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81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4" i="3"/>
  <c r="F53" i="3"/>
  <c r="F42" i="3" s="1"/>
  <c r="E53" i="3"/>
  <c r="G53" i="3" s="1"/>
  <c r="D53" i="3"/>
  <c r="C53" i="3"/>
  <c r="C42" i="3" s="1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B43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6" i="3" s="1"/>
  <c r="G8" i="3"/>
  <c r="G7" i="3"/>
  <c r="F6" i="3"/>
  <c r="E6" i="3"/>
  <c r="D6" i="3"/>
  <c r="C6" i="3"/>
  <c r="B6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5" i="2" s="1"/>
  <c r="F5" i="2"/>
  <c r="E5" i="2"/>
  <c r="D5" i="2"/>
  <c r="C5" i="2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E80" i="1"/>
  <c r="D80" i="1"/>
  <c r="C80" i="1"/>
  <c r="B80" i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F4" i="1" s="1"/>
  <c r="E5" i="1"/>
  <c r="D5" i="1"/>
  <c r="C5" i="1"/>
  <c r="B5" i="1"/>
  <c r="F79" i="1" l="1"/>
  <c r="F154" i="1" s="1"/>
  <c r="E79" i="1"/>
  <c r="C79" i="1"/>
  <c r="B79" i="1"/>
  <c r="B4" i="1"/>
  <c r="C4" i="1"/>
  <c r="D4" i="1"/>
  <c r="D154" i="1" s="1"/>
  <c r="G13" i="1"/>
  <c r="G5" i="1"/>
  <c r="G4" i="1" s="1"/>
  <c r="E4" i="1"/>
  <c r="B5" i="3"/>
  <c r="B79" i="3" s="1"/>
  <c r="F5" i="3"/>
  <c r="G16" i="3"/>
  <c r="G5" i="3" s="1"/>
  <c r="D5" i="3"/>
  <c r="C5" i="3"/>
  <c r="C79" i="3" s="1"/>
  <c r="E42" i="3"/>
  <c r="E79" i="3" s="1"/>
  <c r="F79" i="3"/>
  <c r="F26" i="2"/>
  <c r="E26" i="2"/>
  <c r="C26" i="2"/>
  <c r="D26" i="2"/>
  <c r="G79" i="1"/>
  <c r="G26" i="2"/>
  <c r="C27" i="4"/>
  <c r="D42" i="3"/>
  <c r="G42" i="3" s="1"/>
  <c r="G11" i="4"/>
  <c r="G4" i="4" s="1"/>
  <c r="G27" i="4" s="1"/>
  <c r="E154" i="1" l="1"/>
  <c r="C154" i="1"/>
  <c r="B154" i="1"/>
  <c r="G154" i="1"/>
  <c r="G79" i="3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<sst xmlns="http://schemas.openxmlformats.org/spreadsheetml/2006/main" count="297" uniqueCount="153">
  <si>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</si>
  <si>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</si>
  <si>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</si>
  <si>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</si>
  <si>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</si>
  <si>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</si>
  <si>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</si>
  <si>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</si>
  <si>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</si>
  <si>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</si>
  <si>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</si>
  <si>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</si>
  <si>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</si>
  <si>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</si>
  <si>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</si>
  <si>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</si>
  <si>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</si>
  <si>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</si>
  <si>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</si>
  <si>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</si>
  <si>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</si>
  <si>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</si>
  <si>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</si>
  <si>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</si>
  <si>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</si>
  <si>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</si>
  <si>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</si>
  <si>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</si>
  <si>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</si>
  <si>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</si>
  <si>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</si>
  <si>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</si>
  <si>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</si>
  <si>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</si>
  <si>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</si>
  <si>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</si>
  <si>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</si>
  <si>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</si>
  <si>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</si>
  <si>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</si>
  <si>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</si>
  <si>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</si>
  <si>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</si>
  <si>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</si>
  <si>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</si>
  <si>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</si>
  <si>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</si>
  <si>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</si>
  <si>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</si>
  <si>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</si>
  <si>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</si>
  <si>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</si>
  <si>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</si>
  <si>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</si>
  <si>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</si>
  <si>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</si>
  <si>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</si>
  <si>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</si>
  <si>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</si>
  <si>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</si>
  <si>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</si>
  <si>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</si>
  <si>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</si>
  <si>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</si>
  <si>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</si>
  <si>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</si>
  <si>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</si>
  <si>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</si>
  <si>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</si>
  <si>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</si>
  <si>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</si>
  <si>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</si>
  <si>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</si>
  <si>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</si>
  <si>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</si>
  <si>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</si>
  <si>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</si>
  <si>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</si>
  <si>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</si>
  <si>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</si>
  <si>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</si>
  <si>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</si>
  <si>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</si>
  <si>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</si>
  <si>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</si>
  <si>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</si>
  <si>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</si>
  <si>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</si>
  <si>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</si>
  <si>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</si>
  <si>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</si>
  <si>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</si>
  <si>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</si>
  <si>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</si>
  <si>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</si>
  <si>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</si>
  <si>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</si>
  <si>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</si>
  <si>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</si>
  <si>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</si>
  <si>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</si>
  <si>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</si>
  <si>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</si>
  <si>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</si>
  <si>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</si>
  <si>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</si>
  <si>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</si>
  <si>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</si>
  <si>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</si>
  <si>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</si>
  <si>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</si>
  <si>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</si>
  <si>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</si>
  <si>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</si>
  <si>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</si>
  <si>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</si>
  <si>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</si>
  <si>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</si>
  <si>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</si>
  <si>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</si>
  <si>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</si>
  <si>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</si>
  <si>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</si>
  <si>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</si>
  <si>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</si>
  <si>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</si>
  <si>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</si>
  <si>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</si>
  <si>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</si>
  <si>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</si>
  <si>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</si>
  <si>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</si>
  <si>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</si>
  <si>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</si>
  <si>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</si>
  <si>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</si>
  <si>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</si>
  <si>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</si>
  <si>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</si>
  <si>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</si>
  <si>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</si>
  <si>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</si>
  <si>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</si>
  <si>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</si>
  <si>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</si>
  <si>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</si>
  <si>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</si>
  <si>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</si>
  <si>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</si>
  <si>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de marzo de 2017 (b)
(PESOS)</t>
  </si>
  <si>
    <t>INSTITUTO MUNICIPAL DE VIVIENDA DE SAN MIGUEL DE ALLENDE, GTO. (a)
Estado Analítico del Ejercicio del Presupuesto de Egresos Detallado - LDF
Clasificación Administrativa
Del 1 de enero al 31 de marzo de 2017 (b)
(PESOS)</t>
  </si>
  <si>
    <t>INSTITUTO MUNICIPAL DE VIVIENDA DE SAN MIGUEL DE ALLENDE, GTO. (a)
Estado Analítico del Ejercicio del Presupuesto de Egresos Detallado - LDF
Clasificación Funcional (Finalidad y Función)
Del 1 de enero Al 31 de marzo de 2017 (b)
(PESOS)</t>
  </si>
  <si>
    <t>INSTITUTO MUNICIPAL DE VIVIENDA DE SAN MIGUEL DE ALLENDE, GTO. (a)
Estado Analítico del Ejercicio del Presupuesto de Egresos Detallado - LDF
Clasificación de Servicios Personales por Categoría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</si>
</sst>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6" fillId="0" borderId="0" xfId="0" applyNumberFormat="1" applyFont="1"/>
    <xf numFmtId="4" fontId="6" fillId="0" borderId="0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I14" sqref="I1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5" t="s">
        <v>149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29029746</v>
      </c>
      <c r="C4" s="7">
        <f t="shared" ref="C4:G4" si="0">C5+C13+C23+C33+C43+C53+C57+C66+C70</f>
        <v>472621.87999999989</v>
      </c>
      <c r="D4" s="7">
        <f t="shared" si="0"/>
        <v>29502367.880000003</v>
      </c>
      <c r="E4" s="7">
        <f t="shared" si="0"/>
        <v>1019973.32</v>
      </c>
      <c r="F4" s="7">
        <f t="shared" si="0"/>
        <v>1018630.1</v>
      </c>
      <c r="G4" s="7">
        <f t="shared" si="0"/>
        <v>28482394.559999999</v>
      </c>
    </row>
    <row r="5" spans="1:7">
      <c r="A5" s="8" t="s">
        <v>9</v>
      </c>
      <c r="B5" s="9">
        <f>SUM(B6:B12)</f>
        <v>5077818.33</v>
      </c>
      <c r="C5" s="9">
        <f t="shared" ref="C5:G5" si="1">SUM(C6:C12)</f>
        <v>30895.200000000001</v>
      </c>
      <c r="D5" s="9">
        <f t="shared" si="1"/>
        <v>5108713.53</v>
      </c>
      <c r="E5" s="9">
        <f t="shared" si="1"/>
        <v>859187.5</v>
      </c>
      <c r="F5" s="9">
        <f t="shared" si="1"/>
        <v>859187.5</v>
      </c>
      <c r="G5" s="9">
        <f t="shared" si="1"/>
        <v>4249526.0299999993</v>
      </c>
    </row>
    <row r="6" spans="1:7">
      <c r="A6" s="10" t="s">
        <v>10</v>
      </c>
      <c r="B6" s="11">
        <v>2194741.92</v>
      </c>
      <c r="C6" s="11"/>
      <c r="D6" s="11">
        <v>2194741.92</v>
      </c>
      <c r="E6" s="11">
        <v>534828.72</v>
      </c>
      <c r="F6" s="11">
        <v>534828.72</v>
      </c>
      <c r="G6" s="11">
        <f>D6-E6</f>
        <v>1659913.2</v>
      </c>
    </row>
    <row r="7" spans="1:7">
      <c r="A7" s="10" t="s">
        <v>11</v>
      </c>
      <c r="B7" s="11">
        <v>2295478.7999999998</v>
      </c>
      <c r="C7" s="11">
        <v>30895.200000000001</v>
      </c>
      <c r="D7" s="11">
        <v>2326374</v>
      </c>
      <c r="E7" s="11">
        <v>306358.78000000003</v>
      </c>
      <c r="F7" s="11">
        <v>306358.78000000003</v>
      </c>
      <c r="G7" s="11">
        <f t="shared" ref="G7:G70" si="2">D7-E7</f>
        <v>2020015.22</v>
      </c>
    </row>
    <row r="8" spans="1:7">
      <c r="A8" s="10" t="s">
        <v>12</v>
      </c>
      <c r="B8" s="11">
        <v>276597.61</v>
      </c>
      <c r="C8" s="11"/>
      <c r="D8" s="11">
        <v>276597.61</v>
      </c>
      <c r="E8" s="11"/>
      <c r="F8" s="11"/>
      <c r="G8" s="11">
        <f t="shared" si="2"/>
        <v>276597.61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>
        <v>311000</v>
      </c>
      <c r="C10" s="11"/>
      <c r="D10" s="11">
        <v>311000</v>
      </c>
      <c r="E10" s="11">
        <v>18000</v>
      </c>
      <c r="F10" s="11">
        <v>18000</v>
      </c>
      <c r="G10" s="11">
        <f t="shared" si="2"/>
        <v>293000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375500</v>
      </c>
      <c r="C13" s="9">
        <f t="shared" ref="C13:F13" si="3">SUM(C14:C22)</f>
        <v>0</v>
      </c>
      <c r="D13" s="9">
        <f t="shared" si="3"/>
        <v>375500</v>
      </c>
      <c r="E13" s="9">
        <f t="shared" si="3"/>
        <v>42737.079999999994</v>
      </c>
      <c r="F13" s="9">
        <f t="shared" si="3"/>
        <v>42467.02</v>
      </c>
      <c r="G13" s="9">
        <f t="shared" si="2"/>
        <v>332762.92</v>
      </c>
    </row>
    <row r="14" spans="1:7">
      <c r="A14" s="10" t="s">
        <v>18</v>
      </c>
      <c r="B14" s="11">
        <v>79500</v>
      </c>
      <c r="C14" s="11"/>
      <c r="D14" s="11">
        <v>79500</v>
      </c>
      <c r="E14" s="11">
        <v>4684</v>
      </c>
      <c r="F14" s="11">
        <v>4684</v>
      </c>
      <c r="G14" s="11">
        <f t="shared" si="2"/>
        <v>74816</v>
      </c>
    </row>
    <row r="15" spans="1:7">
      <c r="A15" s="10" t="s">
        <v>19</v>
      </c>
      <c r="B15" s="11">
        <v>11000</v>
      </c>
      <c r="C15" s="11"/>
      <c r="D15" s="11">
        <v>11000</v>
      </c>
      <c r="E15" s="11">
        <v>248.01</v>
      </c>
      <c r="F15" s="11">
        <v>248.01</v>
      </c>
      <c r="G15" s="11">
        <f t="shared" si="2"/>
        <v>10751.99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>
        <v>120000</v>
      </c>
      <c r="C18" s="11"/>
      <c r="D18" s="11">
        <v>120000</v>
      </c>
      <c r="E18" s="11">
        <v>18401.07</v>
      </c>
      <c r="F18" s="11">
        <v>18401.07</v>
      </c>
      <c r="G18" s="11">
        <f t="shared" si="2"/>
        <v>101598.93</v>
      </c>
    </row>
    <row r="19" spans="1:7">
      <c r="A19" s="10" t="s">
        <v>23</v>
      </c>
      <c r="B19" s="11">
        <v>114000</v>
      </c>
      <c r="C19" s="11"/>
      <c r="D19" s="11">
        <v>114000</v>
      </c>
      <c r="E19" s="11">
        <v>17139.98</v>
      </c>
      <c r="F19" s="11">
        <v>16869.919999999998</v>
      </c>
      <c r="G19" s="11">
        <f t="shared" si="2"/>
        <v>96860.02</v>
      </c>
    </row>
    <row r="20" spans="1:7">
      <c r="A20" s="10" t="s">
        <v>24</v>
      </c>
      <c r="B20" s="11">
        <v>20000</v>
      </c>
      <c r="C20" s="11"/>
      <c r="D20" s="11">
        <v>20000</v>
      </c>
      <c r="E20" s="11">
        <v>1920.96</v>
      </c>
      <c r="F20" s="11">
        <v>1920.96</v>
      </c>
      <c r="G20" s="11">
        <f t="shared" si="2"/>
        <v>18079.04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>
        <v>31000</v>
      </c>
      <c r="C22" s="11"/>
      <c r="D22" s="11">
        <v>31000</v>
      </c>
      <c r="E22" s="11">
        <v>343.06</v>
      </c>
      <c r="F22" s="11">
        <v>343.06</v>
      </c>
      <c r="G22" s="11">
        <f t="shared" si="2"/>
        <v>30656.94</v>
      </c>
    </row>
    <row r="23" spans="1:7">
      <c r="A23" s="8" t="s">
        <v>27</v>
      </c>
      <c r="B23" s="9">
        <f>SUM(B24:B32)</f>
        <v>3387854.16</v>
      </c>
      <c r="C23" s="9">
        <f t="shared" ref="C23:F23" si="4">SUM(C24:C32)</f>
        <v>-555625.19999999995</v>
      </c>
      <c r="D23" s="9">
        <f t="shared" si="4"/>
        <v>2832228.96</v>
      </c>
      <c r="E23" s="9">
        <f t="shared" si="4"/>
        <v>118048.73999999999</v>
      </c>
      <c r="F23" s="9">
        <f t="shared" si="4"/>
        <v>116975.57999999999</v>
      </c>
      <c r="G23" s="9">
        <f t="shared" si="2"/>
        <v>2714180.2199999997</v>
      </c>
    </row>
    <row r="24" spans="1:7">
      <c r="A24" s="10" t="s">
        <v>28</v>
      </c>
      <c r="B24" s="11">
        <v>78600</v>
      </c>
      <c r="C24" s="11">
        <v>-500</v>
      </c>
      <c r="D24" s="11">
        <v>78100</v>
      </c>
      <c r="E24" s="11">
        <v>6404</v>
      </c>
      <c r="F24" s="11">
        <v>6005</v>
      </c>
      <c r="G24" s="11">
        <f t="shared" si="2"/>
        <v>71696</v>
      </c>
    </row>
    <row r="25" spans="1:7">
      <c r="A25" s="10" t="s">
        <v>29</v>
      </c>
      <c r="B25" s="11">
        <v>18000</v>
      </c>
      <c r="C25" s="11"/>
      <c r="D25" s="11">
        <v>18000</v>
      </c>
      <c r="E25" s="11"/>
      <c r="F25" s="11"/>
      <c r="G25" s="11">
        <f t="shared" si="2"/>
        <v>18000</v>
      </c>
    </row>
    <row r="26" spans="1:7">
      <c r="A26" s="10" t="s">
        <v>30</v>
      </c>
      <c r="B26" s="11">
        <v>2647578.9900000002</v>
      </c>
      <c r="C26" s="11">
        <v>-575125.19999999995</v>
      </c>
      <c r="D26" s="11">
        <v>2072453.79</v>
      </c>
      <c r="E26" s="11">
        <v>56745.79</v>
      </c>
      <c r="F26" s="11">
        <v>56071.63</v>
      </c>
      <c r="G26" s="11">
        <f t="shared" si="2"/>
        <v>2015708</v>
      </c>
    </row>
    <row r="27" spans="1:7">
      <c r="A27" s="10" t="s">
        <v>31</v>
      </c>
      <c r="B27" s="11">
        <v>174400</v>
      </c>
      <c r="C27" s="11"/>
      <c r="D27" s="11">
        <v>174400</v>
      </c>
      <c r="E27" s="11">
        <v>15563.97</v>
      </c>
      <c r="F27" s="11">
        <v>15563.97</v>
      </c>
      <c r="G27" s="11">
        <f t="shared" si="2"/>
        <v>158836.03</v>
      </c>
    </row>
    <row r="28" spans="1:7">
      <c r="A28" s="10" t="s">
        <v>32</v>
      </c>
      <c r="B28" s="11">
        <v>145775.6</v>
      </c>
      <c r="C28" s="11">
        <v>20000</v>
      </c>
      <c r="D28" s="11">
        <v>165775.6</v>
      </c>
      <c r="E28" s="11">
        <v>4062</v>
      </c>
      <c r="F28" s="11">
        <v>4062</v>
      </c>
      <c r="G28" s="11">
        <f t="shared" si="2"/>
        <v>161713.60000000001</v>
      </c>
    </row>
    <row r="29" spans="1:7">
      <c r="A29" s="10" t="s">
        <v>33</v>
      </c>
      <c r="B29" s="11">
        <v>50000</v>
      </c>
      <c r="C29" s="11"/>
      <c r="D29" s="11">
        <v>50000</v>
      </c>
      <c r="E29" s="11">
        <v>9227.6200000000008</v>
      </c>
      <c r="F29" s="11">
        <v>9227.6200000000008</v>
      </c>
      <c r="G29" s="11">
        <f t="shared" si="2"/>
        <v>40772.379999999997</v>
      </c>
    </row>
    <row r="30" spans="1:7">
      <c r="A30" s="10" t="s">
        <v>34</v>
      </c>
      <c r="B30" s="11">
        <v>20000</v>
      </c>
      <c r="C30" s="11"/>
      <c r="D30" s="11">
        <v>20000</v>
      </c>
      <c r="E30" s="11">
        <v>663</v>
      </c>
      <c r="F30" s="11">
        <v>663</v>
      </c>
      <c r="G30" s="11">
        <f t="shared" si="2"/>
        <v>19337</v>
      </c>
    </row>
    <row r="31" spans="1:7">
      <c r="A31" s="10" t="s">
        <v>35</v>
      </c>
      <c r="B31" s="11">
        <v>81000</v>
      </c>
      <c r="C31" s="11"/>
      <c r="D31" s="11">
        <v>81000</v>
      </c>
      <c r="E31" s="11">
        <v>5747.6</v>
      </c>
      <c r="F31" s="11">
        <v>5747.6</v>
      </c>
      <c r="G31" s="11">
        <f t="shared" si="2"/>
        <v>75252.399999999994</v>
      </c>
    </row>
    <row r="32" spans="1:7">
      <c r="A32" s="10" t="s">
        <v>36</v>
      </c>
      <c r="B32" s="11">
        <v>172499.57</v>
      </c>
      <c r="C32" s="11"/>
      <c r="D32" s="11">
        <v>172499.57</v>
      </c>
      <c r="E32" s="11">
        <v>19634.759999999998</v>
      </c>
      <c r="F32" s="11">
        <v>19634.759999999998</v>
      </c>
      <c r="G32" s="11">
        <f t="shared" si="2"/>
        <v>152864.81</v>
      </c>
    </row>
    <row r="33" spans="1:7">
      <c r="A33" s="8" t="s">
        <v>37</v>
      </c>
      <c r="B33" s="9">
        <f>SUM(B34:B42)</f>
        <v>12802000</v>
      </c>
      <c r="C33" s="9">
        <f t="shared" ref="C33:F33" si="5">SUM(C34:C42)</f>
        <v>0</v>
      </c>
      <c r="D33" s="9">
        <f t="shared" si="5"/>
        <v>12802000</v>
      </c>
      <c r="E33" s="9">
        <f t="shared" si="5"/>
        <v>0</v>
      </c>
      <c r="F33" s="9">
        <f t="shared" si="5"/>
        <v>0</v>
      </c>
      <c r="G33" s="9">
        <f t="shared" si="2"/>
        <v>12802000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>
        <f>21254000-8452000</f>
        <v>12802000</v>
      </c>
      <c r="C36" s="11"/>
      <c r="D36" s="11">
        <f>21254000-8452000</f>
        <v>12802000</v>
      </c>
      <c r="E36" s="11"/>
      <c r="F36" s="11"/>
      <c r="G36" s="11">
        <f t="shared" si="2"/>
        <v>12802000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240000</v>
      </c>
      <c r="C43" s="9">
        <f t="shared" ref="C43:F43" si="6">SUM(C44:C52)</f>
        <v>34500</v>
      </c>
      <c r="D43" s="9">
        <f t="shared" si="6"/>
        <v>274500</v>
      </c>
      <c r="E43" s="9">
        <f t="shared" si="6"/>
        <v>0</v>
      </c>
      <c r="F43" s="9">
        <f t="shared" si="6"/>
        <v>0</v>
      </c>
      <c r="G43" s="9">
        <f t="shared" si="2"/>
        <v>274500</v>
      </c>
    </row>
    <row r="44" spans="1:7">
      <c r="A44" s="10" t="s">
        <v>48</v>
      </c>
      <c r="B44" s="11">
        <v>230000</v>
      </c>
      <c r="C44" s="11">
        <v>34500</v>
      </c>
      <c r="D44" s="11">
        <v>264500</v>
      </c>
      <c r="E44" s="11"/>
      <c r="F44" s="11"/>
      <c r="G44" s="11">
        <f t="shared" si="2"/>
        <v>264500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>
        <v>10000</v>
      </c>
      <c r="C52" s="11"/>
      <c r="D52" s="11">
        <v>10000</v>
      </c>
      <c r="E52" s="11"/>
      <c r="F52" s="11"/>
      <c r="G52" s="11">
        <f t="shared" si="2"/>
        <v>10000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100000</v>
      </c>
      <c r="D53" s="9">
        <f t="shared" si="7"/>
        <v>100000</v>
      </c>
      <c r="E53" s="9">
        <f t="shared" si="7"/>
        <v>0</v>
      </c>
      <c r="F53" s="9">
        <f t="shared" si="7"/>
        <v>0</v>
      </c>
      <c r="G53" s="9">
        <f t="shared" si="2"/>
        <v>100000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>
        <v>100000</v>
      </c>
      <c r="D55" s="11">
        <v>100000</v>
      </c>
      <c r="E55" s="11"/>
      <c r="F55" s="11"/>
      <c r="G55" s="11">
        <f t="shared" si="2"/>
        <v>100000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7146573.5099999998</v>
      </c>
      <c r="C57" s="9">
        <f t="shared" ref="C57:F57" si="8">SUM(C58:C65)</f>
        <v>862851.87999999989</v>
      </c>
      <c r="D57" s="9">
        <f t="shared" si="8"/>
        <v>8009425.3899999997</v>
      </c>
      <c r="E57" s="9">
        <f t="shared" si="8"/>
        <v>0</v>
      </c>
      <c r="F57" s="9">
        <f t="shared" si="8"/>
        <v>0</v>
      </c>
      <c r="G57" s="9">
        <f t="shared" si="2"/>
        <v>8009425.3899999997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>
        <v>2631172</v>
      </c>
      <c r="D61" s="11">
        <v>2631172</v>
      </c>
      <c r="E61" s="11"/>
      <c r="F61" s="11"/>
      <c r="G61" s="11">
        <f t="shared" si="2"/>
        <v>2631172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>
        <v>7146573.5099999998</v>
      </c>
      <c r="C64" s="11">
        <v>-1768320.12</v>
      </c>
      <c r="D64" s="11">
        <v>5378253.3899999997</v>
      </c>
      <c r="E64" s="11"/>
      <c r="F64" s="11"/>
      <c r="G64" s="11">
        <f t="shared" si="2"/>
        <v>5378253.3899999997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8452000</v>
      </c>
      <c r="C79" s="13">
        <f t="shared" ref="C79:G79" si="12">C80+C88+C98+C108+C118+C128+C132+C141+C145</f>
        <v>0</v>
      </c>
      <c r="D79" s="13">
        <f t="shared" si="12"/>
        <v>8452000</v>
      </c>
      <c r="E79" s="13">
        <f t="shared" si="12"/>
        <v>0</v>
      </c>
      <c r="F79" s="13">
        <f t="shared" si="12"/>
        <v>0</v>
      </c>
      <c r="G79" s="13">
        <f t="shared" si="12"/>
        <v>8452000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8452000</v>
      </c>
      <c r="C108" s="13">
        <f t="shared" ref="C108:F108" si="17">SUM(C109:C117)</f>
        <v>0</v>
      </c>
      <c r="D108" s="13">
        <f t="shared" si="17"/>
        <v>8452000</v>
      </c>
      <c r="E108" s="13">
        <f t="shared" si="17"/>
        <v>0</v>
      </c>
      <c r="F108" s="13">
        <f t="shared" si="17"/>
        <v>0</v>
      </c>
      <c r="G108" s="13">
        <f t="shared" si="14"/>
        <v>8452000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>
        <v>8452000</v>
      </c>
      <c r="C111" s="16">
        <v>0</v>
      </c>
      <c r="D111" s="16">
        <v>8452000</v>
      </c>
      <c r="E111" s="16">
        <v>0</v>
      </c>
      <c r="F111" s="16">
        <v>0</v>
      </c>
      <c r="G111" s="16">
        <f t="shared" si="14"/>
        <v>8452000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37481746</v>
      </c>
      <c r="C154" s="13">
        <f t="shared" ref="C154:G154" si="24">C4+C79</f>
        <v>472621.87999999989</v>
      </c>
      <c r="D154" s="13">
        <f t="shared" si="24"/>
        <v>37954367.880000003</v>
      </c>
      <c r="E154" s="13">
        <f t="shared" si="24"/>
        <v>1019973.32</v>
      </c>
      <c r="F154" s="13">
        <f t="shared" si="24"/>
        <v>1018630.1</v>
      </c>
      <c r="G154" s="13">
        <f t="shared" si="24"/>
        <v>36934394.560000002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2" sqref="A2"/>
    </sheetView>
  </sheetViews>
  <sheetFormatPr baseColWidth="10" defaultRowHeight="11.25"/>
  <cols>
    <col min="1" max="1" width="45.83203125" style="19" customWidth="1"/>
    <col min="2" max="7" width="16.83203125" style="19" customWidth="1"/>
    <col min="8" max="9" width="12" style="19"/>
    <col min="10" max="10" width="12.6640625" style="19" bestFit="1" customWidth="1"/>
    <col min="11" max="16384" width="12" style="19"/>
  </cols>
  <sheetData>
    <row r="1" spans="1:10" ht="56.1" customHeight="1">
      <c r="A1" s="49" t="s">
        <v>150</v>
      </c>
      <c r="B1" s="50"/>
      <c r="C1" s="50"/>
      <c r="D1" s="50"/>
      <c r="E1" s="50"/>
      <c r="F1" s="50"/>
      <c r="G1" s="51"/>
    </row>
    <row r="2" spans="1:10">
      <c r="A2" s="20"/>
      <c r="B2" s="52" t="s">
        <v>0</v>
      </c>
      <c r="C2" s="52"/>
      <c r="D2" s="52"/>
      <c r="E2" s="52"/>
      <c r="F2" s="52"/>
      <c r="G2" s="20"/>
    </row>
    <row r="3" spans="1:10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10">
      <c r="A4" s="23" t="s">
        <v>88</v>
      </c>
      <c r="B4" s="24"/>
      <c r="C4" s="24"/>
      <c r="D4" s="24"/>
      <c r="E4" s="24"/>
      <c r="F4" s="24"/>
      <c r="G4" s="24"/>
    </row>
    <row r="5" spans="1:10">
      <c r="A5" s="25" t="s">
        <v>89</v>
      </c>
      <c r="B5" s="13">
        <f>SUM(B6:B13)</f>
        <v>29029746</v>
      </c>
      <c r="C5" s="13">
        <f t="shared" ref="C5:G5" si="0">SUM(C6:C13)</f>
        <v>472621.87999999989</v>
      </c>
      <c r="D5" s="13">
        <f t="shared" si="0"/>
        <v>29502367.879999999</v>
      </c>
      <c r="E5" s="13">
        <f t="shared" si="0"/>
        <v>1019973.32</v>
      </c>
      <c r="F5" s="13">
        <f t="shared" si="0"/>
        <v>1018630.1</v>
      </c>
      <c r="G5" s="13">
        <f t="shared" si="0"/>
        <v>28482394.560000002</v>
      </c>
    </row>
    <row r="6" spans="1:10">
      <c r="A6" s="26" t="s">
        <v>90</v>
      </c>
      <c r="B6" s="16">
        <v>10298534.560000001</v>
      </c>
      <c r="C6" s="16">
        <v>-1670070.12</v>
      </c>
      <c r="D6" s="16">
        <v>8628464.4399999995</v>
      </c>
      <c r="E6" s="16">
        <v>409742.25</v>
      </c>
      <c r="F6" s="16">
        <v>408669.09</v>
      </c>
      <c r="G6" s="16">
        <v>8218722.1900000004</v>
      </c>
    </row>
    <row r="7" spans="1:10">
      <c r="A7" s="26" t="s">
        <v>91</v>
      </c>
      <c r="B7" s="16">
        <v>5040610.96</v>
      </c>
      <c r="C7" s="16">
        <v>-588480</v>
      </c>
      <c r="D7" s="16">
        <v>4452130.96</v>
      </c>
      <c r="E7" s="16">
        <v>426107.97</v>
      </c>
      <c r="F7" s="16">
        <v>425837.91</v>
      </c>
      <c r="G7" s="16">
        <v>4026022.99</v>
      </c>
    </row>
    <row r="8" spans="1:10">
      <c r="A8" s="26" t="s">
        <v>92</v>
      </c>
      <c r="B8" s="16">
        <v>13690600.48</v>
      </c>
      <c r="C8" s="16">
        <v>2731172</v>
      </c>
      <c r="D8" s="16">
        <v>16421772.48</v>
      </c>
      <c r="E8" s="16">
        <v>184123.1</v>
      </c>
      <c r="F8" s="16">
        <v>184123.1</v>
      </c>
      <c r="G8" s="16">
        <f t="shared" ref="G7:G13" si="1">D8-E8</f>
        <v>16237649.380000001</v>
      </c>
      <c r="I8" s="56"/>
      <c r="J8" s="55"/>
    </row>
    <row r="9" spans="1:10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10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10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10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10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10" ht="5.0999999999999996" customHeight="1">
      <c r="A14" s="26"/>
      <c r="B14" s="16"/>
      <c r="C14" s="16"/>
      <c r="D14" s="16"/>
      <c r="E14" s="16"/>
      <c r="F14" s="16"/>
      <c r="G14" s="16"/>
    </row>
    <row r="15" spans="1:10">
      <c r="A15" s="27" t="s">
        <v>98</v>
      </c>
      <c r="B15" s="16"/>
      <c r="C15" s="16"/>
      <c r="D15" s="16"/>
      <c r="E15" s="16"/>
      <c r="F15" s="16"/>
      <c r="G15" s="16"/>
    </row>
    <row r="16" spans="1:10">
      <c r="A16" s="27" t="s">
        <v>99</v>
      </c>
      <c r="B16" s="13">
        <f>SUM(B17:B24)</f>
        <v>8452000</v>
      </c>
      <c r="C16" s="13">
        <f t="shared" ref="C16:G16" si="2">SUM(C17:C24)</f>
        <v>0</v>
      </c>
      <c r="D16" s="13">
        <f t="shared" si="2"/>
        <v>8452000</v>
      </c>
      <c r="E16" s="13">
        <f t="shared" si="2"/>
        <v>0</v>
      </c>
      <c r="F16" s="13">
        <f t="shared" si="2"/>
        <v>0</v>
      </c>
      <c r="G16" s="13">
        <f t="shared" si="2"/>
        <v>8452000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>
        <v>8452000</v>
      </c>
      <c r="C19" s="16"/>
      <c r="D19" s="16">
        <v>8452000</v>
      </c>
      <c r="E19" s="16">
        <v>0</v>
      </c>
      <c r="F19" s="16">
        <v>0</v>
      </c>
      <c r="G19" s="16">
        <f t="shared" si="3"/>
        <v>8452000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37481746</v>
      </c>
      <c r="C26" s="13">
        <f t="shared" ref="C26:G26" si="4">C5+C16</f>
        <v>472621.87999999989</v>
      </c>
      <c r="D26" s="13">
        <f t="shared" si="4"/>
        <v>37954367.879999995</v>
      </c>
      <c r="E26" s="13">
        <f t="shared" si="4"/>
        <v>1019973.32</v>
      </c>
      <c r="F26" s="13">
        <f t="shared" si="4"/>
        <v>1018630.1</v>
      </c>
      <c r="G26" s="13">
        <f t="shared" si="4"/>
        <v>36934394.560000002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  <pageSetup paperSize="2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A2" sqref="A2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151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29029746</v>
      </c>
      <c r="C5" s="13">
        <f t="shared" ref="C5:G5" si="0">C6+C16+C25+C36</f>
        <v>472621.88</v>
      </c>
      <c r="D5" s="13">
        <f t="shared" si="0"/>
        <v>29502367.880000003</v>
      </c>
      <c r="E5" s="13">
        <f t="shared" si="0"/>
        <v>1019973.32</v>
      </c>
      <c r="F5" s="13">
        <f t="shared" si="0"/>
        <v>1018630.1</v>
      </c>
      <c r="G5" s="13">
        <f t="shared" si="0"/>
        <v>28482394.560000002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29029746</v>
      </c>
      <c r="C16" s="13">
        <f t="shared" ref="C16:F16" si="3">SUM(C17:C23)</f>
        <v>472621.88</v>
      </c>
      <c r="D16" s="13">
        <f t="shared" si="3"/>
        <v>29502367.880000003</v>
      </c>
      <c r="E16" s="13">
        <f t="shared" si="3"/>
        <v>1019973.32</v>
      </c>
      <c r="F16" s="13">
        <f t="shared" si="3"/>
        <v>1018630.1</v>
      </c>
      <c r="G16" s="13">
        <f t="shared" si="2"/>
        <v>28482394.560000002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>
        <v>29029746</v>
      </c>
      <c r="C18" s="16">
        <v>472621.88</v>
      </c>
      <c r="D18" s="16">
        <v>29502367.880000003</v>
      </c>
      <c r="E18" s="16">
        <v>1019973.32</v>
      </c>
      <c r="F18" s="16">
        <v>1018630.1</v>
      </c>
      <c r="G18" s="16">
        <f t="shared" si="2"/>
        <v>28482394.560000002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8452000</v>
      </c>
      <c r="C42" s="13">
        <f t="shared" ref="C42:F42" si="6">C43+C53+C62+C73</f>
        <v>0</v>
      </c>
      <c r="D42" s="13">
        <f t="shared" si="6"/>
        <v>8452000</v>
      </c>
      <c r="E42" s="13">
        <f t="shared" si="6"/>
        <v>0</v>
      </c>
      <c r="F42" s="13">
        <f t="shared" si="6"/>
        <v>0</v>
      </c>
      <c r="G42" s="13">
        <f t="shared" si="2"/>
        <v>8452000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8452000</v>
      </c>
      <c r="C53" s="13">
        <f t="shared" ref="C53:F53" si="8">SUM(C54:C60)</f>
        <v>0</v>
      </c>
      <c r="D53" s="13">
        <f t="shared" si="8"/>
        <v>8452000</v>
      </c>
      <c r="E53" s="13">
        <f t="shared" si="8"/>
        <v>0</v>
      </c>
      <c r="F53" s="13">
        <f t="shared" si="8"/>
        <v>0</v>
      </c>
      <c r="G53" s="13">
        <f t="shared" si="2"/>
        <v>8452000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>
        <v>8452000</v>
      </c>
      <c r="C55" s="16">
        <v>0</v>
      </c>
      <c r="D55" s="16">
        <v>8452000</v>
      </c>
      <c r="E55" s="16">
        <v>0</v>
      </c>
      <c r="F55" s="16">
        <v>0</v>
      </c>
      <c r="G55" s="16">
        <v>8452000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37481746</v>
      </c>
      <c r="C79" s="13">
        <f t="shared" ref="C79:G79" si="12">C5+C42</f>
        <v>472621.88</v>
      </c>
      <c r="D79" s="13">
        <f t="shared" si="12"/>
        <v>37954367.880000003</v>
      </c>
      <c r="E79" s="13">
        <f t="shared" si="12"/>
        <v>1019973.32</v>
      </c>
      <c r="F79" s="13">
        <f t="shared" si="12"/>
        <v>1018630.1</v>
      </c>
      <c r="G79" s="13">
        <f t="shared" si="12"/>
        <v>36934394.560000002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" sqref="A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152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5077818.33</v>
      </c>
      <c r="C4" s="39">
        <f t="shared" ref="C4:G4" si="0">C5+C6+C7+C10+C11+C14</f>
        <v>30895.200000000001</v>
      </c>
      <c r="D4" s="39">
        <f t="shared" si="0"/>
        <v>5108713.53</v>
      </c>
      <c r="E4" s="39">
        <f t="shared" si="0"/>
        <v>859187.5</v>
      </c>
      <c r="F4" s="39">
        <f t="shared" si="0"/>
        <v>859187.5</v>
      </c>
      <c r="G4" s="39">
        <f t="shared" si="0"/>
        <v>4249526.03</v>
      </c>
    </row>
    <row r="5" spans="1:7">
      <c r="A5" s="40" t="s">
        <v>136</v>
      </c>
      <c r="B5" s="13">
        <v>5077818.33</v>
      </c>
      <c r="C5" s="13">
        <v>30895.200000000001</v>
      </c>
      <c r="D5" s="13">
        <v>5108713.53</v>
      </c>
      <c r="E5" s="13">
        <v>859187.5</v>
      </c>
      <c r="F5" s="13">
        <v>859187.5</v>
      </c>
      <c r="G5" s="13">
        <f>D5-E5</f>
        <v>4249526.03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5077818.33</v>
      </c>
      <c r="C27" s="13">
        <f t="shared" ref="C27:G27" si="8">C4+C16</f>
        <v>30895.200000000001</v>
      </c>
      <c r="D27" s="13">
        <f t="shared" si="8"/>
        <v>5108713.53</v>
      </c>
      <c r="E27" s="13">
        <f t="shared" si="8"/>
        <v>859187.5</v>
      </c>
      <c r="F27" s="13">
        <f t="shared" si="8"/>
        <v>859187.5</v>
      </c>
      <c r="G27" s="13">
        <f t="shared" si="8"/>
        <v>4249526.03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2017-01-11T17:22:36Z</dcterms:created>
  <dcterms:modified xsi:type="dcterms:W3CDTF">2017-04-24T21:02:56Z</dcterms:modified>
</cp:coreProperties>
</file>