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I" sheetId="1" r:id="rId1"/>
    <sheet name="CRI" sheetId="4" r:id="rId2"/>
    <sheet name="CFF" sheetId="3" r:id="rId3"/>
  </sheets>
  <definedNames>
    <definedName name="_xlnm._FilterDatabase" localSheetId="2" hidden="1">CFF!$A$2:$K$18</definedName>
    <definedName name="_xlnm._FilterDatabase" localSheetId="1" hidden="1">CRI!$A$2:$K$3</definedName>
    <definedName name="_xlnm._FilterDatabase" localSheetId="0" hidden="1">EAI!$A$2:$M$6</definedName>
  </definedNames>
  <calcPr calcId="145621"/>
</workbook>
</file>

<file path=xl/calcChain.xml><?xml version="1.0" encoding="utf-8"?>
<calcChain xmlns="http://schemas.openxmlformats.org/spreadsheetml/2006/main">
  <c r="H21" i="3" l="1"/>
  <c r="I21" i="3" s="1"/>
  <c r="I20" i="3" s="1"/>
  <c r="E21" i="3"/>
  <c r="E20" i="3" s="1"/>
  <c r="G20" i="3"/>
  <c r="H20" i="3" s="1"/>
  <c r="F20" i="3"/>
  <c r="D20" i="3"/>
  <c r="C20" i="3"/>
  <c r="I19" i="3"/>
  <c r="H19" i="3"/>
  <c r="E19" i="3"/>
  <c r="H18" i="3"/>
  <c r="I18" i="3" s="1"/>
  <c r="E18" i="3"/>
  <c r="H17" i="3"/>
  <c r="I17" i="3" s="1"/>
  <c r="E17" i="3"/>
  <c r="E16" i="3" s="1"/>
  <c r="G16" i="3"/>
  <c r="H16" i="3" s="1"/>
  <c r="F16" i="3"/>
  <c r="D16" i="3"/>
  <c r="C16" i="3"/>
  <c r="I15" i="3"/>
  <c r="H15" i="3"/>
  <c r="E15" i="3"/>
  <c r="H14" i="3"/>
  <c r="I14" i="3" s="1"/>
  <c r="E14" i="3"/>
  <c r="H13" i="3"/>
  <c r="I13" i="3" s="1"/>
  <c r="E13" i="3"/>
  <c r="I12" i="3"/>
  <c r="H12" i="3"/>
  <c r="E12" i="3"/>
  <c r="I11" i="3"/>
  <c r="H11" i="3"/>
  <c r="E11" i="3"/>
  <c r="H10" i="3"/>
  <c r="I10" i="3" s="1"/>
  <c r="E10" i="3"/>
  <c r="H9" i="3"/>
  <c r="I9" i="3" s="1"/>
  <c r="E9" i="3"/>
  <c r="I8" i="3"/>
  <c r="H8" i="3"/>
  <c r="E8" i="3"/>
  <c r="I7" i="3"/>
  <c r="H7" i="3"/>
  <c r="E7" i="3"/>
  <c r="H6" i="3"/>
  <c r="I6" i="3" s="1"/>
  <c r="E6" i="3"/>
  <c r="H5" i="3"/>
  <c r="I5" i="3" s="1"/>
  <c r="E5" i="3"/>
  <c r="G4" i="3"/>
  <c r="H4" i="3" s="1"/>
  <c r="I4" i="3" s="1"/>
  <c r="F4" i="3"/>
  <c r="F3" i="3" s="1"/>
  <c r="D4" i="3"/>
  <c r="D3" i="3" s="1"/>
  <c r="C4" i="3"/>
  <c r="C3" i="3" s="1"/>
  <c r="H18" i="4"/>
  <c r="E18" i="4"/>
  <c r="H17" i="4"/>
  <c r="E17" i="4"/>
  <c r="H16" i="4"/>
  <c r="I16" i="4" s="1"/>
  <c r="E16" i="4"/>
  <c r="E3" i="4" s="1"/>
  <c r="I15" i="4"/>
  <c r="H15" i="4"/>
  <c r="E15" i="4"/>
  <c r="H14" i="4"/>
  <c r="I14" i="4" s="1"/>
  <c r="E14" i="4"/>
  <c r="I13" i="4"/>
  <c r="H13" i="4"/>
  <c r="E13" i="4"/>
  <c r="H12" i="4"/>
  <c r="I12" i="4" s="1"/>
  <c r="E12" i="4"/>
  <c r="I11" i="4"/>
  <c r="H11" i="4"/>
  <c r="E11" i="4"/>
  <c r="H10" i="4"/>
  <c r="I10" i="4" s="1"/>
  <c r="E10" i="4"/>
  <c r="I9" i="4"/>
  <c r="H9" i="4"/>
  <c r="E9" i="4"/>
  <c r="H8" i="4"/>
  <c r="I8" i="4" s="1"/>
  <c r="E8" i="4"/>
  <c r="I7" i="4"/>
  <c r="H7" i="4"/>
  <c r="E7" i="4"/>
  <c r="H6" i="4"/>
  <c r="I6" i="4" s="1"/>
  <c r="E6" i="4"/>
  <c r="I5" i="4"/>
  <c r="H5" i="4"/>
  <c r="E5" i="4"/>
  <c r="H4" i="4"/>
  <c r="I4" i="4" s="1"/>
  <c r="E4" i="4"/>
  <c r="G3" i="4"/>
  <c r="H3" i="4" s="1"/>
  <c r="I3" i="4" s="1"/>
  <c r="F3" i="4"/>
  <c r="D3" i="4"/>
  <c r="C3" i="4"/>
  <c r="E4" i="3" l="1"/>
  <c r="E3" i="3"/>
  <c r="I16" i="3"/>
  <c r="G3" i="3"/>
  <c r="H3" i="3" s="1"/>
  <c r="I3" i="3" s="1"/>
</calcChain>
</file>

<file path=xl/sharedStrings.xml><?xml version="1.0" encoding="utf-8"?>
<sst xmlns="http://schemas.openxmlformats.org/spreadsheetml/2006/main" count="118" uniqueCount="56">
  <si>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</si>
  <si>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</si>
  <si>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</si>
  <si>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</si>
  <si>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</si>
  <si>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</si>
  <si>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</si>
  <si>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</si>
  <si>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</si>
  <si>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</si>
  <si>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</si>
  <si>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</si>
  <si>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</si>
  <si>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</si>
  <si>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</si>
  <si>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</si>
  <si>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</si>
  <si>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</si>
  <si>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</si>
  <si>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</si>
  <si>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</si>
  <si>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</si>
  <si>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</si>
  <si>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</si>
  <si>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</si>
  <si>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</si>
  <si>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</si>
  <si>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</si>
  <si>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</si>
  <si>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</si>
  <si>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</si>
  <si>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RECURSOS FISCALES</t>
  </si>
  <si>
    <t>1.1.4</t>
  </si>
  <si>
    <t xml:space="preserve"> Derechos, productos y aprovechamie</t>
  </si>
  <si>
    <t xml:space="preserve"> Productos de tipo corriente</t>
  </si>
  <si>
    <t>1.1.8</t>
  </si>
  <si>
    <t xml:space="preserve"> Transferencias corrientes</t>
  </si>
  <si>
    <t xml:space="preserve"> Convenios</t>
  </si>
  <si>
    <t>INGRESOS PROPIOS</t>
  </si>
  <si>
    <t xml:space="preserve"> Productos de capital</t>
  </si>
  <si>
    <t>1.1.6</t>
  </si>
  <si>
    <t xml:space="preserve"> Ventas de bienes y servicios</t>
  </si>
  <si>
    <t xml:space="preserve"> Ingresos vtas de bienes y servicio</t>
  </si>
  <si>
    <t>3.2.2</t>
  </si>
  <si>
    <t xml:space="preserve"> Disminucion de pasivos</t>
  </si>
  <si>
    <t xml:space="preserve"> Remanentes</t>
  </si>
  <si>
    <t>RECURSOS FEDERALES</t>
  </si>
  <si>
    <t>OTROS RECURSOS</t>
  </si>
  <si>
    <t>1.1.3</t>
  </si>
  <si>
    <t xml:space="preserve"> Contribuciones de mejoras</t>
  </si>
  <si>
    <t xml:space="preserve"> Contrib de mejoras por obras públic</t>
  </si>
  <si>
    <t>INSTITUTO MUNICIPAL DE VIVIENDA DE SAN MIGUEL DE ALLENDE, GTO.
ESTADO ANALÍTICO DE INGRESOS 
DEL 1 DE ENERO AL 30 DE JUNIO DE 2017</t>
  </si>
  <si>
    <t>INSTITUTO MUNICIPAL DE VIVIENDA DE SAN MIGUEL DE ALLENDE, GTO.
ESTADO ANALÍTICO DE INGRESOS POR RUBRO
DEL 1 DE ENERO AL 30 DE JUNIO DE 2017</t>
  </si>
  <si>
    <t>INSTITUTO MUNICIPAL DE VIVIENDA DE SAN MIGUEL DE ALLENDE, GTO.
ESTADO ANALÍTICO DE INGRESOS POR FUENTE DE FINANCIAMIENTO
DEL 1 DE ENERO AL  30 DE JUNIO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</si>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</sst>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8" fillId="0" borderId="0" xfId="8" applyFont="1" applyFill="1" applyBorder="1" applyAlignment="1">
      <alignment vertical="top"/>
    </xf>
    <xf numFmtId="0" fontId="4" fillId="0" borderId="0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</xf>
    <xf numFmtId="0" fontId="5" fillId="0" borderId="0" xfId="9" applyFont="1" applyBorder="1" applyAlignment="1" applyProtection="1">
      <alignment horizontal="center" vertical="top"/>
    </xf>
    <xf numFmtId="0" fontId="5" fillId="0" borderId="0" xfId="9" applyFont="1" applyBorder="1" applyAlignment="1" applyProtection="1">
      <alignment horizontal="center" vertical="top"/>
      <protection hidden="1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 wrapText="1"/>
    </xf>
    <xf numFmtId="0" fontId="4" fillId="0" borderId="0" xfId="8" applyFont="1" applyFill="1" applyBorder="1" applyAlignment="1" applyProtection="1">
      <alignment horizontal="center" vertical="top"/>
    </xf>
    <xf numFmtId="0" fontId="5" fillId="0" borderId="7" xfId="9" applyFont="1" applyBorder="1" applyAlignment="1" applyProtection="1">
      <alignment horizontal="center" vertical="top"/>
      <protection locked="0"/>
    </xf>
    <xf numFmtId="0" fontId="4" fillId="0" borderId="7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4" fillId="0" borderId="8" xfId="8" quotePrefix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/>
      <protection locked="0"/>
    </xf>
    <xf numFmtId="0" fontId="5" fillId="2" borderId="9" xfId="8" applyFont="1" applyFill="1" applyBorder="1" applyAlignment="1">
      <alignment horizontal="center" vertical="center"/>
    </xf>
    <xf numFmtId="0" fontId="5" fillId="2" borderId="9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horizontal="left" vertical="top" wrapText="1" indent="1"/>
    </xf>
    <xf numFmtId="0" fontId="4" fillId="0" borderId="0" xfId="8" applyFont="1" applyFill="1" applyBorder="1" applyAlignment="1" applyProtection="1">
      <alignment horizontal="left" vertical="top" indent="2"/>
    </xf>
    <xf numFmtId="0" fontId="8" fillId="0" borderId="0" xfId="8" applyFont="1" applyFill="1" applyBorder="1" applyAlignment="1" applyProtection="1">
      <alignment horizontal="justify" vertical="top" wrapText="1"/>
    </xf>
    <xf numFmtId="0" fontId="4" fillId="0" borderId="4" xfId="8" applyFont="1" applyFill="1" applyBorder="1" applyAlignment="1" applyProtection="1">
      <alignment horizontal="left" vertical="top" wrapText="1" indent="1"/>
    </xf>
    <xf numFmtId="0" fontId="5" fillId="2" borderId="9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 wrapText="1"/>
    </xf>
    <xf numFmtId="0" fontId="5" fillId="2" borderId="9" xfId="8" applyFont="1" applyFill="1" applyBorder="1" applyAlignment="1" applyProtection="1">
      <alignment horizontal="center" vertical="center" wrapText="1"/>
    </xf>
    <xf numFmtId="0" fontId="5" fillId="0" borderId="6" xfId="9" applyFont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vertical="top" wrapText="1"/>
    </xf>
    <xf numFmtId="0" fontId="5" fillId="0" borderId="7" xfId="9" applyFont="1" applyBorder="1" applyAlignment="1" applyProtection="1">
      <alignment horizontal="center" vertical="top"/>
    </xf>
    <xf numFmtId="0" fontId="4" fillId="0" borderId="7" xfId="8" applyFont="1" applyFill="1" applyBorder="1" applyAlignment="1" applyProtection="1">
      <alignment horizontal="center" vertical="top"/>
    </xf>
    <xf numFmtId="0" fontId="4" fillId="0" borderId="8" xfId="8" quotePrefix="1" applyFont="1" applyFill="1" applyBorder="1" applyAlignment="1" applyProtection="1">
      <alignment horizontal="center" vertical="top"/>
    </xf>
    <xf numFmtId="0" fontId="9" fillId="0" borderId="0" xfId="9" applyFont="1" applyAlignment="1" applyProtection="1">
      <alignment vertical="top"/>
    </xf>
    <xf numFmtId="0" fontId="9" fillId="0" borderId="0" xfId="9" applyFont="1" applyAlignment="1">
      <alignment vertical="top" wrapText="1"/>
    </xf>
    <xf numFmtId="4" fontId="9" fillId="0" borderId="0" xfId="9" applyNumberFormat="1" applyFont="1" applyAlignment="1">
      <alignment vertical="top"/>
    </xf>
    <xf numFmtId="0" fontId="9" fillId="0" borderId="0" xfId="9" applyFont="1" applyAlignment="1">
      <alignment vertical="top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 indent="5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9" fillId="0" borderId="0" xfId="9" applyFont="1" applyBorder="1" applyAlignment="1" applyProtection="1">
      <alignment horizontal="left" vertical="top" wrapText="1" indent="2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0" fontId="9" fillId="0" borderId="0" xfId="9" applyFont="1" applyBorder="1" applyAlignment="1" applyProtection="1">
      <alignment horizontal="left" vertical="top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  <xf numFmtId="0" fontId="5" fillId="2" borderId="13" xfId="8" applyFont="1" applyFill="1" applyBorder="1" applyAlignment="1" applyProtection="1">
      <alignment horizontal="center" vertical="center" wrapText="1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" fontId="8" fillId="0" borderId="0" xfId="1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Fill="1" applyBorder="1" applyAlignment="1" applyProtection="1">
      <alignment vertical="top"/>
      <protection locked="0"/>
    </xf>
    <xf numFmtId="4" fontId="4" fillId="0" borderId="0" xfId="18" applyNumberFormat="1" applyFont="1" applyFill="1" applyBorder="1" applyAlignment="1" applyProtection="1">
      <alignment vertical="top"/>
      <protection locked="0"/>
    </xf>
    <xf numFmtId="4" fontId="4" fillId="0" borderId="3" xfId="18" applyNumberFormat="1" applyFont="1" applyFill="1" applyBorder="1" applyAlignment="1" applyProtection="1">
      <alignment vertical="top"/>
      <protection locked="0"/>
    </xf>
    <xf numFmtId="4" fontId="4" fillId="0" borderId="4" xfId="18" applyNumberFormat="1" applyFont="1" applyFill="1" applyBorder="1" applyAlignment="1" applyProtection="1">
      <alignment vertical="top"/>
      <protection locked="0"/>
    </xf>
    <xf numFmtId="4" fontId="4" fillId="0" borderId="5" xfId="18" applyNumberFormat="1" applyFont="1" applyFill="1" applyBorder="1" applyAlignment="1" applyProtection="1">
      <alignment vertical="top"/>
      <protection locked="0"/>
    </xf>
    <xf numFmtId="4" fontId="8" fillId="0" borderId="1" xfId="18" applyNumberFormat="1" applyFont="1" applyFill="1" applyBorder="1" applyAlignment="1" applyProtection="1">
      <alignment vertical="top"/>
      <protection locked="0"/>
    </xf>
    <xf numFmtId="4" fontId="8" fillId="0" borderId="2" xfId="18" applyNumberFormat="1" applyFont="1" applyFill="1" applyBorder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pane ySplit="2" topLeftCell="A3" activePane="bottomLeft" state="frozen"/>
      <selection activeCell="H25" sqref="H25"/>
      <selection pane="bottomLeft" sqref="A1:K1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50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24.95" customHeight="1" x14ac:dyDescent="0.2">
      <c r="A2" s="24" t="s">
        <v>3</v>
      </c>
      <c r="B2" s="24" t="s">
        <v>2</v>
      </c>
      <c r="C2" s="24" t="s">
        <v>1</v>
      </c>
      <c r="D2" s="24" t="s">
        <v>0</v>
      </c>
      <c r="E2" s="25" t="s">
        <v>5</v>
      </c>
      <c r="F2" s="25" t="s">
        <v>27</v>
      </c>
      <c r="G2" s="25" t="s">
        <v>6</v>
      </c>
      <c r="H2" s="25" t="s">
        <v>7</v>
      </c>
      <c r="I2" s="25" t="s">
        <v>9</v>
      </c>
      <c r="J2" s="25" t="s">
        <v>10</v>
      </c>
      <c r="K2" s="25" t="s">
        <v>8</v>
      </c>
    </row>
    <row r="3" spans="1:11" s="3" customFormat="1" x14ac:dyDescent="0.2">
      <c r="A3" s="11">
        <v>90001</v>
      </c>
      <c r="B3" s="10"/>
      <c r="C3" s="10"/>
      <c r="D3" s="16" t="s">
        <v>4</v>
      </c>
      <c r="E3" s="5">
        <v>37481746</v>
      </c>
      <c r="F3" s="5">
        <v>472621.88</v>
      </c>
      <c r="G3" s="5">
        <v>37954367.880000003</v>
      </c>
      <c r="H3" s="5">
        <v>8918382.0800000001</v>
      </c>
      <c r="I3" s="5">
        <v>8918382.0800000001</v>
      </c>
      <c r="J3" s="5">
        <v>-28563363.920000002</v>
      </c>
      <c r="K3" s="14">
        <v>0</v>
      </c>
    </row>
    <row r="4" spans="1:11" x14ac:dyDescent="0.2">
      <c r="A4" s="53">
        <v>1</v>
      </c>
      <c r="B4" s="53"/>
      <c r="C4" s="53"/>
      <c r="D4" s="7" t="s">
        <v>31</v>
      </c>
      <c r="E4" s="4">
        <v>11054500</v>
      </c>
      <c r="F4" s="4">
        <v>0</v>
      </c>
      <c r="G4" s="4">
        <v>11054500</v>
      </c>
      <c r="H4" s="4">
        <v>0</v>
      </c>
      <c r="I4" s="4">
        <v>0</v>
      </c>
      <c r="J4" s="4">
        <v>-11054500</v>
      </c>
      <c r="K4" s="15">
        <v>0</v>
      </c>
    </row>
    <row r="5" spans="1:11" x14ac:dyDescent="0.2">
      <c r="A5" s="53">
        <v>1</v>
      </c>
      <c r="B5" s="53" t="s">
        <v>32</v>
      </c>
      <c r="C5" s="53"/>
      <c r="D5" s="54" t="s">
        <v>33</v>
      </c>
      <c r="E5" s="4">
        <v>2000</v>
      </c>
      <c r="F5" s="4">
        <v>0</v>
      </c>
      <c r="G5" s="4">
        <v>2000</v>
      </c>
      <c r="H5" s="4">
        <v>0</v>
      </c>
      <c r="I5" s="4">
        <v>0</v>
      </c>
      <c r="J5" s="4">
        <v>-2000</v>
      </c>
      <c r="K5" s="15">
        <v>0</v>
      </c>
    </row>
    <row r="6" spans="1:11" x14ac:dyDescent="0.2">
      <c r="A6" s="53">
        <v>1</v>
      </c>
      <c r="B6" s="53" t="s">
        <v>32</v>
      </c>
      <c r="C6" s="53">
        <v>51</v>
      </c>
      <c r="D6" s="54" t="s">
        <v>34</v>
      </c>
      <c r="E6" s="4">
        <v>2000</v>
      </c>
      <c r="F6" s="4">
        <v>0</v>
      </c>
      <c r="G6" s="4">
        <v>2000</v>
      </c>
      <c r="H6" s="4">
        <v>0</v>
      </c>
      <c r="I6" s="4">
        <v>0</v>
      </c>
      <c r="J6" s="4">
        <v>-2000</v>
      </c>
      <c r="K6" s="15">
        <v>0</v>
      </c>
    </row>
    <row r="7" spans="1:11" x14ac:dyDescent="0.2">
      <c r="A7" s="53">
        <v>1</v>
      </c>
      <c r="B7" s="53" t="s">
        <v>35</v>
      </c>
      <c r="C7" s="53"/>
      <c r="D7" s="12" t="s">
        <v>36</v>
      </c>
      <c r="E7" s="4">
        <v>11052500</v>
      </c>
      <c r="F7" s="4">
        <v>0</v>
      </c>
      <c r="G7" s="4">
        <v>11052500</v>
      </c>
      <c r="H7" s="4">
        <v>0</v>
      </c>
      <c r="I7" s="4">
        <v>0</v>
      </c>
      <c r="J7" s="4">
        <v>-11052500</v>
      </c>
      <c r="K7" s="15">
        <v>0</v>
      </c>
    </row>
    <row r="8" spans="1:11" x14ac:dyDescent="0.2">
      <c r="A8" s="53">
        <v>1</v>
      </c>
      <c r="B8" s="53" t="s">
        <v>35</v>
      </c>
      <c r="C8" s="53">
        <v>83</v>
      </c>
      <c r="D8" s="12" t="s">
        <v>37</v>
      </c>
      <c r="E8" s="4">
        <v>11052500</v>
      </c>
      <c r="F8" s="4">
        <v>0</v>
      </c>
      <c r="G8" s="4">
        <v>11052500</v>
      </c>
      <c r="H8" s="4">
        <v>0</v>
      </c>
      <c r="I8" s="4">
        <v>0</v>
      </c>
      <c r="J8" s="4">
        <v>-11052500</v>
      </c>
      <c r="K8" s="15">
        <v>0</v>
      </c>
    </row>
    <row r="9" spans="1:11" x14ac:dyDescent="0.2">
      <c r="A9" s="55">
        <v>4</v>
      </c>
      <c r="B9" s="55"/>
      <c r="C9" s="55"/>
      <c r="D9" s="12" t="s">
        <v>38</v>
      </c>
      <c r="E9" s="4">
        <v>11961266</v>
      </c>
      <c r="F9" s="4">
        <v>4739101.88</v>
      </c>
      <c r="G9" s="4">
        <v>16700367.880000001</v>
      </c>
      <c r="H9" s="4">
        <v>8918382.0800000001</v>
      </c>
      <c r="I9" s="4">
        <v>8918382.0800000001</v>
      </c>
      <c r="J9" s="4">
        <v>-3042883.92</v>
      </c>
      <c r="K9" s="15">
        <v>0</v>
      </c>
    </row>
    <row r="10" spans="1:11" x14ac:dyDescent="0.2">
      <c r="A10" s="55">
        <v>4</v>
      </c>
      <c r="B10" s="55" t="s">
        <v>32</v>
      </c>
      <c r="C10" s="55"/>
      <c r="D10" s="8" t="s">
        <v>33</v>
      </c>
      <c r="E10" s="4">
        <v>761119.53</v>
      </c>
      <c r="F10" s="4">
        <v>720759.2</v>
      </c>
      <c r="G10" s="4">
        <v>1481878.73</v>
      </c>
      <c r="H10" s="4">
        <v>340206.2</v>
      </c>
      <c r="I10" s="4">
        <v>340206.2</v>
      </c>
      <c r="J10" s="4">
        <v>-420913.33</v>
      </c>
      <c r="K10" s="15">
        <v>0</v>
      </c>
    </row>
    <row r="11" spans="1:11" x14ac:dyDescent="0.2">
      <c r="A11" s="55">
        <v>4</v>
      </c>
      <c r="B11" s="55" t="s">
        <v>32</v>
      </c>
      <c r="C11" s="55">
        <v>51</v>
      </c>
      <c r="D11" s="8" t="s">
        <v>34</v>
      </c>
      <c r="E11" s="4">
        <v>761119.53</v>
      </c>
      <c r="F11" s="4">
        <v>43880</v>
      </c>
      <c r="G11" s="4">
        <v>804999.53</v>
      </c>
      <c r="H11" s="4">
        <v>340206.2</v>
      </c>
      <c r="I11" s="4">
        <v>340206.2</v>
      </c>
      <c r="J11" s="4">
        <v>-420913.33</v>
      </c>
      <c r="K11" s="15">
        <v>0</v>
      </c>
    </row>
    <row r="12" spans="1:11" x14ac:dyDescent="0.2">
      <c r="A12" s="55">
        <v>4</v>
      </c>
      <c r="B12" s="55" t="s">
        <v>32</v>
      </c>
      <c r="C12" s="55">
        <v>52</v>
      </c>
      <c r="D12" s="8" t="s">
        <v>39</v>
      </c>
      <c r="E12" s="4">
        <v>0</v>
      </c>
      <c r="F12" s="4">
        <v>676879.2</v>
      </c>
      <c r="G12" s="4">
        <v>676879.2</v>
      </c>
      <c r="H12" s="4">
        <v>0</v>
      </c>
      <c r="I12" s="4">
        <v>0</v>
      </c>
      <c r="J12" s="4">
        <v>0</v>
      </c>
      <c r="K12" s="15">
        <v>0</v>
      </c>
    </row>
    <row r="13" spans="1:11" x14ac:dyDescent="0.2">
      <c r="A13" s="55">
        <v>4</v>
      </c>
      <c r="B13" s="55" t="s">
        <v>40</v>
      </c>
      <c r="C13" s="55"/>
      <c r="D13" s="8" t="s">
        <v>41</v>
      </c>
      <c r="E13" s="4">
        <v>3746436.89</v>
      </c>
      <c r="F13" s="4">
        <v>7618927.2000000002</v>
      </c>
      <c r="G13" s="4">
        <v>11365364.09</v>
      </c>
      <c r="H13" s="4">
        <v>7802366.1100000003</v>
      </c>
      <c r="I13" s="4">
        <v>7802366.1100000003</v>
      </c>
      <c r="J13" s="4">
        <v>4055929.22</v>
      </c>
      <c r="K13" s="15">
        <v>4055929.22</v>
      </c>
    </row>
    <row r="14" spans="1:11" x14ac:dyDescent="0.2">
      <c r="A14" s="53">
        <v>4</v>
      </c>
      <c r="B14" s="53" t="s">
        <v>40</v>
      </c>
      <c r="C14" s="12">
        <v>71</v>
      </c>
      <c r="D14" s="53" t="s">
        <v>42</v>
      </c>
      <c r="E14" s="4">
        <v>3746436.89</v>
      </c>
      <c r="F14" s="4">
        <v>7618927.2000000002</v>
      </c>
      <c r="G14" s="4">
        <v>11365364.09</v>
      </c>
      <c r="H14" s="4">
        <v>7802366.1100000003</v>
      </c>
      <c r="I14" s="4">
        <v>7802366.1100000003</v>
      </c>
      <c r="J14" s="4">
        <v>4055929.22</v>
      </c>
      <c r="K14" s="15">
        <v>4055929.22</v>
      </c>
    </row>
    <row r="15" spans="1:11" x14ac:dyDescent="0.2">
      <c r="A15" s="53">
        <v>4</v>
      </c>
      <c r="B15" s="53" t="s">
        <v>43</v>
      </c>
      <c r="C15" s="53"/>
      <c r="D15" s="12" t="s">
        <v>44</v>
      </c>
      <c r="E15" s="4">
        <v>7453709.5800000001</v>
      </c>
      <c r="F15" s="4">
        <v>-3600584.52</v>
      </c>
      <c r="G15" s="4">
        <v>3853125.06</v>
      </c>
      <c r="H15" s="4">
        <v>775809.77</v>
      </c>
      <c r="I15" s="4">
        <v>775809.77</v>
      </c>
      <c r="J15" s="4">
        <v>-6677899.8099999996</v>
      </c>
      <c r="K15" s="15">
        <v>0</v>
      </c>
    </row>
    <row r="16" spans="1:11" x14ac:dyDescent="0.2">
      <c r="A16" s="55">
        <v>4</v>
      </c>
      <c r="B16" s="55" t="s">
        <v>43</v>
      </c>
      <c r="C16" s="55">
        <v>3</v>
      </c>
      <c r="D16" s="8" t="s">
        <v>45</v>
      </c>
      <c r="E16" s="4">
        <v>7453709.5800000001</v>
      </c>
      <c r="F16" s="4">
        <v>-3600584.52</v>
      </c>
      <c r="G16" s="4">
        <v>3853125.06</v>
      </c>
      <c r="H16" s="4">
        <v>775809.77</v>
      </c>
      <c r="I16" s="4">
        <v>775809.77</v>
      </c>
      <c r="J16" s="4">
        <v>-6677899.8099999996</v>
      </c>
      <c r="K16" s="15">
        <v>0</v>
      </c>
    </row>
    <row r="17" spans="1:11" x14ac:dyDescent="0.2">
      <c r="A17" s="53">
        <v>5</v>
      </c>
      <c r="B17" s="55"/>
      <c r="C17" s="55"/>
      <c r="D17" s="12" t="s">
        <v>46</v>
      </c>
      <c r="E17" s="4">
        <v>12718480</v>
      </c>
      <c r="F17" s="4">
        <v>-4266480</v>
      </c>
      <c r="G17" s="4">
        <v>8452000</v>
      </c>
      <c r="H17" s="4">
        <v>0</v>
      </c>
      <c r="I17" s="4">
        <v>0</v>
      </c>
      <c r="J17" s="4">
        <v>-12718480</v>
      </c>
      <c r="K17" s="15">
        <v>0</v>
      </c>
    </row>
    <row r="18" spans="1:11" x14ac:dyDescent="0.2">
      <c r="A18" s="55">
        <v>5</v>
      </c>
      <c r="B18" s="55" t="s">
        <v>32</v>
      </c>
      <c r="C18" s="55"/>
      <c r="D18" s="8" t="s">
        <v>33</v>
      </c>
      <c r="E18" s="4">
        <v>2000</v>
      </c>
      <c r="F18" s="4">
        <v>0</v>
      </c>
      <c r="G18" s="4">
        <v>2000</v>
      </c>
      <c r="H18" s="4">
        <v>0</v>
      </c>
      <c r="I18" s="4">
        <v>0</v>
      </c>
      <c r="J18" s="4">
        <v>-2000</v>
      </c>
      <c r="K18" s="15">
        <v>0</v>
      </c>
    </row>
    <row r="19" spans="1:11" x14ac:dyDescent="0.2">
      <c r="A19" s="53">
        <v>5</v>
      </c>
      <c r="B19" s="53" t="s">
        <v>32</v>
      </c>
      <c r="C19" s="53">
        <v>51</v>
      </c>
      <c r="D19" s="12" t="s">
        <v>34</v>
      </c>
      <c r="E19" s="4">
        <v>2000</v>
      </c>
      <c r="F19" s="4">
        <v>0</v>
      </c>
      <c r="G19" s="4">
        <v>2000</v>
      </c>
      <c r="H19" s="4">
        <v>0</v>
      </c>
      <c r="I19" s="4">
        <v>0</v>
      </c>
      <c r="J19" s="4">
        <v>-2000</v>
      </c>
      <c r="K19" s="15">
        <v>0</v>
      </c>
    </row>
    <row r="20" spans="1:11" x14ac:dyDescent="0.2">
      <c r="A20" s="55">
        <v>5</v>
      </c>
      <c r="B20" s="55" t="s">
        <v>35</v>
      </c>
      <c r="C20" s="55"/>
      <c r="D20" s="8" t="s">
        <v>36</v>
      </c>
      <c r="E20" s="4">
        <v>12716480</v>
      </c>
      <c r="F20" s="4">
        <v>-4266480</v>
      </c>
      <c r="G20" s="4">
        <v>8450000</v>
      </c>
      <c r="H20" s="4">
        <v>0</v>
      </c>
      <c r="I20" s="4">
        <v>0</v>
      </c>
      <c r="J20" s="4">
        <v>-12716480</v>
      </c>
      <c r="K20" s="15">
        <v>0</v>
      </c>
    </row>
    <row r="21" spans="1:11" x14ac:dyDescent="0.2">
      <c r="A21" s="53">
        <v>5</v>
      </c>
      <c r="B21" s="53" t="s">
        <v>35</v>
      </c>
      <c r="C21" s="53">
        <v>83</v>
      </c>
      <c r="D21" s="12" t="s">
        <v>37</v>
      </c>
      <c r="E21" s="4">
        <v>12716480</v>
      </c>
      <c r="F21" s="4">
        <v>-4266480</v>
      </c>
      <c r="G21" s="4">
        <v>8450000</v>
      </c>
      <c r="H21" s="4">
        <v>0</v>
      </c>
      <c r="I21" s="4">
        <v>0</v>
      </c>
      <c r="J21" s="4">
        <v>-12716480</v>
      </c>
      <c r="K21" s="15">
        <v>0</v>
      </c>
    </row>
    <row r="22" spans="1:11" x14ac:dyDescent="0.2">
      <c r="A22" s="53">
        <v>7</v>
      </c>
      <c r="B22" s="55"/>
      <c r="C22" s="55"/>
      <c r="D22" s="12" t="s">
        <v>47</v>
      </c>
      <c r="E22" s="4">
        <v>1747500</v>
      </c>
      <c r="F22" s="4">
        <v>0</v>
      </c>
      <c r="G22" s="4">
        <v>1747500</v>
      </c>
      <c r="H22" s="4">
        <v>0</v>
      </c>
      <c r="I22" s="4">
        <v>0</v>
      </c>
      <c r="J22" s="4">
        <v>-1747500</v>
      </c>
      <c r="K22" s="15">
        <v>0</v>
      </c>
    </row>
    <row r="23" spans="1:11" x14ac:dyDescent="0.2">
      <c r="A23" s="55">
        <v>7</v>
      </c>
      <c r="B23" s="55" t="s">
        <v>48</v>
      </c>
      <c r="C23" s="55"/>
      <c r="D23" s="56" t="s">
        <v>49</v>
      </c>
      <c r="E23" s="4">
        <v>1747500</v>
      </c>
      <c r="F23" s="4">
        <v>0</v>
      </c>
      <c r="G23" s="4">
        <v>1747500</v>
      </c>
      <c r="H23" s="4">
        <v>0</v>
      </c>
      <c r="I23" s="4">
        <v>0</v>
      </c>
      <c r="J23" s="4">
        <v>-1747500</v>
      </c>
      <c r="K23" s="15">
        <v>0</v>
      </c>
    </row>
    <row r="24" spans="1:11" x14ac:dyDescent="0.2">
      <c r="A24" s="55">
        <v>7</v>
      </c>
      <c r="B24" s="55" t="s">
        <v>48</v>
      </c>
      <c r="C24" s="55">
        <v>31</v>
      </c>
      <c r="D24" s="56" t="s">
        <v>50</v>
      </c>
      <c r="E24" s="4">
        <v>1747500</v>
      </c>
      <c r="F24" s="4">
        <v>0</v>
      </c>
      <c r="G24" s="4">
        <v>1747500</v>
      </c>
      <c r="H24" s="4">
        <v>0</v>
      </c>
      <c r="I24" s="4">
        <v>0</v>
      </c>
      <c r="J24" s="4">
        <v>-1747500</v>
      </c>
      <c r="K24" s="15">
        <v>0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D25" sqref="D25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50" t="s">
        <v>52</v>
      </c>
      <c r="B1" s="51"/>
      <c r="C1" s="51"/>
      <c r="D1" s="51"/>
      <c r="E1" s="51"/>
      <c r="F1" s="51"/>
      <c r="G1" s="51"/>
      <c r="H1" s="51"/>
      <c r="I1" s="52"/>
      <c r="J1" s="12"/>
    </row>
    <row r="2" spans="1:10" s="17" customFormat="1" ht="24.95" customHeight="1" x14ac:dyDescent="0.2">
      <c r="A2" s="24" t="s">
        <v>1</v>
      </c>
      <c r="B2" s="24" t="s">
        <v>0</v>
      </c>
      <c r="C2" s="25" t="s">
        <v>5</v>
      </c>
      <c r="D2" s="25" t="s">
        <v>27</v>
      </c>
      <c r="E2" s="25" t="s">
        <v>6</v>
      </c>
      <c r="F2" s="25" t="s">
        <v>7</v>
      </c>
      <c r="G2" s="25" t="s">
        <v>9</v>
      </c>
      <c r="H2" s="25" t="s">
        <v>10</v>
      </c>
      <c r="I2" s="25" t="s">
        <v>8</v>
      </c>
      <c r="J2" s="6"/>
    </row>
    <row r="3" spans="1:10" s="9" customFormat="1" x14ac:dyDescent="0.2">
      <c r="A3" s="18">
        <v>90001</v>
      </c>
      <c r="B3" s="7" t="s">
        <v>4</v>
      </c>
      <c r="C3" s="57">
        <f>SUM(C4:C8)+C11+SUM(C15:C18)</f>
        <v>37481746</v>
      </c>
      <c r="D3" s="57">
        <f>SUM(D4:D8)+D11+SUM(D15:D18)</f>
        <v>472621.88000000012</v>
      </c>
      <c r="E3" s="57">
        <f>SUM(E4:E8)+E11+SUM(E15:E18)</f>
        <v>37954367.879999995</v>
      </c>
      <c r="F3" s="57">
        <f>SUM(F4:F8)+F11+SUM(F15:F18)</f>
        <v>8918382.0800000001</v>
      </c>
      <c r="G3" s="57">
        <f>SUM(G4:G8)+G11+SUM(G15:G18)</f>
        <v>8918382.0800000001</v>
      </c>
      <c r="H3" s="57">
        <f>+G3-C3</f>
        <v>-28563363.920000002</v>
      </c>
      <c r="I3" s="58">
        <f>IF(H3&gt;0,H3,0)</f>
        <v>0</v>
      </c>
      <c r="J3" s="8"/>
    </row>
    <row r="4" spans="1:10" s="9" customFormat="1" x14ac:dyDescent="0.2">
      <c r="A4" s="19">
        <v>10</v>
      </c>
      <c r="B4" s="8" t="s">
        <v>11</v>
      </c>
      <c r="C4" s="59">
        <v>0</v>
      </c>
      <c r="D4" s="59">
        <v>0</v>
      </c>
      <c r="E4" s="59">
        <f>D4+C4</f>
        <v>0</v>
      </c>
      <c r="F4" s="59">
        <v>0</v>
      </c>
      <c r="G4" s="59">
        <v>0</v>
      </c>
      <c r="H4" s="59">
        <f t="shared" ref="H4:H15" si="0">+G4-C4</f>
        <v>0</v>
      </c>
      <c r="I4" s="60">
        <f>IF(H4&gt;0,H4,0)</f>
        <v>0</v>
      </c>
      <c r="J4" s="8"/>
    </row>
    <row r="5" spans="1:10" s="9" customFormat="1" x14ac:dyDescent="0.2">
      <c r="A5" s="19">
        <v>20</v>
      </c>
      <c r="B5" s="8" t="s">
        <v>12</v>
      </c>
      <c r="C5" s="59">
        <v>0</v>
      </c>
      <c r="D5" s="59">
        <v>0</v>
      </c>
      <c r="E5" s="59">
        <f t="shared" ref="E5:E15" si="1">D5+C5</f>
        <v>0</v>
      </c>
      <c r="F5" s="59">
        <v>0</v>
      </c>
      <c r="G5" s="59">
        <v>0</v>
      </c>
      <c r="H5" s="59">
        <f t="shared" si="0"/>
        <v>0</v>
      </c>
      <c r="I5" s="60">
        <f t="shared" ref="I5:I15" si="2">IF(H5&gt;0,H5,0)</f>
        <v>0</v>
      </c>
      <c r="J5" s="8"/>
    </row>
    <row r="6" spans="1:10" s="9" customFormat="1" x14ac:dyDescent="0.2">
      <c r="A6" s="19">
        <v>30</v>
      </c>
      <c r="B6" s="8" t="s">
        <v>13</v>
      </c>
      <c r="C6" s="59">
        <v>1747500</v>
      </c>
      <c r="D6" s="59">
        <v>0</v>
      </c>
      <c r="E6" s="59">
        <f t="shared" si="1"/>
        <v>1747500</v>
      </c>
      <c r="F6" s="59">
        <v>0</v>
      </c>
      <c r="G6" s="59">
        <v>0</v>
      </c>
      <c r="H6" s="59">
        <f t="shared" si="0"/>
        <v>-1747500</v>
      </c>
      <c r="I6" s="60">
        <f t="shared" si="2"/>
        <v>0</v>
      </c>
      <c r="J6" s="8"/>
    </row>
    <row r="7" spans="1:10" s="9" customFormat="1" x14ac:dyDescent="0.2">
      <c r="A7" s="19">
        <v>40</v>
      </c>
      <c r="B7" s="8" t="s">
        <v>14</v>
      </c>
      <c r="C7" s="59">
        <v>0</v>
      </c>
      <c r="D7" s="59">
        <v>0</v>
      </c>
      <c r="E7" s="59">
        <f t="shared" si="1"/>
        <v>0</v>
      </c>
      <c r="F7" s="59">
        <v>0</v>
      </c>
      <c r="G7" s="59">
        <v>0</v>
      </c>
      <c r="H7" s="59">
        <f t="shared" si="0"/>
        <v>0</v>
      </c>
      <c r="I7" s="60">
        <f t="shared" si="2"/>
        <v>0</v>
      </c>
      <c r="J7" s="8"/>
    </row>
    <row r="8" spans="1:10" s="9" customFormat="1" x14ac:dyDescent="0.2">
      <c r="A8" s="19">
        <v>50</v>
      </c>
      <c r="B8" s="8" t="s">
        <v>15</v>
      </c>
      <c r="C8" s="59">
        <v>765119.53</v>
      </c>
      <c r="D8" s="59">
        <v>720759.2</v>
      </c>
      <c r="E8" s="59">
        <f t="shared" si="1"/>
        <v>1485878.73</v>
      </c>
      <c r="F8" s="59">
        <v>340206.2</v>
      </c>
      <c r="G8" s="59">
        <v>340206.2</v>
      </c>
      <c r="H8" s="59">
        <f t="shared" si="0"/>
        <v>-424913.33</v>
      </c>
      <c r="I8" s="60">
        <f t="shared" si="2"/>
        <v>0</v>
      </c>
      <c r="J8" s="8"/>
    </row>
    <row r="9" spans="1:10" s="9" customFormat="1" x14ac:dyDescent="0.2">
      <c r="A9" s="19">
        <v>51</v>
      </c>
      <c r="B9" s="20" t="s">
        <v>16</v>
      </c>
      <c r="C9" s="59">
        <v>765119.53</v>
      </c>
      <c r="D9" s="59">
        <v>43880</v>
      </c>
      <c r="E9" s="59">
        <f t="shared" si="1"/>
        <v>808999.53</v>
      </c>
      <c r="F9" s="59">
        <v>340206.2</v>
      </c>
      <c r="G9" s="59">
        <v>340206.2</v>
      </c>
      <c r="H9" s="59">
        <f t="shared" si="0"/>
        <v>-424913.33</v>
      </c>
      <c r="I9" s="60">
        <f t="shared" si="2"/>
        <v>0</v>
      </c>
      <c r="J9" s="8"/>
    </row>
    <row r="10" spans="1:10" s="9" customFormat="1" x14ac:dyDescent="0.2">
      <c r="A10" s="19">
        <v>52</v>
      </c>
      <c r="B10" s="20" t="s">
        <v>17</v>
      </c>
      <c r="C10" s="59">
        <v>0</v>
      </c>
      <c r="D10" s="59">
        <v>676879.2</v>
      </c>
      <c r="E10" s="59">
        <f t="shared" si="1"/>
        <v>676879.2</v>
      </c>
      <c r="F10" s="59">
        <v>0</v>
      </c>
      <c r="G10" s="59">
        <v>0</v>
      </c>
      <c r="H10" s="59">
        <f t="shared" si="0"/>
        <v>0</v>
      </c>
      <c r="I10" s="60">
        <f t="shared" si="2"/>
        <v>0</v>
      </c>
      <c r="J10" s="8"/>
    </row>
    <row r="11" spans="1:10" s="9" customFormat="1" x14ac:dyDescent="0.2">
      <c r="A11" s="19">
        <v>60</v>
      </c>
      <c r="B11" s="8" t="s">
        <v>18</v>
      </c>
      <c r="C11" s="59">
        <v>0</v>
      </c>
      <c r="D11" s="59">
        <v>0</v>
      </c>
      <c r="E11" s="59">
        <f t="shared" si="1"/>
        <v>0</v>
      </c>
      <c r="F11" s="59">
        <v>0</v>
      </c>
      <c r="G11" s="59">
        <v>0</v>
      </c>
      <c r="H11" s="59">
        <f t="shared" si="0"/>
        <v>0</v>
      </c>
      <c r="I11" s="60">
        <f t="shared" si="2"/>
        <v>0</v>
      </c>
      <c r="J11" s="8"/>
    </row>
    <row r="12" spans="1:10" s="9" customFormat="1" x14ac:dyDescent="0.2">
      <c r="A12" s="19">
        <v>61</v>
      </c>
      <c r="B12" s="20" t="s">
        <v>16</v>
      </c>
      <c r="C12" s="59">
        <v>0</v>
      </c>
      <c r="D12" s="59">
        <v>0</v>
      </c>
      <c r="E12" s="59">
        <f t="shared" si="1"/>
        <v>0</v>
      </c>
      <c r="F12" s="59">
        <v>0</v>
      </c>
      <c r="G12" s="59">
        <v>0</v>
      </c>
      <c r="H12" s="59">
        <f t="shared" si="0"/>
        <v>0</v>
      </c>
      <c r="I12" s="60">
        <f t="shared" si="2"/>
        <v>0</v>
      </c>
      <c r="J12" s="8"/>
    </row>
    <row r="13" spans="1:10" s="9" customFormat="1" x14ac:dyDescent="0.2">
      <c r="A13" s="19">
        <v>62</v>
      </c>
      <c r="B13" s="20" t="s">
        <v>17</v>
      </c>
      <c r="C13" s="59">
        <v>0</v>
      </c>
      <c r="D13" s="59">
        <v>0</v>
      </c>
      <c r="E13" s="59">
        <f t="shared" si="1"/>
        <v>0</v>
      </c>
      <c r="F13" s="59">
        <v>0</v>
      </c>
      <c r="G13" s="59">
        <v>0</v>
      </c>
      <c r="H13" s="59">
        <f t="shared" si="0"/>
        <v>0</v>
      </c>
      <c r="I13" s="60">
        <f t="shared" si="2"/>
        <v>0</v>
      </c>
      <c r="J13" s="8"/>
    </row>
    <row r="14" spans="1:10" s="9" customFormat="1" ht="33.75" x14ac:dyDescent="0.2">
      <c r="A14" s="19">
        <v>69</v>
      </c>
      <c r="B14" s="21" t="s">
        <v>28</v>
      </c>
      <c r="C14" s="59">
        <v>0</v>
      </c>
      <c r="D14" s="59">
        <v>0</v>
      </c>
      <c r="E14" s="59">
        <f t="shared" si="1"/>
        <v>0</v>
      </c>
      <c r="F14" s="59">
        <v>0</v>
      </c>
      <c r="G14" s="59">
        <v>0</v>
      </c>
      <c r="H14" s="59">
        <f t="shared" si="0"/>
        <v>0</v>
      </c>
      <c r="I14" s="60">
        <f t="shared" si="2"/>
        <v>0</v>
      </c>
      <c r="J14" s="8"/>
    </row>
    <row r="15" spans="1:10" s="9" customFormat="1" x14ac:dyDescent="0.2">
      <c r="A15" s="19">
        <v>70</v>
      </c>
      <c r="B15" s="8" t="s">
        <v>19</v>
      </c>
      <c r="C15" s="59">
        <v>3746436.89</v>
      </c>
      <c r="D15" s="59">
        <v>7618927.2000000002</v>
      </c>
      <c r="E15" s="59">
        <f t="shared" si="1"/>
        <v>11365364.09</v>
      </c>
      <c r="F15" s="59">
        <v>7802366.1100000003</v>
      </c>
      <c r="G15" s="59">
        <v>7802366.1100000003</v>
      </c>
      <c r="H15" s="59">
        <f t="shared" si="0"/>
        <v>4055929.22</v>
      </c>
      <c r="I15" s="60">
        <f t="shared" si="2"/>
        <v>4055929.22</v>
      </c>
      <c r="J15" s="8"/>
    </row>
    <row r="16" spans="1:10" s="9" customFormat="1" x14ac:dyDescent="0.2">
      <c r="A16" s="19">
        <v>80</v>
      </c>
      <c r="B16" s="8" t="s">
        <v>20</v>
      </c>
      <c r="C16" s="59">
        <v>23768980</v>
      </c>
      <c r="D16" s="59">
        <v>-4266480</v>
      </c>
      <c r="E16" s="59">
        <f>D16+C16</f>
        <v>19502500</v>
      </c>
      <c r="F16" s="59">
        <v>0</v>
      </c>
      <c r="G16" s="59">
        <v>0</v>
      </c>
      <c r="H16" s="59">
        <f>+G16-C16</f>
        <v>-23768980</v>
      </c>
      <c r="I16" s="60">
        <f>IF(H16&gt;0,H16,0)</f>
        <v>0</v>
      </c>
      <c r="J16" s="8"/>
    </row>
    <row r="17" spans="1:10" s="9" customFormat="1" x14ac:dyDescent="0.2">
      <c r="A17" s="19">
        <v>90</v>
      </c>
      <c r="B17" s="8" t="s">
        <v>22</v>
      </c>
      <c r="C17" s="59">
        <v>0</v>
      </c>
      <c r="D17" s="59">
        <v>0</v>
      </c>
      <c r="E17" s="59">
        <f>D17+C17</f>
        <v>0</v>
      </c>
      <c r="F17" s="59">
        <v>0</v>
      </c>
      <c r="G17" s="59">
        <v>0</v>
      </c>
      <c r="H17" s="59">
        <f>+G17-C17</f>
        <v>0</v>
      </c>
      <c r="I17" s="60">
        <v>0</v>
      </c>
      <c r="J17" s="8"/>
    </row>
    <row r="18" spans="1:10" s="9" customFormat="1" x14ac:dyDescent="0.2">
      <c r="A18" s="22" t="s">
        <v>26</v>
      </c>
      <c r="B18" s="23" t="s">
        <v>21</v>
      </c>
      <c r="C18" s="61">
        <v>7453709.5800000001</v>
      </c>
      <c r="D18" s="61">
        <v>-3600584.52</v>
      </c>
      <c r="E18" s="61">
        <f>D18+C18</f>
        <v>3853125.06</v>
      </c>
      <c r="F18" s="61">
        <v>775809.77</v>
      </c>
      <c r="G18" s="61">
        <v>775809.77</v>
      </c>
      <c r="H18" s="61">
        <f>+G18-C18</f>
        <v>-6677899.8100000005</v>
      </c>
      <c r="I18" s="62">
        <v>0</v>
      </c>
      <c r="J18" s="8"/>
    </row>
    <row r="20" spans="1:10" x14ac:dyDescent="0.2">
      <c r="A20" s="39" t="s">
        <v>29</v>
      </c>
      <c r="B20" s="40"/>
      <c r="C20" s="40"/>
      <c r="D20" s="41"/>
    </row>
    <row r="21" spans="1:10" x14ac:dyDescent="0.2">
      <c r="A21" s="42"/>
      <c r="B21" s="40"/>
      <c r="C21" s="40"/>
      <c r="D21" s="41"/>
    </row>
    <row r="22" spans="1:10" x14ac:dyDescent="0.2">
      <c r="A22" s="43"/>
      <c r="B22" s="44"/>
      <c r="C22" s="43"/>
      <c r="D22" s="43"/>
    </row>
    <row r="23" spans="1:10" x14ac:dyDescent="0.2">
      <c r="A23" s="45"/>
      <c r="B23" s="43"/>
      <c r="C23" s="43"/>
      <c r="D23" s="43"/>
    </row>
    <row r="24" spans="1:10" x14ac:dyDescent="0.2">
      <c r="A24" s="45"/>
      <c r="B24" s="43" t="s">
        <v>30</v>
      </c>
      <c r="C24" s="45"/>
      <c r="D24" s="46" t="s">
        <v>30</v>
      </c>
    </row>
    <row r="25" spans="1:10" ht="45" x14ac:dyDescent="0.2">
      <c r="A25" s="45"/>
      <c r="B25" s="47" t="s">
        <v>54</v>
      </c>
      <c r="C25" s="48"/>
      <c r="D25" s="49" t="s">
        <v>55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H29" sqref="H29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50" t="s">
        <v>53</v>
      </c>
      <c r="B1" s="51"/>
      <c r="C1" s="51"/>
      <c r="D1" s="51"/>
      <c r="E1" s="51"/>
      <c r="F1" s="51"/>
      <c r="G1" s="51"/>
      <c r="H1" s="51"/>
      <c r="I1" s="52"/>
      <c r="J1" s="12"/>
    </row>
    <row r="2" spans="1:10" s="17" customFormat="1" ht="24.95" customHeight="1" x14ac:dyDescent="0.2">
      <c r="A2" s="30" t="s">
        <v>1</v>
      </c>
      <c r="B2" s="31" t="s">
        <v>0</v>
      </c>
      <c r="C2" s="32" t="s">
        <v>5</v>
      </c>
      <c r="D2" s="33" t="s">
        <v>27</v>
      </c>
      <c r="E2" s="32" t="s">
        <v>6</v>
      </c>
      <c r="F2" s="32" t="s">
        <v>7</v>
      </c>
      <c r="G2" s="32" t="s">
        <v>9</v>
      </c>
      <c r="H2" s="32" t="s">
        <v>10</v>
      </c>
      <c r="I2" s="32" t="s">
        <v>8</v>
      </c>
      <c r="J2" s="6"/>
    </row>
    <row r="3" spans="1:10" x14ac:dyDescent="0.2">
      <c r="A3" s="34">
        <v>90001</v>
      </c>
      <c r="B3" s="35" t="s">
        <v>4</v>
      </c>
      <c r="C3" s="63">
        <f>SUM(C4+C16+C21)</f>
        <v>37481746</v>
      </c>
      <c r="D3" s="63">
        <f>SUM(D4+D16+D21)</f>
        <v>472621.88000000035</v>
      </c>
      <c r="E3" s="63">
        <f>SUM(E4+E16+E21)</f>
        <v>37954367.880000003</v>
      </c>
      <c r="F3" s="63">
        <f>SUM(F4+F16+F21)</f>
        <v>8918382.0800000001</v>
      </c>
      <c r="G3" s="63">
        <f>SUM(G4+G16+G21)</f>
        <v>8918382.0800000001</v>
      </c>
      <c r="H3" s="57">
        <f>+G3-C3</f>
        <v>-28563363.920000002</v>
      </c>
      <c r="I3" s="64">
        <f>IF(H3&gt;0,H3,0)</f>
        <v>0</v>
      </c>
      <c r="J3" s="8"/>
    </row>
    <row r="4" spans="1:10" x14ac:dyDescent="0.2">
      <c r="A4" s="36">
        <v>90002</v>
      </c>
      <c r="B4" s="28" t="s">
        <v>23</v>
      </c>
      <c r="C4" s="57">
        <f>SUM(C5:C8)+C11+C14+C15</f>
        <v>26281599.530000001</v>
      </c>
      <c r="D4" s="57">
        <f>SUM(D5:D8)+D11+D14+D15</f>
        <v>-3545720.8</v>
      </c>
      <c r="E4" s="57">
        <f>SUM(E5:E8)+E11+E14+E15</f>
        <v>22735878.73</v>
      </c>
      <c r="F4" s="57">
        <f>SUM(F5:F8)+F11+F14+F15</f>
        <v>340206.2</v>
      </c>
      <c r="G4" s="57">
        <f>SUM(G5:G8)+G11+G14+G15</f>
        <v>340206.2</v>
      </c>
      <c r="H4" s="57">
        <f t="shared" ref="H4:H21" si="0">+G4-C4</f>
        <v>-25941393.330000002</v>
      </c>
      <c r="I4" s="58">
        <f>IF(H4&gt;0,H4,0)</f>
        <v>0</v>
      </c>
      <c r="J4" s="8"/>
    </row>
    <row r="5" spans="1:10" x14ac:dyDescent="0.2">
      <c r="A5" s="37">
        <v>10</v>
      </c>
      <c r="B5" s="26" t="s">
        <v>11</v>
      </c>
      <c r="C5" s="59">
        <v>0</v>
      </c>
      <c r="D5" s="59">
        <v>0</v>
      </c>
      <c r="E5" s="59">
        <f>C5+D5</f>
        <v>0</v>
      </c>
      <c r="F5" s="59">
        <v>0</v>
      </c>
      <c r="G5" s="59">
        <v>0</v>
      </c>
      <c r="H5" s="59">
        <f t="shared" si="0"/>
        <v>0</v>
      </c>
      <c r="I5" s="60">
        <f>IF(H5&gt;0,H5,0)</f>
        <v>0</v>
      </c>
      <c r="J5" s="8"/>
    </row>
    <row r="6" spans="1:10" x14ac:dyDescent="0.2">
      <c r="A6" s="37">
        <v>30</v>
      </c>
      <c r="B6" s="26" t="s">
        <v>13</v>
      </c>
      <c r="C6" s="59">
        <v>1747500</v>
      </c>
      <c r="D6" s="59">
        <v>0</v>
      </c>
      <c r="E6" s="59">
        <f t="shared" ref="E6:E13" si="1">C6+D6</f>
        <v>1747500</v>
      </c>
      <c r="F6" s="59">
        <v>0</v>
      </c>
      <c r="G6" s="59">
        <v>0</v>
      </c>
      <c r="H6" s="59">
        <f t="shared" si="0"/>
        <v>-1747500</v>
      </c>
      <c r="I6" s="60">
        <f t="shared" ref="I6:I21" si="2">IF(H6&gt;0,H6,0)</f>
        <v>0</v>
      </c>
      <c r="J6" s="8"/>
    </row>
    <row r="7" spans="1:10" x14ac:dyDescent="0.2">
      <c r="A7" s="37">
        <v>40</v>
      </c>
      <c r="B7" s="26" t="s">
        <v>14</v>
      </c>
      <c r="C7" s="59">
        <v>0</v>
      </c>
      <c r="D7" s="59">
        <v>0</v>
      </c>
      <c r="E7" s="59">
        <f t="shared" si="1"/>
        <v>0</v>
      </c>
      <c r="F7" s="59">
        <v>0</v>
      </c>
      <c r="G7" s="59">
        <v>0</v>
      </c>
      <c r="H7" s="59">
        <f t="shared" si="0"/>
        <v>0</v>
      </c>
      <c r="I7" s="60">
        <f t="shared" si="2"/>
        <v>0</v>
      </c>
      <c r="J7" s="8"/>
    </row>
    <row r="8" spans="1:10" x14ac:dyDescent="0.2">
      <c r="A8" s="37">
        <v>50</v>
      </c>
      <c r="B8" s="26" t="s">
        <v>15</v>
      </c>
      <c r="C8" s="59">
        <v>765119.53</v>
      </c>
      <c r="D8" s="59">
        <v>720759.2</v>
      </c>
      <c r="E8" s="59">
        <f t="shared" si="1"/>
        <v>1485878.73</v>
      </c>
      <c r="F8" s="59">
        <v>340206.2</v>
      </c>
      <c r="G8" s="59">
        <v>340206.2</v>
      </c>
      <c r="H8" s="59">
        <f t="shared" si="0"/>
        <v>-424913.33</v>
      </c>
      <c r="I8" s="60">
        <f t="shared" si="2"/>
        <v>0</v>
      </c>
      <c r="J8" s="8"/>
    </row>
    <row r="9" spans="1:10" x14ac:dyDescent="0.2">
      <c r="A9" s="37">
        <v>51</v>
      </c>
      <c r="B9" s="27" t="s">
        <v>16</v>
      </c>
      <c r="C9" s="59">
        <v>765119.53</v>
      </c>
      <c r="D9" s="59">
        <v>43880</v>
      </c>
      <c r="E9" s="59">
        <f t="shared" si="1"/>
        <v>808999.53</v>
      </c>
      <c r="F9" s="59">
        <v>340206.2</v>
      </c>
      <c r="G9" s="59">
        <v>340206.2</v>
      </c>
      <c r="H9" s="59">
        <f t="shared" si="0"/>
        <v>-424913.33</v>
      </c>
      <c r="I9" s="60">
        <f t="shared" si="2"/>
        <v>0</v>
      </c>
      <c r="J9" s="8"/>
    </row>
    <row r="10" spans="1:10" x14ac:dyDescent="0.2">
      <c r="A10" s="37">
        <v>52</v>
      </c>
      <c r="B10" s="27" t="s">
        <v>17</v>
      </c>
      <c r="C10" s="59">
        <v>0</v>
      </c>
      <c r="D10" s="59">
        <v>676879.2</v>
      </c>
      <c r="E10" s="59">
        <f t="shared" si="1"/>
        <v>676879.2</v>
      </c>
      <c r="F10" s="59">
        <v>0</v>
      </c>
      <c r="G10" s="59">
        <v>0</v>
      </c>
      <c r="H10" s="59">
        <f t="shared" si="0"/>
        <v>0</v>
      </c>
      <c r="I10" s="60">
        <f t="shared" si="2"/>
        <v>0</v>
      </c>
      <c r="J10" s="8"/>
    </row>
    <row r="11" spans="1:10" x14ac:dyDescent="0.2">
      <c r="A11" s="37">
        <v>60</v>
      </c>
      <c r="B11" s="26" t="s">
        <v>18</v>
      </c>
      <c r="C11" s="59">
        <v>0</v>
      </c>
      <c r="D11" s="59">
        <v>0</v>
      </c>
      <c r="E11" s="59">
        <f t="shared" si="1"/>
        <v>0</v>
      </c>
      <c r="F11" s="59">
        <v>0</v>
      </c>
      <c r="G11" s="59">
        <v>0</v>
      </c>
      <c r="H11" s="59">
        <f t="shared" si="0"/>
        <v>0</v>
      </c>
      <c r="I11" s="60">
        <f t="shared" si="2"/>
        <v>0</v>
      </c>
      <c r="J11" s="8"/>
    </row>
    <row r="12" spans="1:10" x14ac:dyDescent="0.2">
      <c r="A12" s="37">
        <v>61</v>
      </c>
      <c r="B12" s="27" t="s">
        <v>16</v>
      </c>
      <c r="C12" s="59">
        <v>0</v>
      </c>
      <c r="D12" s="59">
        <v>676879.2</v>
      </c>
      <c r="E12" s="59">
        <f t="shared" si="1"/>
        <v>676879.2</v>
      </c>
      <c r="F12" s="59">
        <v>0</v>
      </c>
      <c r="G12" s="59">
        <v>0</v>
      </c>
      <c r="H12" s="59">
        <f t="shared" si="0"/>
        <v>0</v>
      </c>
      <c r="I12" s="60">
        <f t="shared" si="2"/>
        <v>0</v>
      </c>
      <c r="J12" s="8"/>
    </row>
    <row r="13" spans="1:10" x14ac:dyDescent="0.2">
      <c r="A13" s="37">
        <v>62</v>
      </c>
      <c r="B13" s="27" t="s">
        <v>17</v>
      </c>
      <c r="C13" s="59">
        <v>0</v>
      </c>
      <c r="D13" s="59">
        <v>0</v>
      </c>
      <c r="E13" s="59">
        <f t="shared" si="1"/>
        <v>0</v>
      </c>
      <c r="F13" s="59">
        <v>0</v>
      </c>
      <c r="G13" s="59">
        <v>0</v>
      </c>
      <c r="H13" s="59">
        <f t="shared" si="0"/>
        <v>0</v>
      </c>
      <c r="I13" s="60">
        <f t="shared" si="2"/>
        <v>0</v>
      </c>
      <c r="J13" s="8"/>
    </row>
    <row r="14" spans="1:10" x14ac:dyDescent="0.2">
      <c r="A14" s="37">
        <v>80</v>
      </c>
      <c r="B14" s="26" t="s">
        <v>20</v>
      </c>
      <c r="C14" s="59">
        <v>23768980</v>
      </c>
      <c r="D14" s="59">
        <v>-4266480</v>
      </c>
      <c r="E14" s="59">
        <f>C14+D14</f>
        <v>19502500</v>
      </c>
      <c r="F14" s="59">
        <v>0</v>
      </c>
      <c r="G14" s="59">
        <v>0</v>
      </c>
      <c r="H14" s="59">
        <f t="shared" si="0"/>
        <v>-23768980</v>
      </c>
      <c r="I14" s="60">
        <f t="shared" si="2"/>
        <v>0</v>
      </c>
      <c r="J14" s="8"/>
    </row>
    <row r="15" spans="1:10" x14ac:dyDescent="0.2">
      <c r="A15" s="37">
        <v>90</v>
      </c>
      <c r="B15" s="26" t="s">
        <v>22</v>
      </c>
      <c r="C15" s="59">
        <v>0</v>
      </c>
      <c r="D15" s="59">
        <v>0</v>
      </c>
      <c r="E15" s="59">
        <f>C15+D15</f>
        <v>0</v>
      </c>
      <c r="F15" s="59">
        <v>0</v>
      </c>
      <c r="G15" s="59">
        <v>0</v>
      </c>
      <c r="H15" s="59">
        <f t="shared" si="0"/>
        <v>0</v>
      </c>
      <c r="I15" s="60">
        <f t="shared" si="2"/>
        <v>0</v>
      </c>
      <c r="J15" s="8"/>
    </row>
    <row r="16" spans="1:10" x14ac:dyDescent="0.2">
      <c r="A16" s="36">
        <v>90003</v>
      </c>
      <c r="B16" s="28" t="s">
        <v>24</v>
      </c>
      <c r="C16" s="57">
        <f>SUM(C17:C19)</f>
        <v>3746436.89</v>
      </c>
      <c r="D16" s="57">
        <f>SUM(D17:D19)</f>
        <v>7618927.2000000002</v>
      </c>
      <c r="E16" s="57">
        <f>SUM(E17:E19)</f>
        <v>11365364.09</v>
      </c>
      <c r="F16" s="57">
        <f>SUM(F17:F19)</f>
        <v>7802366.1100000003</v>
      </c>
      <c r="G16" s="57">
        <f>SUM(G17:G19)</f>
        <v>7802366.1100000003</v>
      </c>
      <c r="H16" s="57">
        <f t="shared" si="0"/>
        <v>4055929.22</v>
      </c>
      <c r="I16" s="58">
        <f>SUM(I17:I19)</f>
        <v>4055929.22</v>
      </c>
      <c r="J16" s="8"/>
    </row>
    <row r="17" spans="1:10" x14ac:dyDescent="0.2">
      <c r="A17" s="37">
        <v>20</v>
      </c>
      <c r="B17" s="26" t="s">
        <v>12</v>
      </c>
      <c r="C17" s="59">
        <v>0</v>
      </c>
      <c r="D17" s="59">
        <v>0</v>
      </c>
      <c r="E17" s="59">
        <f>C17+D17</f>
        <v>0</v>
      </c>
      <c r="F17" s="59">
        <v>0</v>
      </c>
      <c r="G17" s="59">
        <v>0</v>
      </c>
      <c r="H17" s="59">
        <f t="shared" si="0"/>
        <v>0</v>
      </c>
      <c r="I17" s="60">
        <f t="shared" si="2"/>
        <v>0</v>
      </c>
      <c r="J17" s="8"/>
    </row>
    <row r="18" spans="1:10" x14ac:dyDescent="0.2">
      <c r="A18" s="37">
        <v>70</v>
      </c>
      <c r="B18" s="26" t="s">
        <v>19</v>
      </c>
      <c r="C18" s="59">
        <v>3746436.89</v>
      </c>
      <c r="D18" s="59">
        <v>7618927.2000000002</v>
      </c>
      <c r="E18" s="59">
        <f>C18+D18</f>
        <v>11365364.09</v>
      </c>
      <c r="F18" s="59">
        <v>7802366.1100000003</v>
      </c>
      <c r="G18" s="59">
        <v>7802366.1100000003</v>
      </c>
      <c r="H18" s="59">
        <f t="shared" si="0"/>
        <v>4055929.22</v>
      </c>
      <c r="I18" s="60">
        <f t="shared" si="2"/>
        <v>4055929.22</v>
      </c>
      <c r="J18" s="8"/>
    </row>
    <row r="19" spans="1:10" x14ac:dyDescent="0.2">
      <c r="A19" s="37">
        <v>90</v>
      </c>
      <c r="B19" s="26" t="s">
        <v>22</v>
      </c>
      <c r="C19" s="59">
        <v>0</v>
      </c>
      <c r="D19" s="59">
        <v>0</v>
      </c>
      <c r="E19" s="59">
        <f>C19+D19</f>
        <v>0</v>
      </c>
      <c r="F19" s="59">
        <v>0</v>
      </c>
      <c r="G19" s="59">
        <v>0</v>
      </c>
      <c r="H19" s="59">
        <f t="shared" si="0"/>
        <v>0</v>
      </c>
      <c r="I19" s="60">
        <f t="shared" si="2"/>
        <v>0</v>
      </c>
      <c r="J19" s="8"/>
    </row>
    <row r="20" spans="1:10" x14ac:dyDescent="0.2">
      <c r="A20" s="36">
        <v>90004</v>
      </c>
      <c r="B20" s="13" t="s">
        <v>25</v>
      </c>
      <c r="C20" s="57">
        <f>SUM(C21)</f>
        <v>7453709.5800000001</v>
      </c>
      <c r="D20" s="57">
        <f>SUM(D21)</f>
        <v>-3600584.52</v>
      </c>
      <c r="E20" s="57">
        <f>SUM(E21)</f>
        <v>3853125.06</v>
      </c>
      <c r="F20" s="57">
        <f>SUM(F21)</f>
        <v>775809.77</v>
      </c>
      <c r="G20" s="57">
        <f>SUM(G21)</f>
        <v>775809.77</v>
      </c>
      <c r="H20" s="57">
        <f t="shared" si="0"/>
        <v>-6677899.8100000005</v>
      </c>
      <c r="I20" s="58">
        <f>SUM(I21)</f>
        <v>0</v>
      </c>
      <c r="J20" s="8"/>
    </row>
    <row r="21" spans="1:10" x14ac:dyDescent="0.2">
      <c r="A21" s="38" t="s">
        <v>26</v>
      </c>
      <c r="B21" s="29" t="s">
        <v>21</v>
      </c>
      <c r="C21" s="61">
        <v>7453709.5800000001</v>
      </c>
      <c r="D21" s="61">
        <v>-3600584.52</v>
      </c>
      <c r="E21" s="61">
        <f>C21+D21</f>
        <v>3853125.06</v>
      </c>
      <c r="F21" s="61">
        <v>775809.77</v>
      </c>
      <c r="G21" s="61">
        <v>775809.77</v>
      </c>
      <c r="H21" s="61">
        <f t="shared" si="0"/>
        <v>-6677899.8100000005</v>
      </c>
      <c r="I21" s="62">
        <f t="shared" si="2"/>
        <v>0</v>
      </c>
      <c r="J21" s="8"/>
    </row>
    <row r="23" spans="1:10" x14ac:dyDescent="0.2">
      <c r="A23" s="39" t="s">
        <v>29</v>
      </c>
      <c r="B23" s="40"/>
      <c r="C23" s="40"/>
      <c r="D23" s="41"/>
    </row>
    <row r="24" spans="1:10" x14ac:dyDescent="0.2">
      <c r="A24" s="42"/>
      <c r="B24" s="40"/>
      <c r="C24" s="40"/>
      <c r="D24" s="41"/>
    </row>
    <row r="25" spans="1:10" x14ac:dyDescent="0.2">
      <c r="A25" s="43"/>
      <c r="B25" s="44"/>
      <c r="C25" s="43"/>
      <c r="D25" s="43"/>
    </row>
    <row r="26" spans="1:10" x14ac:dyDescent="0.2">
      <c r="A26" s="45"/>
      <c r="B26" s="43"/>
      <c r="C26" s="43"/>
      <c r="D26" s="43"/>
    </row>
    <row r="27" spans="1:10" x14ac:dyDescent="0.2">
      <c r="A27" s="45"/>
      <c r="B27" s="43" t="s">
        <v>30</v>
      </c>
      <c r="C27" s="45"/>
      <c r="D27" s="46" t="s">
        <v>30</v>
      </c>
    </row>
    <row r="28" spans="1:10" ht="45" x14ac:dyDescent="0.2">
      <c r="A28" s="45"/>
      <c r="B28" s="47" t="s">
        <v>54</v>
      </c>
      <c r="C28" s="48"/>
      <c r="D28" s="49" t="s">
        <v>55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2017-03-30T22:07:26Z</cp:lastPrinted>
  <dcterms:created xsi:type="dcterms:W3CDTF">2012-12-11T20:48:19Z</dcterms:created>
  <dcterms:modified xsi:type="dcterms:W3CDTF">2017-07-11T19:49:13Z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