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C43" i="1"/>
  <c r="D43" i="1"/>
  <c r="E43" i="1"/>
  <c r="F43" i="1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G16" i="4" s="1"/>
  <c r="F16" i="4"/>
  <c r="E16" i="4"/>
  <c r="D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/>
  <c r="F7" i="4"/>
  <c r="E7" i="4"/>
  <c r="D7" i="4"/>
  <c r="C7" i="4"/>
  <c r="B7" i="4"/>
  <c r="G6" i="4"/>
  <c r="G5" i="4"/>
  <c r="F4" i="4"/>
  <c r="F27" i="4" s="1"/>
  <c r="D4" i="4"/>
  <c r="D27" i="4" s="1"/>
  <c r="C4" i="4"/>
  <c r="B4" i="4"/>
  <c r="B27" i="4" s="1"/>
  <c r="G77" i="3"/>
  <c r="G76" i="3"/>
  <c r="G75" i="3"/>
  <c r="G74" i="3"/>
  <c r="G73" i="3"/>
  <c r="F73" i="3"/>
  <c r="E73" i="3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F53" i="3"/>
  <c r="F42" i="3" s="1"/>
  <c r="E53" i="3"/>
  <c r="D53" i="3"/>
  <c r="C53" i="3"/>
  <c r="B53" i="3"/>
  <c r="G51" i="3"/>
  <c r="G50" i="3"/>
  <c r="G49" i="3"/>
  <c r="G48" i="3"/>
  <c r="G47" i="3"/>
  <c r="G46" i="3"/>
  <c r="G45" i="3"/>
  <c r="G44" i="3"/>
  <c r="F43" i="3"/>
  <c r="E43" i="3"/>
  <c r="E42" i="3" s="1"/>
  <c r="D43" i="3"/>
  <c r="G43" i="3" s="1"/>
  <c r="C43" i="3"/>
  <c r="B43" i="3"/>
  <c r="C42" i="3"/>
  <c r="B42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G25" i="3"/>
  <c r="F25" i="3"/>
  <c r="E25" i="3"/>
  <c r="D25" i="3"/>
  <c r="C25" i="3"/>
  <c r="B25" i="3"/>
  <c r="G23" i="3"/>
  <c r="G22" i="3"/>
  <c r="G21" i="3"/>
  <c r="G20" i="3"/>
  <c r="G19" i="3"/>
  <c r="G18" i="3"/>
  <c r="G17" i="3"/>
  <c r="F16" i="3"/>
  <c r="E16" i="3"/>
  <c r="D16" i="3"/>
  <c r="G16" i="3" s="1"/>
  <c r="C16" i="3"/>
  <c r="B16" i="3"/>
  <c r="G14" i="3"/>
  <c r="G13" i="3"/>
  <c r="G12" i="3"/>
  <c r="G11" i="3"/>
  <c r="G10" i="3"/>
  <c r="G9" i="3"/>
  <c r="G6" i="3" s="1"/>
  <c r="G8" i="3"/>
  <c r="G7" i="3"/>
  <c r="F6" i="3"/>
  <c r="E6" i="3"/>
  <c r="D6" i="3"/>
  <c r="C6" i="3"/>
  <c r="B6" i="3"/>
  <c r="E5" i="3"/>
  <c r="E79" i="3" s="1"/>
  <c r="D5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D5" i="2"/>
  <c r="D26" i="2" s="1"/>
  <c r="C5" i="2"/>
  <c r="C26" i="2" s="1"/>
  <c r="B5" i="2"/>
  <c r="B26" i="2" s="1"/>
  <c r="G152" i="1"/>
  <c r="G151" i="1"/>
  <c r="G150" i="1"/>
  <c r="G149" i="1"/>
  <c r="G148" i="1"/>
  <c r="G147" i="1"/>
  <c r="G146" i="1"/>
  <c r="F145" i="1"/>
  <c r="E145" i="1"/>
  <c r="D145" i="1"/>
  <c r="G145" i="1" s="1"/>
  <c r="C145" i="1"/>
  <c r="B145" i="1"/>
  <c r="G144" i="1"/>
  <c r="G143" i="1"/>
  <c r="G142" i="1"/>
  <c r="F141" i="1"/>
  <c r="E141" i="1"/>
  <c r="D141" i="1"/>
  <c r="G141" i="1" s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C132" i="1"/>
  <c r="B132" i="1"/>
  <c r="G131" i="1"/>
  <c r="G130" i="1"/>
  <c r="G129" i="1"/>
  <c r="F128" i="1"/>
  <c r="E128" i="1"/>
  <c r="D128" i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C118" i="1"/>
  <c r="B118" i="1"/>
  <c r="G117" i="1"/>
  <c r="G116" i="1"/>
  <c r="G115" i="1"/>
  <c r="G114" i="1"/>
  <c r="G113" i="1"/>
  <c r="G112" i="1"/>
  <c r="G111" i="1"/>
  <c r="G110" i="1"/>
  <c r="G109" i="1"/>
  <c r="G108" i="1"/>
  <c r="F108" i="1"/>
  <c r="E108" i="1"/>
  <c r="D108" i="1"/>
  <c r="C108" i="1"/>
  <c r="B108" i="1"/>
  <c r="G107" i="1"/>
  <c r="G106" i="1"/>
  <c r="G105" i="1"/>
  <c r="G104" i="1"/>
  <c r="G103" i="1"/>
  <c r="G102" i="1"/>
  <c r="G101" i="1"/>
  <c r="G100" i="1"/>
  <c r="G99" i="1"/>
  <c r="F98" i="1"/>
  <c r="E98" i="1"/>
  <c r="G98" i="1" s="1"/>
  <c r="D98" i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D88" i="1"/>
  <c r="G88" i="1" s="1"/>
  <c r="C88" i="1"/>
  <c r="B88" i="1"/>
  <c r="G87" i="1"/>
  <c r="G86" i="1"/>
  <c r="G85" i="1"/>
  <c r="G84" i="1"/>
  <c r="G83" i="1"/>
  <c r="G82" i="1"/>
  <c r="G81" i="1"/>
  <c r="F80" i="1"/>
  <c r="E80" i="1"/>
  <c r="D80" i="1"/>
  <c r="C80" i="1"/>
  <c r="B80" i="1"/>
  <c r="G77" i="1"/>
  <c r="G76" i="1"/>
  <c r="G75" i="1"/>
  <c r="G74" i="1"/>
  <c r="G73" i="1"/>
  <c r="G72" i="1"/>
  <c r="G71" i="1"/>
  <c r="F70" i="1"/>
  <c r="E70" i="1"/>
  <c r="D70" i="1"/>
  <c r="G70" i="1" s="1"/>
  <c r="C70" i="1"/>
  <c r="B70" i="1"/>
  <c r="G69" i="1"/>
  <c r="G68" i="1"/>
  <c r="G67" i="1"/>
  <c r="F66" i="1"/>
  <c r="E66" i="1"/>
  <c r="G66" i="1" s="1"/>
  <c r="D66" i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G57" i="1" s="1"/>
  <c r="C57" i="1"/>
  <c r="B57" i="1"/>
  <c r="G56" i="1"/>
  <c r="G55" i="1"/>
  <c r="G54" i="1"/>
  <c r="F53" i="1"/>
  <c r="E53" i="1"/>
  <c r="D53" i="1"/>
  <c r="G53" i="1" s="1"/>
  <c r="C53" i="1"/>
  <c r="B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F33" i="1"/>
  <c r="E33" i="1"/>
  <c r="D33" i="1"/>
  <c r="C33" i="1"/>
  <c r="B33" i="1"/>
  <c r="G32" i="1"/>
  <c r="G31" i="1"/>
  <c r="G30" i="1"/>
  <c r="G29" i="1"/>
  <c r="G28" i="1"/>
  <c r="G27" i="1"/>
  <c r="G26" i="1"/>
  <c r="G25" i="1"/>
  <c r="G24" i="1"/>
  <c r="G23" i="1"/>
  <c r="F23" i="1"/>
  <c r="E23" i="1"/>
  <c r="D23" i="1"/>
  <c r="C23" i="1"/>
  <c r="B23" i="1"/>
  <c r="G22" i="1"/>
  <c r="G21" i="1"/>
  <c r="G20" i="1"/>
  <c r="G19" i="1"/>
  <c r="G18" i="1"/>
  <c r="G17" i="1"/>
  <c r="G16" i="1"/>
  <c r="G15" i="1"/>
  <c r="G14" i="1"/>
  <c r="F13" i="1"/>
  <c r="E13" i="1"/>
  <c r="D13" i="1"/>
  <c r="C13" i="1"/>
  <c r="B13" i="1"/>
  <c r="G12" i="1"/>
  <c r="G11" i="1"/>
  <c r="G10" i="1"/>
  <c r="G9" i="1"/>
  <c r="G8" i="1"/>
  <c r="G7" i="1"/>
  <c r="G6" i="1"/>
  <c r="F5" i="1"/>
  <c r="E5" i="1"/>
  <c r="D5" i="1"/>
  <c r="C5" i="1"/>
  <c r="B5" i="1"/>
  <c r="G53" i="3" l="1"/>
  <c r="F5" i="3"/>
  <c r="F79" i="3" s="1"/>
  <c r="C5" i="3"/>
  <c r="C79" i="3" s="1"/>
  <c r="B5" i="3"/>
  <c r="B79" i="3" s="1"/>
  <c r="G5" i="2"/>
  <c r="G16" i="2"/>
  <c r="G26" i="2" s="1"/>
  <c r="E26" i="2"/>
  <c r="D79" i="1"/>
  <c r="G132" i="1"/>
  <c r="G79" i="1" s="1"/>
  <c r="G128" i="1"/>
  <c r="G118" i="1"/>
  <c r="G80" i="1"/>
  <c r="E79" i="1"/>
  <c r="G13" i="1"/>
  <c r="B79" i="1"/>
  <c r="F79" i="1"/>
  <c r="C79" i="1"/>
  <c r="F4" i="1"/>
  <c r="C4" i="1"/>
  <c r="D4" i="1"/>
  <c r="D154" i="1" s="1"/>
  <c r="B4" i="1"/>
  <c r="G5" i="1"/>
  <c r="G4" i="1" s="1"/>
  <c r="E4" i="1"/>
  <c r="G5" i="3"/>
  <c r="C27" i="4"/>
  <c r="D42" i="3"/>
  <c r="G42" i="3" s="1"/>
  <c r="G11" i="4"/>
  <c r="G4" i="4" s="1"/>
  <c r="G27" i="4" s="1"/>
  <c r="G79" i="3" l="1"/>
  <c r="B154" i="1"/>
  <c r="E154" i="1"/>
  <c r="C154" i="1"/>
  <c r="F154" i="1"/>
  <c r="G154" i="1"/>
  <c r="D79" i="3"/>
</calcChain>
</file>

<file path=xl/sharedStrings.xml><?xml version="1.0" encoding="utf-8"?>
<sst xmlns="http://schemas.openxmlformats.org/spreadsheetml/2006/main" count="297" uniqueCount="153">
  <si>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</si>
  <si>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</si>
  <si>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</si>
  <si>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</si>
  <si>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</si>
  <si>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</si>
  <si>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</si>
  <si>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</si>
  <si>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</si>
  <si>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</si>
  <si>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</si>
  <si>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</si>
  <si>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</si>
  <si>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</si>
  <si>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</si>
  <si>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</si>
  <si>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</si>
  <si>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</si>
  <si>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</si>
  <si>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</si>
  <si>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</si>
  <si>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</si>
  <si>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</si>
  <si>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</si>
  <si>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</si>
  <si>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</si>
  <si>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</si>
  <si>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</si>
  <si>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</si>
  <si>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</si>
  <si>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</si>
  <si>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</si>
  <si>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</si>
  <si>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</si>
  <si>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</si>
  <si>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</si>
  <si>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</si>
  <si>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</si>
  <si>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</si>
  <si>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</si>
  <si>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</si>
  <si>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</si>
  <si>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</si>
  <si>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</si>
  <si>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</si>
  <si>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</si>
  <si>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</si>
  <si>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</si>
  <si>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</si>
  <si>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</si>
  <si>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</si>
  <si>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</si>
  <si>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</si>
  <si>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</si>
  <si>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</si>
  <si>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</si>
  <si>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</si>
  <si>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</si>
  <si>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</si>
  <si>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</si>
  <si>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</si>
  <si>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</si>
  <si>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</si>
  <si>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</si>
  <si>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</si>
  <si>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</si>
  <si>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</si>
  <si>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</si>
  <si>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</si>
  <si>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</si>
  <si>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</si>
  <si>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</si>
  <si>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</si>
  <si>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</si>
  <si>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</si>
  <si>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</si>
  <si>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</si>
  <si>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</si>
  <si>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</si>
  <si>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</si>
  <si>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</si>
  <si>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</si>
  <si>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</si>
  <si>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</si>
  <si>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</si>
  <si>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</si>
  <si>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</si>
  <si>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</si>
  <si>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</si>
  <si>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</si>
  <si>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</si>
  <si>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</si>
  <si>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</si>
  <si>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</si>
  <si>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</si>
  <si>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</si>
  <si>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</si>
  <si>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</si>
  <si>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</si>
  <si>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</si>
  <si>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</si>
  <si>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</si>
  <si>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</si>
  <si>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</si>
  <si>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</si>
  <si>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</si>
  <si>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</si>
  <si>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</si>
  <si>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</si>
  <si>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</si>
  <si>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</si>
  <si>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</si>
  <si>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</si>
  <si>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</si>
  <si>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</si>
  <si>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</si>
  <si>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</si>
  <si>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</si>
  <si>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</si>
  <si>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</si>
  <si>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</si>
  <si>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</si>
  <si>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</si>
  <si>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</si>
  <si>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</si>
  <si>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</si>
  <si>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</si>
  <si>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</si>
  <si>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</si>
  <si>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</si>
  <si>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</si>
  <si>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</si>
  <si>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</si>
  <si>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</si>
  <si>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</si>
  <si>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</si>
  <si>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</si>
  <si>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</si>
  <si>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</si>
  <si>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</si>
  <si>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</si>
  <si>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</si>
  <si>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</si>
  <si>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</si>
  <si>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</si>
  <si>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</si>
  <si>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</si>
  <si>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</si>
  <si>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</si>
  <si>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INSTITUTO MUNICIPAL DE VIVIENDA DE SAN MIGUEL DE ALLENDE, GTO. (a)
Estado Analítico del Ejercicio del Presupuesto de Egresos Detallado - LDF
Clasificación Administrativa
Del 1 de enero al 30 deJunio de 2017 (b)
(PESOS)</t>
  </si>
  <si>
    <t>INSTITUTO MUNICIPAL DE VIVIENDA DE SAN MIGUEL DE ALLENDE, GTO. (a)
Estado Analítico del Ejercicio del Presupuesto de Egresos Detallado - LDF
Clasificación Funcional (Finalidad y Función)
Del 1 de enero Al 30 de Junio de 2017 (b)
(PESOS)</t>
  </si>
  <si>
    <t>INSTITUTO MUNICIPAL DE VIVIENDA DE SAN MIGUEL DE ALLENDE, GTO.(a)
Estado Analítico del Ejercicio del Presupuesto de Egresos Detallado - LDF
Clasificación de Servicios Personales por Categoría
Del 1 de enero al 30 de Junio de 2017 (b)
(PESOS)</t>
  </si>
  <si>
    <t>INSTITUTO MUNICIPAL DE VIVIENDA DE SAN MIGUEL DE ALLENDE, GTO.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30 de Junio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</si>
</sst>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workbookViewId="0">
      <selection activeCell="A2" sqref="A2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64.5" customHeight="1">
      <c r="A1" s="45" t="s">
        <v>152</v>
      </c>
      <c r="B1" s="46"/>
      <c r="C1" s="46"/>
      <c r="D1" s="46"/>
      <c r="E1" s="46"/>
      <c r="F1" s="46"/>
      <c r="G1" s="47"/>
    </row>
    <row r="2" spans="1:7">
      <c r="A2" s="2"/>
      <c r="B2" s="48" t="s">
        <v>0</v>
      </c>
      <c r="C2" s="48"/>
      <c r="D2" s="48"/>
      <c r="E2" s="48"/>
      <c r="F2" s="48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29029746</v>
      </c>
      <c r="C4" s="7">
        <f t="shared" ref="C4:G4" si="0">C5+C13+C23+C33+C43+C53+C57+C66+C70</f>
        <v>472621.87999999989</v>
      </c>
      <c r="D4" s="7">
        <f t="shared" si="0"/>
        <v>29502367.880000003</v>
      </c>
      <c r="E4" s="7">
        <f t="shared" si="0"/>
        <v>3082266.92</v>
      </c>
      <c r="F4" s="7">
        <f t="shared" si="0"/>
        <v>3081717.92</v>
      </c>
      <c r="G4" s="7">
        <f t="shared" si="0"/>
        <v>26420100.960000001</v>
      </c>
    </row>
    <row r="5" spans="1:7">
      <c r="A5" s="8" t="s">
        <v>9</v>
      </c>
      <c r="B5" s="9">
        <f>SUM(B6:B12)</f>
        <v>5077818.33</v>
      </c>
      <c r="C5" s="9">
        <f t="shared" ref="C5:G5" si="1">SUM(C6:C12)</f>
        <v>30895.200000000001</v>
      </c>
      <c r="D5" s="9">
        <f t="shared" si="1"/>
        <v>5108713.53</v>
      </c>
      <c r="E5" s="9">
        <f t="shared" si="1"/>
        <v>1810277.5999999999</v>
      </c>
      <c r="F5" s="9">
        <f t="shared" si="1"/>
        <v>1810277.5999999999</v>
      </c>
      <c r="G5" s="9">
        <f t="shared" si="1"/>
        <v>3298435.9299999997</v>
      </c>
    </row>
    <row r="6" spans="1:7">
      <c r="A6" s="10" t="s">
        <v>10</v>
      </c>
      <c r="B6" s="11">
        <v>2194741.92</v>
      </c>
      <c r="C6" s="11">
        <v>0</v>
      </c>
      <c r="D6" s="11">
        <v>2194741.92</v>
      </c>
      <c r="E6" s="11">
        <v>1039920.12</v>
      </c>
      <c r="F6" s="11">
        <v>1039920.12</v>
      </c>
      <c r="G6" s="11">
        <f>D6-E6</f>
        <v>1154821.7999999998</v>
      </c>
    </row>
    <row r="7" spans="1:7">
      <c r="A7" s="10" t="s">
        <v>11</v>
      </c>
      <c r="B7" s="11">
        <v>2295478.7999999998</v>
      </c>
      <c r="C7" s="11">
        <v>30895.200000000001</v>
      </c>
      <c r="D7" s="11">
        <v>2326374</v>
      </c>
      <c r="E7" s="11">
        <v>716322.28</v>
      </c>
      <c r="F7" s="11">
        <v>716322.28</v>
      </c>
      <c r="G7" s="11">
        <f t="shared" ref="G7:G70" si="2">D7-E7</f>
        <v>1610051.72</v>
      </c>
    </row>
    <row r="8" spans="1:7">
      <c r="A8" s="10" t="s">
        <v>12</v>
      </c>
      <c r="B8" s="11">
        <v>276597.61</v>
      </c>
      <c r="C8" s="11">
        <v>0</v>
      </c>
      <c r="D8" s="11">
        <v>276597.61</v>
      </c>
      <c r="E8" s="11">
        <v>18035.2</v>
      </c>
      <c r="F8" s="11">
        <v>18035.2</v>
      </c>
      <c r="G8" s="11">
        <f t="shared" si="2"/>
        <v>258562.40999999997</v>
      </c>
    </row>
    <row r="9" spans="1:7">
      <c r="A9" s="10" t="s">
        <v>13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f t="shared" si="2"/>
        <v>0</v>
      </c>
    </row>
    <row r="10" spans="1:7">
      <c r="A10" s="10" t="s">
        <v>14</v>
      </c>
      <c r="B10" s="11">
        <v>311000</v>
      </c>
      <c r="C10" s="11">
        <v>0</v>
      </c>
      <c r="D10" s="11">
        <v>311000</v>
      </c>
      <c r="E10" s="11">
        <v>36000</v>
      </c>
      <c r="F10" s="11">
        <v>36000</v>
      </c>
      <c r="G10" s="11">
        <f t="shared" si="2"/>
        <v>275000</v>
      </c>
    </row>
    <row r="11" spans="1:7">
      <c r="A11" s="10" t="s">
        <v>15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f t="shared" si="2"/>
        <v>0</v>
      </c>
    </row>
    <row r="12" spans="1:7">
      <c r="A12" s="10" t="s">
        <v>16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f t="shared" si="2"/>
        <v>0</v>
      </c>
    </row>
    <row r="13" spans="1:7">
      <c r="A13" s="8" t="s">
        <v>17</v>
      </c>
      <c r="B13" s="9">
        <f>SUM(B14:B22)</f>
        <v>375500</v>
      </c>
      <c r="C13" s="9">
        <f t="shared" ref="C13:F13" si="3">SUM(C14:C22)</f>
        <v>0</v>
      </c>
      <c r="D13" s="9">
        <f t="shared" si="3"/>
        <v>375500</v>
      </c>
      <c r="E13" s="9">
        <f t="shared" si="3"/>
        <v>161073.19</v>
      </c>
      <c r="F13" s="9">
        <f t="shared" si="3"/>
        <v>161073.19</v>
      </c>
      <c r="G13" s="9">
        <f t="shared" si="2"/>
        <v>214426.81</v>
      </c>
    </row>
    <row r="14" spans="1:7">
      <c r="A14" s="10" t="s">
        <v>18</v>
      </c>
      <c r="B14" s="11">
        <v>79500</v>
      </c>
      <c r="C14" s="11">
        <v>0</v>
      </c>
      <c r="D14" s="11">
        <v>79500</v>
      </c>
      <c r="E14" s="11">
        <v>29822.98</v>
      </c>
      <c r="F14" s="11">
        <v>29822.98</v>
      </c>
      <c r="G14" s="11">
        <f t="shared" si="2"/>
        <v>49677.020000000004</v>
      </c>
    </row>
    <row r="15" spans="1:7">
      <c r="A15" s="10" t="s">
        <v>19</v>
      </c>
      <c r="B15" s="11">
        <v>11000</v>
      </c>
      <c r="C15" s="11">
        <v>0</v>
      </c>
      <c r="D15" s="11">
        <v>11000</v>
      </c>
      <c r="E15" s="11">
        <v>962.09</v>
      </c>
      <c r="F15" s="11">
        <v>962.09</v>
      </c>
      <c r="G15" s="11">
        <f t="shared" si="2"/>
        <v>10037.91</v>
      </c>
    </row>
    <row r="16" spans="1:7">
      <c r="A16" s="10" t="s">
        <v>20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f t="shared" si="2"/>
        <v>0</v>
      </c>
    </row>
    <row r="17" spans="1:7">
      <c r="A17" s="10" t="s">
        <v>21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f t="shared" si="2"/>
        <v>0</v>
      </c>
    </row>
    <row r="18" spans="1:7">
      <c r="A18" s="10" t="s">
        <v>22</v>
      </c>
      <c r="B18" s="11">
        <v>120000</v>
      </c>
      <c r="C18" s="11">
        <v>0</v>
      </c>
      <c r="D18" s="11">
        <v>120000</v>
      </c>
      <c r="E18" s="11">
        <v>81485.41</v>
      </c>
      <c r="F18" s="11">
        <v>81485.41</v>
      </c>
      <c r="G18" s="11">
        <f t="shared" si="2"/>
        <v>38514.589999999997</v>
      </c>
    </row>
    <row r="19" spans="1:7">
      <c r="A19" s="10" t="s">
        <v>23</v>
      </c>
      <c r="B19" s="11">
        <v>114000</v>
      </c>
      <c r="C19" s="11">
        <v>0</v>
      </c>
      <c r="D19" s="11">
        <v>114000</v>
      </c>
      <c r="E19" s="11">
        <v>34941.519999999997</v>
      </c>
      <c r="F19" s="11">
        <v>34941.519999999997</v>
      </c>
      <c r="G19" s="11">
        <f t="shared" si="2"/>
        <v>79058.48000000001</v>
      </c>
    </row>
    <row r="20" spans="1:7">
      <c r="A20" s="10" t="s">
        <v>24</v>
      </c>
      <c r="B20" s="11">
        <v>20000</v>
      </c>
      <c r="C20" s="11">
        <v>0</v>
      </c>
      <c r="D20" s="11">
        <v>20000</v>
      </c>
      <c r="E20" s="11">
        <v>11957.28</v>
      </c>
      <c r="F20" s="11">
        <v>11957.28</v>
      </c>
      <c r="G20" s="11">
        <f t="shared" si="2"/>
        <v>8042.7199999999993</v>
      </c>
    </row>
    <row r="21" spans="1:7">
      <c r="A21" s="10" t="s">
        <v>25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f t="shared" si="2"/>
        <v>0</v>
      </c>
    </row>
    <row r="22" spans="1:7">
      <c r="A22" s="10" t="s">
        <v>26</v>
      </c>
      <c r="B22" s="11">
        <v>31000</v>
      </c>
      <c r="C22" s="11">
        <v>0</v>
      </c>
      <c r="D22" s="11">
        <v>31000</v>
      </c>
      <c r="E22" s="11">
        <v>1903.91</v>
      </c>
      <c r="F22" s="11">
        <v>1903.91</v>
      </c>
      <c r="G22" s="11">
        <f t="shared" si="2"/>
        <v>29096.09</v>
      </c>
    </row>
    <row r="23" spans="1:7">
      <c r="A23" s="8" t="s">
        <v>27</v>
      </c>
      <c r="B23" s="9">
        <f>SUM(B24:B32)</f>
        <v>3387854.16</v>
      </c>
      <c r="C23" s="9">
        <f t="shared" ref="C23:F23" si="4">SUM(C24:C32)</f>
        <v>-555625.19999999995</v>
      </c>
      <c r="D23" s="9">
        <f t="shared" si="4"/>
        <v>2832228.96</v>
      </c>
      <c r="E23" s="9">
        <f t="shared" si="4"/>
        <v>1091416.1300000001</v>
      </c>
      <c r="F23" s="9">
        <f t="shared" si="4"/>
        <v>1090867.1300000001</v>
      </c>
      <c r="G23" s="9">
        <f t="shared" si="2"/>
        <v>1740812.8299999998</v>
      </c>
    </row>
    <row r="24" spans="1:7">
      <c r="A24" s="10" t="s">
        <v>28</v>
      </c>
      <c r="B24" s="11">
        <v>78600</v>
      </c>
      <c r="C24" s="11">
        <v>-500</v>
      </c>
      <c r="D24" s="11">
        <v>78100</v>
      </c>
      <c r="E24" s="11">
        <v>11993</v>
      </c>
      <c r="F24" s="11">
        <v>11444</v>
      </c>
      <c r="G24" s="11">
        <f t="shared" si="2"/>
        <v>66107</v>
      </c>
    </row>
    <row r="25" spans="1:7">
      <c r="A25" s="10" t="s">
        <v>29</v>
      </c>
      <c r="B25" s="11">
        <v>18000</v>
      </c>
      <c r="C25" s="11">
        <v>0</v>
      </c>
      <c r="D25" s="11">
        <v>18000</v>
      </c>
      <c r="E25" s="11">
        <v>0</v>
      </c>
      <c r="F25" s="11">
        <v>0</v>
      </c>
      <c r="G25" s="11">
        <f t="shared" si="2"/>
        <v>18000</v>
      </c>
    </row>
    <row r="26" spans="1:7">
      <c r="A26" s="10" t="s">
        <v>30</v>
      </c>
      <c r="B26" s="11">
        <v>2647578.9900000002</v>
      </c>
      <c r="C26" s="11">
        <v>-575125.19999999995</v>
      </c>
      <c r="D26" s="11">
        <v>2072453.7900000003</v>
      </c>
      <c r="E26" s="11">
        <v>925522.77</v>
      </c>
      <c r="F26" s="11">
        <v>925522.77</v>
      </c>
      <c r="G26" s="11">
        <f t="shared" si="2"/>
        <v>1146931.0200000003</v>
      </c>
    </row>
    <row r="27" spans="1:7">
      <c r="A27" s="10" t="s">
        <v>31</v>
      </c>
      <c r="B27" s="11">
        <v>174400</v>
      </c>
      <c r="C27" s="11">
        <v>0</v>
      </c>
      <c r="D27" s="11">
        <v>174400</v>
      </c>
      <c r="E27" s="11">
        <v>46483.13</v>
      </c>
      <c r="F27" s="11">
        <v>46483.13</v>
      </c>
      <c r="G27" s="11">
        <f t="shared" si="2"/>
        <v>127916.87</v>
      </c>
    </row>
    <row r="28" spans="1:7">
      <c r="A28" s="10" t="s">
        <v>32</v>
      </c>
      <c r="B28" s="11">
        <v>145775.6</v>
      </c>
      <c r="C28" s="11">
        <v>20000</v>
      </c>
      <c r="D28" s="11">
        <v>165775.6</v>
      </c>
      <c r="E28" s="11">
        <v>48412.78</v>
      </c>
      <c r="F28" s="11">
        <v>48412.78</v>
      </c>
      <c r="G28" s="11">
        <f t="shared" si="2"/>
        <v>117362.82</v>
      </c>
    </row>
    <row r="29" spans="1:7">
      <c r="A29" s="10" t="s">
        <v>33</v>
      </c>
      <c r="B29" s="11">
        <v>50000</v>
      </c>
      <c r="C29" s="11">
        <v>0</v>
      </c>
      <c r="D29" s="11">
        <v>50000</v>
      </c>
      <c r="E29" s="11">
        <v>9871.42</v>
      </c>
      <c r="F29" s="11">
        <v>9871.42</v>
      </c>
      <c r="G29" s="11">
        <f t="shared" si="2"/>
        <v>40128.58</v>
      </c>
    </row>
    <row r="30" spans="1:7">
      <c r="A30" s="10" t="s">
        <v>34</v>
      </c>
      <c r="B30" s="11">
        <v>20000</v>
      </c>
      <c r="C30" s="11">
        <v>0</v>
      </c>
      <c r="D30" s="11">
        <v>20000</v>
      </c>
      <c r="E30" s="11">
        <v>663</v>
      </c>
      <c r="F30" s="11">
        <v>663</v>
      </c>
      <c r="G30" s="11">
        <f t="shared" si="2"/>
        <v>19337</v>
      </c>
    </row>
    <row r="31" spans="1:7">
      <c r="A31" s="10" t="s">
        <v>35</v>
      </c>
      <c r="B31" s="11">
        <v>81000</v>
      </c>
      <c r="C31" s="11">
        <v>0</v>
      </c>
      <c r="D31" s="11">
        <v>81000</v>
      </c>
      <c r="E31" s="11">
        <v>10173.52</v>
      </c>
      <c r="F31" s="11">
        <v>10173.52</v>
      </c>
      <c r="G31" s="11">
        <f t="shared" si="2"/>
        <v>70826.48</v>
      </c>
    </row>
    <row r="32" spans="1:7">
      <c r="A32" s="10" t="s">
        <v>36</v>
      </c>
      <c r="B32" s="11">
        <v>172499.57</v>
      </c>
      <c r="C32" s="11">
        <v>0</v>
      </c>
      <c r="D32" s="11">
        <v>172499.57</v>
      </c>
      <c r="E32" s="11">
        <v>38296.51</v>
      </c>
      <c r="F32" s="11">
        <v>38296.51</v>
      </c>
      <c r="G32" s="11">
        <f t="shared" si="2"/>
        <v>134203.06</v>
      </c>
    </row>
    <row r="33" spans="1:7">
      <c r="A33" s="8" t="s">
        <v>37</v>
      </c>
      <c r="B33" s="9">
        <f>SUM(B34:B42)</f>
        <v>12802000</v>
      </c>
      <c r="C33" s="9">
        <f t="shared" ref="C33:F33" si="5">SUM(C34:C42)</f>
        <v>0</v>
      </c>
      <c r="D33" s="9">
        <f t="shared" si="5"/>
        <v>12802000</v>
      </c>
      <c r="E33" s="9">
        <f t="shared" si="5"/>
        <v>0</v>
      </c>
      <c r="F33" s="9">
        <f t="shared" si="5"/>
        <v>0</v>
      </c>
      <c r="G33" s="9">
        <f t="shared" si="2"/>
        <v>12802000</v>
      </c>
    </row>
    <row r="34" spans="1:7">
      <c r="A34" s="10" t="s">
        <v>38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f t="shared" si="2"/>
        <v>0</v>
      </c>
    </row>
    <row r="35" spans="1:7">
      <c r="A35" s="10" t="s">
        <v>39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f t="shared" si="2"/>
        <v>0</v>
      </c>
    </row>
    <row r="36" spans="1:7">
      <c r="A36" s="10" t="s">
        <v>40</v>
      </c>
      <c r="B36" s="11">
        <v>12802000</v>
      </c>
      <c r="C36" s="11">
        <v>0</v>
      </c>
      <c r="D36" s="11">
        <v>12802000</v>
      </c>
      <c r="E36" s="11">
        <v>0</v>
      </c>
      <c r="F36" s="11">
        <v>0</v>
      </c>
      <c r="G36" s="11">
        <f t="shared" si="2"/>
        <v>12802000</v>
      </c>
    </row>
    <row r="37" spans="1:7">
      <c r="A37" s="10" t="s">
        <v>41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f t="shared" si="2"/>
        <v>0</v>
      </c>
    </row>
    <row r="38" spans="1:7">
      <c r="A38" s="10" t="s">
        <v>42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f t="shared" si="2"/>
        <v>0</v>
      </c>
    </row>
    <row r="39" spans="1:7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f t="shared" si="2"/>
        <v>0</v>
      </c>
    </row>
    <row r="40" spans="1:7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f t="shared" si="2"/>
        <v>0</v>
      </c>
    </row>
    <row r="41" spans="1:7">
      <c r="A41" s="10" t="s">
        <v>45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f t="shared" si="2"/>
        <v>0</v>
      </c>
    </row>
    <row r="42" spans="1:7">
      <c r="A42" s="10" t="s">
        <v>46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f t="shared" si="2"/>
        <v>0</v>
      </c>
    </row>
    <row r="43" spans="1:7">
      <c r="A43" s="8" t="s">
        <v>47</v>
      </c>
      <c r="B43" s="9">
        <f>SUM(B44:B52)</f>
        <v>240000</v>
      </c>
      <c r="C43" s="9">
        <f t="shared" ref="C43:F43" si="6">SUM(C44:C52)</f>
        <v>34500</v>
      </c>
      <c r="D43" s="9">
        <f t="shared" si="6"/>
        <v>274500</v>
      </c>
      <c r="E43" s="9">
        <f t="shared" si="6"/>
        <v>0</v>
      </c>
      <c r="F43" s="9">
        <f t="shared" si="6"/>
        <v>0</v>
      </c>
      <c r="G43" s="9">
        <f t="shared" si="2"/>
        <v>274500</v>
      </c>
    </row>
    <row r="44" spans="1:7">
      <c r="A44" s="10" t="s">
        <v>48</v>
      </c>
      <c r="B44" s="11">
        <v>230000</v>
      </c>
      <c r="C44" s="11">
        <v>34500</v>
      </c>
      <c r="D44" s="11">
        <v>264500</v>
      </c>
      <c r="E44" s="11">
        <v>0</v>
      </c>
      <c r="F44" s="11">
        <v>0</v>
      </c>
      <c r="G44" s="11">
        <f t="shared" si="2"/>
        <v>264500</v>
      </c>
    </row>
    <row r="45" spans="1:7">
      <c r="A45" s="10" t="s">
        <v>49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f t="shared" si="2"/>
        <v>0</v>
      </c>
    </row>
    <row r="46" spans="1:7">
      <c r="A46" s="10" t="s">
        <v>50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f t="shared" si="2"/>
        <v>0</v>
      </c>
    </row>
    <row r="47" spans="1:7">
      <c r="A47" s="10" t="s">
        <v>51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f t="shared" si="2"/>
        <v>0</v>
      </c>
    </row>
    <row r="48" spans="1:7">
      <c r="A48" s="10" t="s">
        <v>52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f t="shared" si="2"/>
        <v>0</v>
      </c>
    </row>
    <row r="49" spans="1:7">
      <c r="A49" s="10" t="s">
        <v>53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f t="shared" si="2"/>
        <v>0</v>
      </c>
    </row>
    <row r="50" spans="1:7">
      <c r="A50" s="10" t="s">
        <v>54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f t="shared" si="2"/>
        <v>0</v>
      </c>
    </row>
    <row r="51" spans="1:7">
      <c r="A51" s="10" t="s">
        <v>55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f t="shared" si="2"/>
        <v>0</v>
      </c>
    </row>
    <row r="52" spans="1:7">
      <c r="A52" s="10" t="s">
        <v>56</v>
      </c>
      <c r="B52" s="11">
        <v>10000</v>
      </c>
      <c r="C52" s="11">
        <v>0</v>
      </c>
      <c r="D52" s="11">
        <v>10000</v>
      </c>
      <c r="E52" s="11">
        <v>0</v>
      </c>
      <c r="F52" s="11">
        <v>0</v>
      </c>
      <c r="G52" s="11">
        <f t="shared" si="2"/>
        <v>10000</v>
      </c>
    </row>
    <row r="53" spans="1:7">
      <c r="A53" s="8" t="s">
        <v>57</v>
      </c>
      <c r="B53" s="9">
        <f>SUM(B54:B56)</f>
        <v>0</v>
      </c>
      <c r="C53" s="9">
        <f t="shared" ref="C53:F53" si="7">SUM(C54:C56)</f>
        <v>100000</v>
      </c>
      <c r="D53" s="9">
        <f t="shared" si="7"/>
        <v>100000</v>
      </c>
      <c r="E53" s="9">
        <f t="shared" si="7"/>
        <v>19500</v>
      </c>
      <c r="F53" s="9">
        <f t="shared" si="7"/>
        <v>19500</v>
      </c>
      <c r="G53" s="9">
        <f t="shared" si="2"/>
        <v>80500</v>
      </c>
    </row>
    <row r="54" spans="1:7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f t="shared" si="2"/>
        <v>0</v>
      </c>
    </row>
    <row r="55" spans="1:7">
      <c r="A55" s="10" t="s">
        <v>59</v>
      </c>
      <c r="B55" s="11">
        <v>0</v>
      </c>
      <c r="C55" s="11">
        <v>100000</v>
      </c>
      <c r="D55" s="11">
        <v>100000</v>
      </c>
      <c r="E55" s="11">
        <v>19500</v>
      </c>
      <c r="F55" s="11">
        <v>19500</v>
      </c>
      <c r="G55" s="11">
        <f t="shared" si="2"/>
        <v>80500</v>
      </c>
    </row>
    <row r="56" spans="1:7">
      <c r="A56" s="10" t="s">
        <v>60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f t="shared" si="2"/>
        <v>0</v>
      </c>
    </row>
    <row r="57" spans="1:7">
      <c r="A57" s="8" t="s">
        <v>61</v>
      </c>
      <c r="B57" s="9">
        <f>SUM(B58:B65)</f>
        <v>7146573.5099999998</v>
      </c>
      <c r="C57" s="9">
        <f t="shared" ref="C57:F57" si="8">SUM(C58:C65)</f>
        <v>862851.87999999989</v>
      </c>
      <c r="D57" s="9">
        <f t="shared" si="8"/>
        <v>8009425.3899999997</v>
      </c>
      <c r="E57" s="9">
        <f t="shared" si="8"/>
        <v>0</v>
      </c>
      <c r="F57" s="9">
        <f t="shared" si="8"/>
        <v>0</v>
      </c>
      <c r="G57" s="9">
        <f t="shared" si="2"/>
        <v>8009425.3899999997</v>
      </c>
    </row>
    <row r="58" spans="1:7">
      <c r="A58" s="10" t="s">
        <v>62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f t="shared" si="2"/>
        <v>0</v>
      </c>
    </row>
    <row r="59" spans="1:7">
      <c r="A59" s="10" t="s">
        <v>63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f t="shared" si="2"/>
        <v>0</v>
      </c>
    </row>
    <row r="60" spans="1:7">
      <c r="A60" s="10" t="s">
        <v>64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f t="shared" si="2"/>
        <v>0</v>
      </c>
    </row>
    <row r="61" spans="1:7">
      <c r="A61" s="10" t="s">
        <v>65</v>
      </c>
      <c r="B61" s="11">
        <v>0</v>
      </c>
      <c r="C61" s="11">
        <v>2631172</v>
      </c>
      <c r="D61" s="11">
        <v>2631172</v>
      </c>
      <c r="E61" s="11">
        <v>0</v>
      </c>
      <c r="F61" s="11">
        <v>0</v>
      </c>
      <c r="G61" s="11">
        <f t="shared" si="2"/>
        <v>2631172</v>
      </c>
    </row>
    <row r="62" spans="1:7">
      <c r="A62" s="10" t="s">
        <v>66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f t="shared" si="2"/>
        <v>0</v>
      </c>
    </row>
    <row r="63" spans="1:7">
      <c r="A63" s="10" t="s">
        <v>67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f t="shared" si="2"/>
        <v>0</v>
      </c>
    </row>
    <row r="64" spans="1:7">
      <c r="A64" s="10" t="s">
        <v>68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f t="shared" si="2"/>
        <v>0</v>
      </c>
    </row>
    <row r="65" spans="1:7">
      <c r="A65" s="10" t="s">
        <v>69</v>
      </c>
      <c r="B65" s="11">
        <v>7146573.5099999998</v>
      </c>
      <c r="C65" s="11">
        <v>-1768320.12</v>
      </c>
      <c r="D65" s="11">
        <v>5378253.3899999997</v>
      </c>
      <c r="E65" s="11">
        <v>0</v>
      </c>
      <c r="F65" s="11">
        <v>0</v>
      </c>
      <c r="G65" s="11">
        <f t="shared" si="2"/>
        <v>5378253.3899999997</v>
      </c>
    </row>
    <row r="66" spans="1:7">
      <c r="A66" s="8" t="s">
        <v>70</v>
      </c>
      <c r="B66" s="9">
        <f>SUM(B67:B69)</f>
        <v>0</v>
      </c>
      <c r="C66" s="9">
        <f t="shared" ref="C66:F66" si="9">SUM(C67:C69)</f>
        <v>0</v>
      </c>
      <c r="D66" s="9">
        <f t="shared" si="9"/>
        <v>0</v>
      </c>
      <c r="E66" s="9">
        <f t="shared" si="9"/>
        <v>0</v>
      </c>
      <c r="F66" s="9">
        <f t="shared" si="9"/>
        <v>0</v>
      </c>
      <c r="G66" s="9">
        <f t="shared" si="2"/>
        <v>0</v>
      </c>
    </row>
    <row r="67" spans="1:7">
      <c r="A67" s="10" t="s">
        <v>71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f t="shared" si="2"/>
        <v>0</v>
      </c>
    </row>
    <row r="68" spans="1:7">
      <c r="A68" s="10" t="s">
        <v>72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f t="shared" si="2"/>
        <v>0</v>
      </c>
    </row>
    <row r="69" spans="1:7">
      <c r="A69" s="10" t="s">
        <v>73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f t="shared" si="2"/>
        <v>0</v>
      </c>
    </row>
    <row r="70" spans="1:7">
      <c r="A70" s="8" t="s">
        <v>74</v>
      </c>
      <c r="B70" s="9">
        <f>SUM(B71:B77)</f>
        <v>0</v>
      </c>
      <c r="C70" s="9">
        <f t="shared" ref="C70:F70" si="10">SUM(C71:C77)</f>
        <v>0</v>
      </c>
      <c r="D70" s="9">
        <f t="shared" si="10"/>
        <v>0</v>
      </c>
      <c r="E70" s="9">
        <f t="shared" si="10"/>
        <v>0</v>
      </c>
      <c r="F70" s="9">
        <f t="shared" si="10"/>
        <v>0</v>
      </c>
      <c r="G70" s="9">
        <f t="shared" si="2"/>
        <v>0</v>
      </c>
    </row>
    <row r="71" spans="1:7">
      <c r="A71" s="10" t="s">
        <v>75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f t="shared" ref="G71:G77" si="11">D71-E71</f>
        <v>0</v>
      </c>
    </row>
    <row r="72" spans="1:7">
      <c r="A72" s="10" t="s">
        <v>76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f t="shared" si="11"/>
        <v>0</v>
      </c>
    </row>
    <row r="73" spans="1:7">
      <c r="A73" s="10" t="s">
        <v>77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f t="shared" si="11"/>
        <v>0</v>
      </c>
    </row>
    <row r="74" spans="1:7">
      <c r="A74" s="10" t="s">
        <v>78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f t="shared" si="11"/>
        <v>0</v>
      </c>
    </row>
    <row r="75" spans="1:7">
      <c r="A75" s="10" t="s">
        <v>79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f t="shared" si="11"/>
        <v>0</v>
      </c>
    </row>
    <row r="76" spans="1:7">
      <c r="A76" s="10" t="s">
        <v>80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f t="shared" si="11"/>
        <v>0</v>
      </c>
    </row>
    <row r="77" spans="1:7">
      <c r="A77" s="10" t="s">
        <v>81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8452000</v>
      </c>
      <c r="C79" s="13">
        <f t="shared" ref="C79:G79" si="12">C80+C88+C98+C108+C118+C128+C132+C141+C145</f>
        <v>0</v>
      </c>
      <c r="D79" s="13">
        <f t="shared" si="12"/>
        <v>8452000</v>
      </c>
      <c r="E79" s="13">
        <f t="shared" si="12"/>
        <v>0</v>
      </c>
      <c r="F79" s="13">
        <f t="shared" si="12"/>
        <v>0</v>
      </c>
      <c r="G79" s="13">
        <f t="shared" si="12"/>
        <v>8452000</v>
      </c>
    </row>
    <row r="80" spans="1:7">
      <c r="A80" s="14" t="s">
        <v>9</v>
      </c>
      <c r="B80" s="13">
        <f>SUM(B81:B87)</f>
        <v>0</v>
      </c>
      <c r="C80" s="13">
        <f t="shared" ref="C80:G80" si="13">SUM(C81:C87)</f>
        <v>0</v>
      </c>
      <c r="D80" s="13">
        <f t="shared" si="13"/>
        <v>0</v>
      </c>
      <c r="E80" s="13">
        <f t="shared" si="13"/>
        <v>0</v>
      </c>
      <c r="F80" s="13">
        <f t="shared" si="13"/>
        <v>0</v>
      </c>
      <c r="G80" s="13">
        <f t="shared" si="13"/>
        <v>0</v>
      </c>
    </row>
    <row r="81" spans="1:7">
      <c r="A81" s="15" t="s">
        <v>10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6">
        <f t="shared" ref="G81:G144" si="14">D81-E81</f>
        <v>0</v>
      </c>
    </row>
    <row r="82" spans="1:7">
      <c r="A82" s="15" t="s">
        <v>11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6">
        <f t="shared" si="14"/>
        <v>0</v>
      </c>
    </row>
    <row r="83" spans="1:7">
      <c r="A83" s="15" t="s">
        <v>12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6">
        <f t="shared" si="14"/>
        <v>0</v>
      </c>
    </row>
    <row r="84" spans="1:7">
      <c r="A84" s="15" t="s">
        <v>13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6">
        <f t="shared" si="14"/>
        <v>0</v>
      </c>
    </row>
    <row r="85" spans="1:7">
      <c r="A85" s="15" t="s">
        <v>14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6">
        <f t="shared" si="14"/>
        <v>0</v>
      </c>
    </row>
    <row r="86" spans="1:7">
      <c r="A86" s="15" t="s">
        <v>15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6">
        <f t="shared" si="14"/>
        <v>0</v>
      </c>
    </row>
    <row r="87" spans="1:7">
      <c r="A87" s="15" t="s">
        <v>16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6">
        <f t="shared" si="14"/>
        <v>0</v>
      </c>
    </row>
    <row r="88" spans="1:7">
      <c r="A88" s="14" t="s">
        <v>17</v>
      </c>
      <c r="B88" s="13">
        <f>SUM(B89:B97)</f>
        <v>0</v>
      </c>
      <c r="C88" s="13">
        <f t="shared" ref="C88:F88" si="15">SUM(C89:C97)</f>
        <v>0</v>
      </c>
      <c r="D88" s="13">
        <f t="shared" si="15"/>
        <v>0</v>
      </c>
      <c r="E88" s="13">
        <f t="shared" si="15"/>
        <v>0</v>
      </c>
      <c r="F88" s="13">
        <f t="shared" si="15"/>
        <v>0</v>
      </c>
      <c r="G88" s="13">
        <f t="shared" si="14"/>
        <v>0</v>
      </c>
    </row>
    <row r="89" spans="1:7">
      <c r="A89" s="15" t="s">
        <v>18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6">
        <f t="shared" si="14"/>
        <v>0</v>
      </c>
    </row>
    <row r="90" spans="1:7">
      <c r="A90" s="15" t="s">
        <v>19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6">
        <f t="shared" si="14"/>
        <v>0</v>
      </c>
    </row>
    <row r="91" spans="1:7">
      <c r="A91" s="15" t="s">
        <v>20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6">
        <f t="shared" si="14"/>
        <v>0</v>
      </c>
    </row>
    <row r="92" spans="1:7">
      <c r="A92" s="15" t="s">
        <v>21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6">
        <f t="shared" si="14"/>
        <v>0</v>
      </c>
    </row>
    <row r="93" spans="1:7">
      <c r="A93" s="15" t="s">
        <v>22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6">
        <f t="shared" si="14"/>
        <v>0</v>
      </c>
    </row>
    <row r="94" spans="1:7">
      <c r="A94" s="15" t="s">
        <v>23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6">
        <f t="shared" si="14"/>
        <v>0</v>
      </c>
    </row>
    <row r="95" spans="1:7">
      <c r="A95" s="15" t="s">
        <v>24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6">
        <f t="shared" si="14"/>
        <v>0</v>
      </c>
    </row>
    <row r="96" spans="1:7">
      <c r="A96" s="15" t="s">
        <v>25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6">
        <f t="shared" si="14"/>
        <v>0</v>
      </c>
    </row>
    <row r="97" spans="1:7">
      <c r="A97" s="15" t="s">
        <v>26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6">
        <f t="shared" si="14"/>
        <v>0</v>
      </c>
    </row>
    <row r="98" spans="1:7">
      <c r="A98" s="14" t="s">
        <v>27</v>
      </c>
      <c r="B98" s="13">
        <f>SUM(B99:B107)</f>
        <v>0</v>
      </c>
      <c r="C98" s="13">
        <f t="shared" ref="C98:F98" si="16">SUM(C99:C107)</f>
        <v>0</v>
      </c>
      <c r="D98" s="13">
        <f t="shared" si="16"/>
        <v>0</v>
      </c>
      <c r="E98" s="13">
        <f t="shared" si="16"/>
        <v>0</v>
      </c>
      <c r="F98" s="13">
        <f t="shared" si="16"/>
        <v>0</v>
      </c>
      <c r="G98" s="13">
        <f t="shared" si="14"/>
        <v>0</v>
      </c>
    </row>
    <row r="99" spans="1:7">
      <c r="A99" s="15" t="s">
        <v>28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6">
        <f t="shared" si="14"/>
        <v>0</v>
      </c>
    </row>
    <row r="100" spans="1:7">
      <c r="A100" s="15" t="s">
        <v>29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6">
        <f t="shared" si="14"/>
        <v>0</v>
      </c>
    </row>
    <row r="101" spans="1:7">
      <c r="A101" s="15" t="s">
        <v>30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6">
        <f t="shared" si="14"/>
        <v>0</v>
      </c>
    </row>
    <row r="102" spans="1:7">
      <c r="A102" s="15" t="s">
        <v>31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6">
        <f t="shared" si="14"/>
        <v>0</v>
      </c>
    </row>
    <row r="103" spans="1:7">
      <c r="A103" s="15" t="s">
        <v>32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6">
        <f t="shared" si="14"/>
        <v>0</v>
      </c>
    </row>
    <row r="104" spans="1:7">
      <c r="A104" s="15" t="s">
        <v>33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6">
        <f t="shared" si="14"/>
        <v>0</v>
      </c>
    </row>
    <row r="105" spans="1:7">
      <c r="A105" s="15" t="s">
        <v>34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6">
        <f t="shared" si="14"/>
        <v>0</v>
      </c>
    </row>
    <row r="106" spans="1:7">
      <c r="A106" s="15" t="s">
        <v>35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6">
        <f t="shared" si="14"/>
        <v>0</v>
      </c>
    </row>
    <row r="107" spans="1:7">
      <c r="A107" s="15" t="s">
        <v>36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6">
        <f t="shared" si="14"/>
        <v>0</v>
      </c>
    </row>
    <row r="108" spans="1:7">
      <c r="A108" s="14" t="s">
        <v>37</v>
      </c>
      <c r="B108" s="13">
        <f>SUM(B109:B117)</f>
        <v>8452000</v>
      </c>
      <c r="C108" s="13">
        <f t="shared" ref="C108:F108" si="17">SUM(C109:C117)</f>
        <v>0</v>
      </c>
      <c r="D108" s="13">
        <f t="shared" si="17"/>
        <v>8452000</v>
      </c>
      <c r="E108" s="13">
        <f t="shared" si="17"/>
        <v>0</v>
      </c>
      <c r="F108" s="13">
        <f t="shared" si="17"/>
        <v>0</v>
      </c>
      <c r="G108" s="13">
        <f t="shared" si="14"/>
        <v>8452000</v>
      </c>
    </row>
    <row r="109" spans="1:7">
      <c r="A109" s="15" t="s">
        <v>38</v>
      </c>
      <c r="B109" s="11">
        <v>0</v>
      </c>
      <c r="C109" s="11">
        <v>0</v>
      </c>
      <c r="D109" s="16">
        <v>0</v>
      </c>
      <c r="E109" s="11">
        <v>0</v>
      </c>
      <c r="F109" s="11">
        <v>0</v>
      </c>
      <c r="G109" s="16">
        <f t="shared" si="14"/>
        <v>0</v>
      </c>
    </row>
    <row r="110" spans="1:7">
      <c r="A110" s="15" t="s">
        <v>39</v>
      </c>
      <c r="B110" s="11">
        <v>0</v>
      </c>
      <c r="C110" s="11">
        <v>0</v>
      </c>
      <c r="D110" s="16">
        <v>0</v>
      </c>
      <c r="E110" s="11">
        <v>0</v>
      </c>
      <c r="F110" s="11">
        <v>0</v>
      </c>
      <c r="G110" s="16">
        <f t="shared" si="14"/>
        <v>0</v>
      </c>
    </row>
    <row r="111" spans="1:7">
      <c r="A111" s="15" t="s">
        <v>40</v>
      </c>
      <c r="B111" s="16">
        <v>8452000</v>
      </c>
      <c r="C111" s="16">
        <v>0</v>
      </c>
      <c r="D111" s="16">
        <v>8452000</v>
      </c>
      <c r="E111" s="16">
        <v>0</v>
      </c>
      <c r="F111" s="16">
        <v>0</v>
      </c>
      <c r="G111" s="16">
        <f t="shared" si="14"/>
        <v>8452000</v>
      </c>
    </row>
    <row r="112" spans="1:7">
      <c r="A112" s="15" t="s">
        <v>41</v>
      </c>
      <c r="B112" s="11">
        <v>0</v>
      </c>
      <c r="C112" s="11">
        <v>0</v>
      </c>
      <c r="D112" s="16">
        <v>0</v>
      </c>
      <c r="E112" s="11">
        <v>0</v>
      </c>
      <c r="F112" s="11">
        <v>0</v>
      </c>
      <c r="G112" s="16">
        <f t="shared" si="14"/>
        <v>0</v>
      </c>
    </row>
    <row r="113" spans="1:7">
      <c r="A113" s="15" t="s">
        <v>42</v>
      </c>
      <c r="B113" s="11">
        <v>0</v>
      </c>
      <c r="C113" s="11">
        <v>0</v>
      </c>
      <c r="D113" s="16">
        <v>0</v>
      </c>
      <c r="E113" s="11">
        <v>0</v>
      </c>
      <c r="F113" s="11">
        <v>0</v>
      </c>
      <c r="G113" s="16">
        <f t="shared" si="14"/>
        <v>0</v>
      </c>
    </row>
    <row r="114" spans="1:7">
      <c r="A114" s="15" t="s">
        <v>43</v>
      </c>
      <c r="B114" s="11">
        <v>0</v>
      </c>
      <c r="C114" s="11">
        <v>0</v>
      </c>
      <c r="D114" s="16">
        <v>0</v>
      </c>
      <c r="E114" s="11">
        <v>0</v>
      </c>
      <c r="F114" s="11">
        <v>0</v>
      </c>
      <c r="G114" s="16">
        <f t="shared" si="14"/>
        <v>0</v>
      </c>
    </row>
    <row r="115" spans="1:7">
      <c r="A115" s="15" t="s">
        <v>44</v>
      </c>
      <c r="B115" s="11">
        <v>0</v>
      </c>
      <c r="C115" s="11">
        <v>0</v>
      </c>
      <c r="D115" s="16">
        <v>0</v>
      </c>
      <c r="E115" s="11">
        <v>0</v>
      </c>
      <c r="F115" s="11">
        <v>0</v>
      </c>
      <c r="G115" s="16">
        <f t="shared" si="14"/>
        <v>0</v>
      </c>
    </row>
    <row r="116" spans="1:7">
      <c r="A116" s="15" t="s">
        <v>45</v>
      </c>
      <c r="B116" s="11">
        <v>0</v>
      </c>
      <c r="C116" s="11">
        <v>0</v>
      </c>
      <c r="D116" s="16">
        <v>0</v>
      </c>
      <c r="E116" s="11">
        <v>0</v>
      </c>
      <c r="F116" s="11">
        <v>0</v>
      </c>
      <c r="G116" s="16">
        <f t="shared" si="14"/>
        <v>0</v>
      </c>
    </row>
    <row r="117" spans="1:7">
      <c r="A117" s="15" t="s">
        <v>46</v>
      </c>
      <c r="B117" s="11">
        <v>0</v>
      </c>
      <c r="C117" s="11">
        <v>0</v>
      </c>
      <c r="D117" s="16">
        <v>0</v>
      </c>
      <c r="E117" s="11">
        <v>0</v>
      </c>
      <c r="F117" s="11">
        <v>0</v>
      </c>
      <c r="G117" s="16">
        <f t="shared" si="14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18">SUM(C119:C127)</f>
        <v>0</v>
      </c>
      <c r="D118" s="13">
        <f t="shared" si="18"/>
        <v>0</v>
      </c>
      <c r="E118" s="13">
        <f t="shared" si="18"/>
        <v>0</v>
      </c>
      <c r="F118" s="13">
        <f t="shared" si="18"/>
        <v>0</v>
      </c>
      <c r="G118" s="13">
        <f t="shared" si="14"/>
        <v>0</v>
      </c>
    </row>
    <row r="119" spans="1:7">
      <c r="A119" s="15" t="s">
        <v>48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6">
        <f t="shared" si="14"/>
        <v>0</v>
      </c>
    </row>
    <row r="120" spans="1:7">
      <c r="A120" s="15" t="s">
        <v>49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6">
        <f t="shared" si="14"/>
        <v>0</v>
      </c>
    </row>
    <row r="121" spans="1:7">
      <c r="A121" s="15" t="s">
        <v>50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6">
        <f t="shared" si="14"/>
        <v>0</v>
      </c>
    </row>
    <row r="122" spans="1:7">
      <c r="A122" s="15" t="s">
        <v>51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6">
        <f t="shared" si="14"/>
        <v>0</v>
      </c>
    </row>
    <row r="123" spans="1:7">
      <c r="A123" s="15" t="s">
        <v>52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6">
        <f t="shared" si="14"/>
        <v>0</v>
      </c>
    </row>
    <row r="124" spans="1:7">
      <c r="A124" s="15" t="s">
        <v>53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6">
        <f t="shared" si="14"/>
        <v>0</v>
      </c>
    </row>
    <row r="125" spans="1:7">
      <c r="A125" s="15" t="s">
        <v>54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6">
        <f t="shared" si="14"/>
        <v>0</v>
      </c>
    </row>
    <row r="126" spans="1:7">
      <c r="A126" s="15" t="s">
        <v>55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6">
        <f t="shared" si="14"/>
        <v>0</v>
      </c>
    </row>
    <row r="127" spans="1:7">
      <c r="A127" s="15" t="s">
        <v>56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6">
        <f t="shared" si="14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19">SUM(C129:C131)</f>
        <v>0</v>
      </c>
      <c r="D128" s="13">
        <f t="shared" si="19"/>
        <v>0</v>
      </c>
      <c r="E128" s="13">
        <f t="shared" si="19"/>
        <v>0</v>
      </c>
      <c r="F128" s="13">
        <f t="shared" si="19"/>
        <v>0</v>
      </c>
      <c r="G128" s="13">
        <f t="shared" si="14"/>
        <v>0</v>
      </c>
    </row>
    <row r="129" spans="1:7">
      <c r="A129" s="15" t="s">
        <v>58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6">
        <f t="shared" si="14"/>
        <v>0</v>
      </c>
    </row>
    <row r="130" spans="1:7">
      <c r="A130" s="15" t="s">
        <v>59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6">
        <f t="shared" si="14"/>
        <v>0</v>
      </c>
    </row>
    <row r="131" spans="1:7">
      <c r="A131" s="15" t="s">
        <v>60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6">
        <f t="shared" si="14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20">SUM(C133:C140)</f>
        <v>0</v>
      </c>
      <c r="D132" s="13">
        <f t="shared" si="20"/>
        <v>0</v>
      </c>
      <c r="E132" s="13">
        <f t="shared" si="20"/>
        <v>0</v>
      </c>
      <c r="F132" s="13">
        <f t="shared" si="20"/>
        <v>0</v>
      </c>
      <c r="G132" s="13">
        <f t="shared" si="14"/>
        <v>0</v>
      </c>
    </row>
    <row r="133" spans="1:7">
      <c r="A133" s="15" t="s">
        <v>62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6">
        <f t="shared" si="14"/>
        <v>0</v>
      </c>
    </row>
    <row r="134" spans="1:7">
      <c r="A134" s="15" t="s">
        <v>63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6">
        <f t="shared" si="14"/>
        <v>0</v>
      </c>
    </row>
    <row r="135" spans="1:7">
      <c r="A135" s="15" t="s">
        <v>64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6">
        <f t="shared" si="14"/>
        <v>0</v>
      </c>
    </row>
    <row r="136" spans="1:7">
      <c r="A136" s="15" t="s">
        <v>65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6">
        <f t="shared" si="14"/>
        <v>0</v>
      </c>
    </row>
    <row r="137" spans="1:7">
      <c r="A137" s="15" t="s">
        <v>66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6">
        <f t="shared" si="14"/>
        <v>0</v>
      </c>
    </row>
    <row r="138" spans="1:7">
      <c r="A138" s="15" t="s">
        <v>67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6">
        <f t="shared" si="14"/>
        <v>0</v>
      </c>
    </row>
    <row r="139" spans="1:7">
      <c r="A139" s="15" t="s">
        <v>68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6">
        <f t="shared" si="14"/>
        <v>0</v>
      </c>
    </row>
    <row r="140" spans="1:7">
      <c r="A140" s="15" t="s">
        <v>69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6">
        <f t="shared" si="14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1">SUM(C142:C144)</f>
        <v>0</v>
      </c>
      <c r="D141" s="13">
        <f t="shared" si="21"/>
        <v>0</v>
      </c>
      <c r="E141" s="13">
        <f t="shared" si="21"/>
        <v>0</v>
      </c>
      <c r="F141" s="13">
        <f t="shared" si="21"/>
        <v>0</v>
      </c>
      <c r="G141" s="13">
        <f t="shared" si="14"/>
        <v>0</v>
      </c>
    </row>
    <row r="142" spans="1:7">
      <c r="A142" s="15" t="s">
        <v>71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6">
        <f t="shared" si="14"/>
        <v>0</v>
      </c>
    </row>
    <row r="143" spans="1:7">
      <c r="A143" s="15" t="s">
        <v>72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6">
        <f t="shared" si="14"/>
        <v>0</v>
      </c>
    </row>
    <row r="144" spans="1:7">
      <c r="A144" s="15" t="s">
        <v>73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6">
        <f t="shared" si="14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2">SUM(C146:C152)</f>
        <v>0</v>
      </c>
      <c r="D145" s="13">
        <f t="shared" si="22"/>
        <v>0</v>
      </c>
      <c r="E145" s="13">
        <f t="shared" si="22"/>
        <v>0</v>
      </c>
      <c r="F145" s="13">
        <f t="shared" si="22"/>
        <v>0</v>
      </c>
      <c r="G145" s="13">
        <f t="shared" ref="G145:G152" si="23">D145-E145</f>
        <v>0</v>
      </c>
    </row>
    <row r="146" spans="1:7">
      <c r="A146" s="15" t="s">
        <v>75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6">
        <f t="shared" si="23"/>
        <v>0</v>
      </c>
    </row>
    <row r="147" spans="1:7">
      <c r="A147" s="15" t="s">
        <v>76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6">
        <f t="shared" si="23"/>
        <v>0</v>
      </c>
    </row>
    <row r="148" spans="1:7">
      <c r="A148" s="15" t="s">
        <v>77</v>
      </c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16">
        <f t="shared" si="23"/>
        <v>0</v>
      </c>
    </row>
    <row r="149" spans="1:7">
      <c r="A149" s="15" t="s">
        <v>78</v>
      </c>
      <c r="B149" s="11">
        <v>0</v>
      </c>
      <c r="C149" s="11">
        <v>0</v>
      </c>
      <c r="D149" s="11">
        <v>0</v>
      </c>
      <c r="E149" s="11">
        <v>0</v>
      </c>
      <c r="F149" s="11">
        <v>0</v>
      </c>
      <c r="G149" s="16">
        <f t="shared" si="23"/>
        <v>0</v>
      </c>
    </row>
    <row r="150" spans="1:7">
      <c r="A150" s="15" t="s">
        <v>79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6">
        <f t="shared" si="23"/>
        <v>0</v>
      </c>
    </row>
    <row r="151" spans="1:7">
      <c r="A151" s="15" t="s">
        <v>80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6">
        <f t="shared" si="23"/>
        <v>0</v>
      </c>
    </row>
    <row r="152" spans="1:7">
      <c r="A152" s="15" t="s">
        <v>81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6">
        <f t="shared" si="23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37481746</v>
      </c>
      <c r="C154" s="13">
        <f t="shared" ref="C154:G154" si="24">C4+C79</f>
        <v>472621.87999999989</v>
      </c>
      <c r="D154" s="13">
        <f t="shared" si="24"/>
        <v>37954367.880000003</v>
      </c>
      <c r="E154" s="13">
        <f t="shared" si="24"/>
        <v>3082266.92</v>
      </c>
      <c r="F154" s="13">
        <f t="shared" si="24"/>
        <v>3081717.92</v>
      </c>
      <c r="G154" s="13">
        <f t="shared" si="24"/>
        <v>34872100.960000001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</sheetData>
  <mergeCells count="2">
    <mergeCell ref="A1:G1"/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G38" sqref="G38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49" t="s">
        <v>149</v>
      </c>
      <c r="B1" s="50"/>
      <c r="C1" s="50"/>
      <c r="D1" s="50"/>
      <c r="E1" s="50"/>
      <c r="F1" s="50"/>
      <c r="G1" s="51"/>
    </row>
    <row r="2" spans="1:7">
      <c r="A2" s="20"/>
      <c r="B2" s="52" t="s">
        <v>0</v>
      </c>
      <c r="C2" s="52"/>
      <c r="D2" s="52"/>
      <c r="E2" s="52"/>
      <c r="F2" s="52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SUM(B6:B13)</f>
        <v>29029746</v>
      </c>
      <c r="C5" s="13">
        <f t="shared" ref="C5:G5" si="0">SUM(C6:C13)</f>
        <v>472621.87999999989</v>
      </c>
      <c r="D5" s="13">
        <f t="shared" si="0"/>
        <v>29502367.879999999</v>
      </c>
      <c r="E5" s="13">
        <f t="shared" si="0"/>
        <v>3082266.92</v>
      </c>
      <c r="F5" s="13">
        <f t="shared" si="0"/>
        <v>3081717.92</v>
      </c>
      <c r="G5" s="13">
        <f t="shared" si="0"/>
        <v>26420100.960000001</v>
      </c>
    </row>
    <row r="6" spans="1:7">
      <c r="A6" s="26" t="s">
        <v>90</v>
      </c>
      <c r="B6" s="16">
        <v>10298534.560000001</v>
      </c>
      <c r="C6" s="16">
        <v>-1670070.12</v>
      </c>
      <c r="D6" s="16">
        <v>8628464.4399999995</v>
      </c>
      <c r="E6" s="16">
        <v>970643.69</v>
      </c>
      <c r="F6" s="16">
        <v>970094.69</v>
      </c>
      <c r="G6" s="16">
        <f>D6-E6</f>
        <v>7657820.75</v>
      </c>
    </row>
    <row r="7" spans="1:7">
      <c r="A7" s="26" t="s">
        <v>91</v>
      </c>
      <c r="B7" s="16">
        <v>5040610.96</v>
      </c>
      <c r="C7" s="16">
        <v>-588480</v>
      </c>
      <c r="D7" s="16">
        <v>4452130.96</v>
      </c>
      <c r="E7" s="16">
        <v>1770297.85</v>
      </c>
      <c r="F7" s="16">
        <v>1770297.85</v>
      </c>
      <c r="G7" s="16">
        <f t="shared" ref="G7:G13" si="1">D7-E7</f>
        <v>2681833.11</v>
      </c>
    </row>
    <row r="8" spans="1:7">
      <c r="A8" s="26" t="s">
        <v>92</v>
      </c>
      <c r="B8" s="16">
        <v>13690600.48</v>
      </c>
      <c r="C8" s="16">
        <v>2731172</v>
      </c>
      <c r="D8" s="16">
        <v>16421772.48</v>
      </c>
      <c r="E8" s="16">
        <v>341325.38</v>
      </c>
      <c r="F8" s="16">
        <v>341325.38</v>
      </c>
      <c r="G8" s="16">
        <f t="shared" si="1"/>
        <v>16080447.1</v>
      </c>
    </row>
    <row r="9" spans="1:7">
      <c r="A9" s="26" t="s">
        <v>93</v>
      </c>
      <c r="B9" s="16"/>
      <c r="C9" s="16"/>
      <c r="D9" s="16"/>
      <c r="E9" s="16"/>
      <c r="F9" s="16"/>
      <c r="G9" s="16">
        <f t="shared" si="1"/>
        <v>0</v>
      </c>
    </row>
    <row r="10" spans="1:7">
      <c r="A10" s="26" t="s">
        <v>94</v>
      </c>
      <c r="B10" s="16"/>
      <c r="C10" s="16"/>
      <c r="D10" s="16"/>
      <c r="E10" s="16"/>
      <c r="F10" s="16"/>
      <c r="G10" s="16">
        <f t="shared" si="1"/>
        <v>0</v>
      </c>
    </row>
    <row r="11" spans="1:7">
      <c r="A11" s="26" t="s">
        <v>95</v>
      </c>
      <c r="B11" s="16"/>
      <c r="C11" s="16"/>
      <c r="D11" s="16"/>
      <c r="E11" s="16"/>
      <c r="F11" s="16"/>
      <c r="G11" s="16">
        <f t="shared" si="1"/>
        <v>0</v>
      </c>
    </row>
    <row r="12" spans="1:7">
      <c r="A12" s="26" t="s">
        <v>96</v>
      </c>
      <c r="B12" s="16"/>
      <c r="C12" s="16"/>
      <c r="D12" s="16"/>
      <c r="E12" s="16"/>
      <c r="F12" s="16"/>
      <c r="G12" s="16">
        <f t="shared" si="1"/>
        <v>0</v>
      </c>
    </row>
    <row r="13" spans="1:7">
      <c r="A13" s="26" t="s">
        <v>97</v>
      </c>
      <c r="B13" s="16"/>
      <c r="C13" s="16"/>
      <c r="D13" s="16"/>
      <c r="E13" s="16"/>
      <c r="F13" s="16"/>
      <c r="G13" s="16">
        <f t="shared" si="1"/>
        <v>0</v>
      </c>
    </row>
    <row r="14" spans="1:7" ht="5.0999999999999996" customHeight="1">
      <c r="A14" s="26"/>
      <c r="B14" s="16"/>
      <c r="C14" s="16"/>
      <c r="D14" s="16"/>
      <c r="E14" s="16"/>
      <c r="F14" s="16"/>
      <c r="G14" s="16"/>
    </row>
    <row r="15" spans="1:7">
      <c r="A15" s="27" t="s">
        <v>98</v>
      </c>
      <c r="B15" s="16"/>
      <c r="C15" s="16"/>
      <c r="D15" s="16"/>
      <c r="E15" s="16"/>
      <c r="F15" s="16"/>
      <c r="G15" s="16"/>
    </row>
    <row r="16" spans="1:7">
      <c r="A16" s="27" t="s">
        <v>99</v>
      </c>
      <c r="B16" s="13">
        <f>SUM(B17:B24)</f>
        <v>8452000</v>
      </c>
      <c r="C16" s="13">
        <f t="shared" ref="C16:G16" si="2">SUM(C17:C24)</f>
        <v>0</v>
      </c>
      <c r="D16" s="13">
        <f t="shared" si="2"/>
        <v>8452000</v>
      </c>
      <c r="E16" s="13">
        <f t="shared" si="2"/>
        <v>0</v>
      </c>
      <c r="F16" s="13">
        <f t="shared" si="2"/>
        <v>0</v>
      </c>
      <c r="G16" s="13">
        <f t="shared" si="2"/>
        <v>8452000</v>
      </c>
    </row>
    <row r="17" spans="1:7">
      <c r="A17" s="26" t="s">
        <v>90</v>
      </c>
      <c r="B17" s="16"/>
      <c r="C17" s="16"/>
      <c r="D17" s="16"/>
      <c r="E17" s="16"/>
      <c r="F17" s="16"/>
      <c r="G17" s="16">
        <f t="shared" ref="G17:G24" si="3">D17-E17</f>
        <v>0</v>
      </c>
    </row>
    <row r="18" spans="1:7">
      <c r="A18" s="26" t="s">
        <v>91</v>
      </c>
      <c r="B18" s="16"/>
      <c r="C18" s="16"/>
      <c r="D18" s="16"/>
      <c r="E18" s="16"/>
      <c r="F18" s="16"/>
      <c r="G18" s="16">
        <f t="shared" si="3"/>
        <v>0</v>
      </c>
    </row>
    <row r="19" spans="1:7">
      <c r="A19" s="26" t="s">
        <v>92</v>
      </c>
      <c r="B19" s="16">
        <v>8452000</v>
      </c>
      <c r="C19" s="16"/>
      <c r="D19" s="16">
        <v>8452000</v>
      </c>
      <c r="E19" s="16">
        <v>0</v>
      </c>
      <c r="F19" s="16">
        <v>0</v>
      </c>
      <c r="G19" s="16">
        <f t="shared" si="3"/>
        <v>8452000</v>
      </c>
    </row>
    <row r="20" spans="1:7">
      <c r="A20" s="26" t="s">
        <v>93</v>
      </c>
      <c r="B20" s="16"/>
      <c r="C20" s="16"/>
      <c r="D20" s="16"/>
      <c r="E20" s="16"/>
      <c r="F20" s="16"/>
      <c r="G20" s="16">
        <f t="shared" si="3"/>
        <v>0</v>
      </c>
    </row>
    <row r="21" spans="1:7">
      <c r="A21" s="26" t="s">
        <v>94</v>
      </c>
      <c r="B21" s="16"/>
      <c r="C21" s="16"/>
      <c r="D21" s="16"/>
      <c r="E21" s="16"/>
      <c r="F21" s="16"/>
      <c r="G21" s="16">
        <f t="shared" si="3"/>
        <v>0</v>
      </c>
    </row>
    <row r="22" spans="1:7">
      <c r="A22" s="26" t="s">
        <v>95</v>
      </c>
      <c r="B22" s="16"/>
      <c r="C22" s="16"/>
      <c r="D22" s="16"/>
      <c r="E22" s="16"/>
      <c r="F22" s="16"/>
      <c r="G22" s="16">
        <f t="shared" si="3"/>
        <v>0</v>
      </c>
    </row>
    <row r="23" spans="1:7">
      <c r="A23" s="26" t="s">
        <v>96</v>
      </c>
      <c r="B23" s="16"/>
      <c r="C23" s="16"/>
      <c r="D23" s="16"/>
      <c r="E23" s="16"/>
      <c r="F23" s="16"/>
      <c r="G23" s="16">
        <f t="shared" si="3"/>
        <v>0</v>
      </c>
    </row>
    <row r="24" spans="1:7">
      <c r="A24" s="26" t="s">
        <v>97</v>
      </c>
      <c r="B24" s="16"/>
      <c r="C24" s="16"/>
      <c r="D24" s="16"/>
      <c r="E24" s="16"/>
      <c r="F24" s="16"/>
      <c r="G24" s="16">
        <f t="shared" si="3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>B5+B16</f>
        <v>37481746</v>
      </c>
      <c r="C26" s="13">
        <f t="shared" ref="C26:G26" si="4">C5+C16</f>
        <v>472621.87999999989</v>
      </c>
      <c r="D26" s="13">
        <f t="shared" si="4"/>
        <v>37954367.879999995</v>
      </c>
      <c r="E26" s="13">
        <f t="shared" si="4"/>
        <v>3082266.92</v>
      </c>
      <c r="F26" s="13">
        <f t="shared" si="4"/>
        <v>3081717.92</v>
      </c>
      <c r="G26" s="13">
        <f t="shared" si="4"/>
        <v>34872100.960000001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7" workbookViewId="0">
      <selection activeCell="M44" sqref="M44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49" t="s">
        <v>150</v>
      </c>
      <c r="B1" s="53"/>
      <c r="C1" s="53"/>
      <c r="D1" s="53"/>
      <c r="E1" s="53"/>
      <c r="F1" s="53"/>
      <c r="G1" s="54"/>
    </row>
    <row r="2" spans="1:7" ht="12" customHeight="1">
      <c r="A2" s="30"/>
      <c r="B2" s="52" t="s">
        <v>0</v>
      </c>
      <c r="C2" s="52"/>
      <c r="D2" s="52"/>
      <c r="E2" s="52"/>
      <c r="F2" s="52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29029746</v>
      </c>
      <c r="C5" s="13">
        <f t="shared" ref="C5:G5" si="0">C6+C16+C25+C36</f>
        <v>472621.87999999989</v>
      </c>
      <c r="D5" s="13">
        <f t="shared" si="0"/>
        <v>29502367.879999999</v>
      </c>
      <c r="E5" s="13">
        <f t="shared" si="0"/>
        <v>3082266.92</v>
      </c>
      <c r="F5" s="13">
        <f t="shared" si="0"/>
        <v>3081717.92</v>
      </c>
      <c r="G5" s="13">
        <f t="shared" si="0"/>
        <v>26420100.960000001</v>
      </c>
    </row>
    <row r="6" spans="1:7">
      <c r="A6" s="12" t="s">
        <v>101</v>
      </c>
      <c r="B6" s="13">
        <f>SUM(B7:B14)</f>
        <v>0</v>
      </c>
      <c r="C6" s="13">
        <f t="shared" ref="C6:G6" si="1">SUM(C7:C14)</f>
        <v>0</v>
      </c>
      <c r="D6" s="13">
        <f t="shared" si="1"/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>
      <c r="A7" s="15" t="s">
        <v>102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103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104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15" t="s">
        <v>105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106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107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108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15" t="s">
        <v>109</v>
      </c>
      <c r="B14" s="16"/>
      <c r="C14" s="16"/>
      <c r="D14" s="16"/>
      <c r="E14" s="16"/>
      <c r="F14" s="16"/>
      <c r="G14" s="16">
        <f t="shared" si="2"/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29029746</v>
      </c>
      <c r="C16" s="13">
        <f t="shared" ref="C16:F16" si="3">SUM(C17:C23)</f>
        <v>472621.87999999989</v>
      </c>
      <c r="D16" s="13">
        <f t="shared" si="3"/>
        <v>29502367.879999999</v>
      </c>
      <c r="E16" s="13">
        <f t="shared" si="3"/>
        <v>3082266.92</v>
      </c>
      <c r="F16" s="13">
        <f t="shared" si="3"/>
        <v>3081717.92</v>
      </c>
      <c r="G16" s="13">
        <f t="shared" si="2"/>
        <v>26420100.960000001</v>
      </c>
    </row>
    <row r="17" spans="1:7">
      <c r="A17" s="15" t="s">
        <v>111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112</v>
      </c>
      <c r="B18" s="16">
        <v>29029746</v>
      </c>
      <c r="C18" s="16">
        <v>472621.87999999989</v>
      </c>
      <c r="D18" s="16">
        <v>29502367.879999999</v>
      </c>
      <c r="E18" s="16">
        <v>3082266.92</v>
      </c>
      <c r="F18" s="16">
        <v>3081717.92</v>
      </c>
      <c r="G18" s="16">
        <f t="shared" si="2"/>
        <v>26420100.960000001</v>
      </c>
    </row>
    <row r="19" spans="1:7">
      <c r="A19" s="15" t="s">
        <v>113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114</v>
      </c>
      <c r="B20" s="16"/>
      <c r="C20" s="16"/>
      <c r="D20" s="16"/>
      <c r="E20" s="16"/>
      <c r="F20" s="16"/>
      <c r="G20" s="16">
        <f t="shared" si="2"/>
        <v>0</v>
      </c>
    </row>
    <row r="21" spans="1:7">
      <c r="A21" s="15" t="s">
        <v>115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116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117</v>
      </c>
      <c r="B23" s="16"/>
      <c r="C23" s="16"/>
      <c r="D23" s="16"/>
      <c r="E23" s="16"/>
      <c r="F23" s="16"/>
      <c r="G23" s="16">
        <f t="shared" si="2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126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8452000</v>
      </c>
      <c r="C42" s="13">
        <f t="shared" ref="C42:F42" si="6">C43+C53+C62+C73</f>
        <v>0</v>
      </c>
      <c r="D42" s="13">
        <f t="shared" si="6"/>
        <v>8452000</v>
      </c>
      <c r="E42" s="13">
        <f t="shared" si="6"/>
        <v>0</v>
      </c>
      <c r="F42" s="13">
        <f t="shared" si="6"/>
        <v>0</v>
      </c>
      <c r="G42" s="13">
        <f t="shared" si="2"/>
        <v>8452000</v>
      </c>
    </row>
    <row r="43" spans="1:7">
      <c r="A43" s="12" t="s">
        <v>101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108</v>
      </c>
      <c r="B50" s="16"/>
      <c r="C50" s="16"/>
      <c r="D50" s="16"/>
      <c r="E50" s="16"/>
      <c r="F50" s="16"/>
      <c r="G50" s="16">
        <f t="shared" si="2"/>
        <v>0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8452000</v>
      </c>
      <c r="C53" s="13">
        <f t="shared" ref="C53:F53" si="8">SUM(C54:C60)</f>
        <v>0</v>
      </c>
      <c r="D53" s="13">
        <f t="shared" si="8"/>
        <v>8452000</v>
      </c>
      <c r="E53" s="13">
        <f t="shared" si="8"/>
        <v>0</v>
      </c>
      <c r="F53" s="13">
        <f t="shared" si="8"/>
        <v>0</v>
      </c>
      <c r="G53" s="13">
        <f t="shared" si="2"/>
        <v>8452000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112</v>
      </c>
      <c r="B55" s="16">
        <v>8452000</v>
      </c>
      <c r="C55" s="16">
        <v>0</v>
      </c>
      <c r="D55" s="16">
        <v>8452000</v>
      </c>
      <c r="E55" s="16">
        <v>0</v>
      </c>
      <c r="F55" s="16">
        <v>0</v>
      </c>
      <c r="G55" s="16">
        <f t="shared" si="2"/>
        <v>8452000</v>
      </c>
    </row>
    <row r="56" spans="1:7">
      <c r="A56" s="15" t="s">
        <v>113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114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/>
      <c r="C58" s="16"/>
      <c r="D58" s="16"/>
      <c r="E58" s="16"/>
      <c r="F58" s="16"/>
      <c r="G58" s="16">
        <f t="shared" si="2"/>
        <v>0</v>
      </c>
    </row>
    <row r="59" spans="1:7">
      <c r="A59" s="15" t="s">
        <v>116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37481746</v>
      </c>
      <c r="C79" s="13">
        <f t="shared" ref="C79:G79" si="12">C5+C42</f>
        <v>472621.87999999989</v>
      </c>
      <c r="D79" s="13">
        <f t="shared" si="12"/>
        <v>37954367.879999995</v>
      </c>
      <c r="E79" s="13">
        <f t="shared" si="12"/>
        <v>3082266.92</v>
      </c>
      <c r="F79" s="13">
        <f t="shared" si="12"/>
        <v>3081717.92</v>
      </c>
      <c r="G79" s="13">
        <f t="shared" si="12"/>
        <v>34872100.960000001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</sheetData>
  <mergeCells count="2">
    <mergeCell ref="A1:G1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40" sqref="G40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49" t="s">
        <v>151</v>
      </c>
      <c r="B1" s="53"/>
      <c r="C1" s="53"/>
      <c r="D1" s="53"/>
      <c r="E1" s="53"/>
      <c r="F1" s="53"/>
      <c r="G1" s="54"/>
    </row>
    <row r="2" spans="1:7">
      <c r="A2" s="30"/>
      <c r="B2" s="52" t="s">
        <v>0</v>
      </c>
      <c r="C2" s="52"/>
      <c r="D2" s="52"/>
      <c r="E2" s="52"/>
      <c r="F2" s="52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5077818.33</v>
      </c>
      <c r="C4" s="39">
        <f t="shared" ref="C4:G4" si="0">C5+C6+C7+C10+C11+C14</f>
        <v>30895.200000000001</v>
      </c>
      <c r="D4" s="39">
        <f t="shared" si="0"/>
        <v>5108713.53</v>
      </c>
      <c r="E4" s="39">
        <f t="shared" si="0"/>
        <v>1810277.6</v>
      </c>
      <c r="F4" s="39">
        <f t="shared" si="0"/>
        <v>1810277.6</v>
      </c>
      <c r="G4" s="39">
        <f t="shared" si="0"/>
        <v>3298435.93</v>
      </c>
    </row>
    <row r="5" spans="1:7">
      <c r="A5" s="40" t="s">
        <v>136</v>
      </c>
      <c r="B5" s="13">
        <v>5077818.33</v>
      </c>
      <c r="C5" s="13">
        <v>30895.200000000001</v>
      </c>
      <c r="D5" s="13">
        <v>5108713.53</v>
      </c>
      <c r="E5" s="13">
        <v>1810277.6</v>
      </c>
      <c r="F5" s="13">
        <v>1810277.6</v>
      </c>
      <c r="G5" s="13">
        <f>D5-E5</f>
        <v>3298435.93</v>
      </c>
    </row>
    <row r="6" spans="1:7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138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139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140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145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0</v>
      </c>
      <c r="C16" s="13">
        <f t="shared" ref="C16:G16" si="4">C17+C18+C19+C22+C23+C26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137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138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141</v>
      </c>
      <c r="B22" s="13"/>
      <c r="C22" s="13"/>
      <c r="D22" s="13"/>
      <c r="E22" s="13"/>
      <c r="F22" s="13"/>
      <c r="G22" s="13">
        <f t="shared" si="5"/>
        <v>0</v>
      </c>
    </row>
    <row r="23" spans="1:7" ht="22.5">
      <c r="A23" s="40" t="s">
        <v>142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147</v>
      </c>
      <c r="B27" s="13">
        <f>B4+B16</f>
        <v>5077818.33</v>
      </c>
      <c r="C27" s="13">
        <f t="shared" ref="C27:G27" si="8">C4+C16</f>
        <v>30895.200000000001</v>
      </c>
      <c r="D27" s="13">
        <f t="shared" si="8"/>
        <v>5108713.53</v>
      </c>
      <c r="E27" s="13">
        <f t="shared" si="8"/>
        <v>1810277.6</v>
      </c>
      <c r="F27" s="13">
        <f t="shared" si="8"/>
        <v>1810277.6</v>
      </c>
      <c r="G27" s="13">
        <f t="shared" si="8"/>
        <v>3298435.93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Oficina 2</cp:lastModifiedBy>
  <dcterms:created xsi:type="dcterms:W3CDTF">2017-01-11T17:22:36Z</dcterms:created>
  <dcterms:modified xsi:type="dcterms:W3CDTF">2017-07-14T20:59:31Z</dcterms:modified>
</cp:coreProperties>
</file>