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DO TRIM 2018 CTA PAPEL 17 jul\"/>
    </mc:Choice>
  </mc:AlternateContent>
  <bookViews>
    <workbookView xWindow="0" yWindow="60" windowWidth="15360" windowHeight="828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6" i="8" l="1"/>
  <c r="F6" i="8"/>
  <c r="G8" i="8"/>
  <c r="F8" i="8"/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H38" i="5" l="1"/>
  <c r="H37" i="5"/>
  <c r="H32" i="5"/>
  <c r="H31" i="5"/>
  <c r="H28" i="5"/>
  <c r="H27" i="5"/>
  <c r="H22" i="5"/>
  <c r="H21" i="5"/>
  <c r="E40" i="5"/>
  <c r="H40" i="5" s="1"/>
  <c r="E39" i="5"/>
  <c r="H39" i="5" s="1"/>
  <c r="E38" i="5"/>
  <c r="E37" i="5"/>
  <c r="E34" i="5"/>
  <c r="H34" i="5" s="1"/>
  <c r="E33" i="5"/>
  <c r="H33" i="5" s="1"/>
  <c r="E32" i="5"/>
  <c r="E31" i="5"/>
  <c r="E30" i="5"/>
  <c r="H30" i="5" s="1"/>
  <c r="E29" i="5"/>
  <c r="H29" i="5" s="1"/>
  <c r="E28" i="5"/>
  <c r="E27" i="5"/>
  <c r="E26" i="5"/>
  <c r="H26" i="5" s="1"/>
  <c r="E23" i="5"/>
  <c r="H23" i="5" s="1"/>
  <c r="E22" i="5"/>
  <c r="E21" i="5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s="1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4" i="6"/>
  <c r="H70" i="6"/>
  <c r="H66" i="6"/>
  <c r="H62" i="6"/>
  <c r="H60" i="6"/>
  <c r="H56" i="6"/>
  <c r="H40" i="6"/>
  <c r="H39" i="6"/>
  <c r="H35" i="6"/>
  <c r="H34" i="6"/>
  <c r="H22" i="6"/>
  <c r="H21" i="6"/>
  <c r="H12" i="6"/>
  <c r="H11" i="6"/>
  <c r="H9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E64" i="6"/>
  <c r="H64" i="6" s="1"/>
  <c r="E63" i="6"/>
  <c r="H63" i="6" s="1"/>
  <c r="E62" i="6"/>
  <c r="E61" i="6"/>
  <c r="H61" i="6" s="1"/>
  <c r="E60" i="6"/>
  <c r="E59" i="6"/>
  <c r="H59" i="6" s="1"/>
  <c r="E58" i="6"/>
  <c r="H58" i="6" s="1"/>
  <c r="E56" i="6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E39" i="6"/>
  <c r="E38" i="6"/>
  <c r="H38" i="6" s="1"/>
  <c r="E37" i="6"/>
  <c r="H37" i="6" s="1"/>
  <c r="E36" i="6"/>
  <c r="H36" i="6" s="1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E33" i="6" s="1"/>
  <c r="D23" i="6"/>
  <c r="D13" i="6"/>
  <c r="D5" i="6"/>
  <c r="C69" i="6"/>
  <c r="E69" i="6" s="1"/>
  <c r="H69" i="6" s="1"/>
  <c r="C65" i="6"/>
  <c r="E65" i="6" s="1"/>
  <c r="H65" i="6" s="1"/>
  <c r="C57" i="6"/>
  <c r="C53" i="6"/>
  <c r="E53" i="6" s="1"/>
  <c r="H53" i="6" s="1"/>
  <c r="C43" i="6"/>
  <c r="E43" i="6" s="1"/>
  <c r="H43" i="6" s="1"/>
  <c r="C33" i="6"/>
  <c r="C23" i="6"/>
  <c r="C13" i="6"/>
  <c r="C5" i="6"/>
  <c r="H36" i="5" l="1"/>
  <c r="E36" i="5"/>
  <c r="H25" i="5"/>
  <c r="H42" i="5" s="1"/>
  <c r="E6" i="5"/>
  <c r="H13" i="5"/>
  <c r="H6" i="5" s="1"/>
  <c r="G42" i="5"/>
  <c r="F42" i="5"/>
  <c r="D42" i="5"/>
  <c r="H16" i="5"/>
  <c r="E16" i="8"/>
  <c r="H6" i="8"/>
  <c r="H16" i="8" s="1"/>
  <c r="E57" i="6"/>
  <c r="H57" i="6" s="1"/>
  <c r="H33" i="6"/>
  <c r="E23" i="6"/>
  <c r="H23" i="6" s="1"/>
  <c r="G77" i="6"/>
  <c r="F77" i="6"/>
  <c r="E13" i="6"/>
  <c r="H13" i="6" s="1"/>
  <c r="D77" i="6"/>
  <c r="C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<sst xmlns="http://schemas.openxmlformats.org/spreadsheetml/2006/main" count="203" uniqueCount="142">
  <si>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</si>
  <si>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</si>
  <si>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</si>
  <si>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</si>
  <si>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</si>
  <si>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</si>
  <si>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</si>
  <si>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</si>
  <si>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</si>
  <si>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</si>
  <si>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</si>
  <si>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</si>
  <si>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</si>
  <si>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</si>
  <si>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</si>
  <si>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</si>
  <si>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</si>
  <si>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</si>
  <si>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</si>
  <si>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</si>
  <si>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</si>
  <si>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</si>
  <si>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</si>
  <si>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</si>
  <si>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</si>
  <si>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</si>
  <si>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</si>
  <si>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</si>
  <si>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</si>
  <si>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</si>
  <si>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</si>
  <si>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</si>
  <si>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</si>
  <si>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</si>
  <si>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</si>
  <si>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</si>
  <si>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</si>
  <si>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</si>
  <si>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</si>
  <si>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</si>
  <si>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</si>
  <si>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</si>
  <si>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</si>
  <si>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</si>
  <si>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</si>
  <si>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</si>
  <si>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</si>
  <si>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</si>
  <si>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</si>
  <si>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</si>
  <si>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</si>
  <si>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</si>
  <si>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</si>
  <si>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</si>
  <si>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</si>
  <si>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</si>
  <si>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</si>
  <si>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</si>
  <si>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</si>
  <si>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</si>
  <si>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</si>
  <si>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</si>
  <si>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</si>
  <si>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</si>
  <si>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</si>
  <si>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</si>
  <si>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</si>
  <si>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</si>
  <si>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</si>
  <si>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</si>
  <si>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</si>
  <si>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</si>
  <si>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</si>
  <si>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</si>
  <si>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</si>
  <si>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</si>
  <si>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</si>
  <si>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</si>
  <si>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</si>
  <si>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</si>
  <si>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</si>
  <si>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</si>
  <si>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</si>
  <si>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</si>
  <si>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</si>
  <si>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</si>
  <si>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</si>
  <si>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</si>
  <si>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</si>
  <si>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</si>
  <si>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</si>
  <si>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</si>
  <si>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</si>
  <si>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</si>
  <si>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</si>
  <si>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</si>
  <si>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</si>
  <si>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</si>
  <si>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</si>
  <si>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</si>
  <si>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</si>
  <si>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</si>
  <si>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</si>
  <si>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</si>
  <si>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</si>
  <si>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</si>
  <si>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</si>
  <si>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</si>
  <si>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</si>
  <si>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</si>
  <si>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</si>
  <si>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</si>
  <si>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</si>
  <si>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</si>
  <si>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</si>
  <si>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</si>
  <si>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</si>
  <si>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</si>
  <si>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</si>
  <si>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</si>
  <si>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</si>
  <si>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</si>
  <si>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</si>
  <si>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</si>
  <si>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</si>
  <si>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</si>
  <si>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</si>
  <si>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</si>
  <si>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</si>
  <si>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</si>
  <si>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</si>
  <si>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</si>
  <si>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VIVIENDA DE SAN MIGUEL DE ALLENDE, GTO.
ESTADO ANALÍTICO DEL EJERCICIO DEL PRESUPUESTO DE EGRESOS
Clasificación por Objeto del Gasto (Capítulo y Concepto)
Del 1 de Enero al AL 30 DE JUNIO DEL 2018</t>
  </si>
  <si>
    <t>INSTITUTO MUNICIPAL DE VIVIENDA DE SAN MIGUEL DE ALLENDE, GTO.
ESTADO ANALÍTICO DEL EJERCICIO DEL PRESUPUESTO DE EGRESOS
Clasificación Económica (por Tipo de Gasto)
Del 1 de Enero al AL 30 DE JUNIO DEL 2018</t>
  </si>
  <si>
    <t>DESPACHO DEL DIRECTOR Y ADMINISTRACIÓN</t>
  </si>
  <si>
    <t>AREA OPERATIVA Y TECNICA</t>
  </si>
  <si>
    <t>AREA SOCIAL</t>
  </si>
  <si>
    <t>INSTITUTO MUNICIPAL DE VIVIENDA DE SAN MIGUEL DE ALLENDE, GTO.
ESTADO ANALÍTICO DEL EJERCICIO DEL PRESUPUESTO DE EGRESOS
Clasificación Administrativa
Del 1 de Enero al AL 30 DE JUNIO DEL 2018</t>
  </si>
  <si>
    <t>Gobierno (Federal/Estatal/Municipal) de INSTITUTO MUNICIPAL DE VIVIENDA DE SAN MIGUEL DE ALLENDE, GTO.
Estado Analítico del Ejercicio del Presupuesto de Egresos
Clasificación Administrativa
Del 1 de Enero al AL 30 DE JUNIO DEL 2018</t>
  </si>
  <si>
    <t>Sector Paraestatal del Gobierno (Federal/Estatal/Municipal) de INSTITUTO MUNICIPAL DE VIVIENDA DE SAN MIGUEL DE ALLENDE, GTO.
Estado Analítico del Ejercicio del Presupuesto de Egresos
Clasificación Administrativa
Del 1 de Enero al AL 30 DE JUNIO DEL 2018</t>
  </si>
  <si>
    <t>INSTITUTO MUNICIPAL DE VIVIENDA DE SAN MIGUEL DE ALLENDE, GTO.
ESTADO ANALÍTICO DEL EJERCICIO DEL PRESUPUESTO DE EGRESOS
Clasificación Funcional (Finalidad y Función)
Del 1 de Enero al AL 30 DE JUNIO DEL 2018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</si>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</sst>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abSelected="1" topLeftCell="A52" workbookViewId="0">
      <selection activeCell="K80" sqref="K8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8" t="s">
        <v>65</v>
      </c>
      <c r="B5" s="7"/>
      <c r="C5" s="14">
        <f>SUM(C6:C12)</f>
        <v>2949393.11</v>
      </c>
      <c r="D5" s="14">
        <f>SUM(D6:D12)</f>
        <v>0</v>
      </c>
      <c r="E5" s="14">
        <f>C5+D5</f>
        <v>2949393.11</v>
      </c>
      <c r="F5" s="14">
        <f>SUM(F6:F12)</f>
        <v>1131285.7200000002</v>
      </c>
      <c r="G5" s="14">
        <f>SUM(G6:G12)</f>
        <v>1131285.7200000002</v>
      </c>
      <c r="H5" s="14">
        <f>E5-F5</f>
        <v>1818107.3899999997</v>
      </c>
    </row>
    <row r="6" spans="1:8" x14ac:dyDescent="0.2">
      <c r="A6" s="49">
        <v>1100</v>
      </c>
      <c r="B6" s="11" t="s">
        <v>74</v>
      </c>
      <c r="C6" s="15">
        <v>2282531.59</v>
      </c>
      <c r="D6" s="15">
        <v>0</v>
      </c>
      <c r="E6" s="15">
        <f t="shared" ref="E6:E69" si="0">C6+D6</f>
        <v>2282531.59</v>
      </c>
      <c r="F6" s="15">
        <v>1069033.57</v>
      </c>
      <c r="G6" s="15">
        <v>1069033.57</v>
      </c>
      <c r="H6" s="15">
        <f t="shared" ref="H6:H69" si="1">E6-F6</f>
        <v>1213498.0199999998</v>
      </c>
    </row>
    <row r="7" spans="1:8" x14ac:dyDescent="0.2">
      <c r="A7" s="49">
        <v>1200</v>
      </c>
      <c r="B7" s="11" t="s">
        <v>75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76</v>
      </c>
      <c r="C8" s="15">
        <v>287661.52</v>
      </c>
      <c r="D8" s="15">
        <v>0</v>
      </c>
      <c r="E8" s="15">
        <f t="shared" si="0"/>
        <v>287661.52</v>
      </c>
      <c r="F8" s="15">
        <v>8143.6</v>
      </c>
      <c r="G8" s="15">
        <v>8143.6</v>
      </c>
      <c r="H8" s="15">
        <f t="shared" si="1"/>
        <v>279517.92000000004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77</v>
      </c>
      <c r="C10" s="15">
        <v>379200</v>
      </c>
      <c r="D10" s="15">
        <v>0</v>
      </c>
      <c r="E10" s="15">
        <f t="shared" si="0"/>
        <v>379200</v>
      </c>
      <c r="F10" s="15">
        <v>54108.55</v>
      </c>
      <c r="G10" s="15">
        <v>54108.55</v>
      </c>
      <c r="H10" s="15">
        <f t="shared" si="1"/>
        <v>325091.45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78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66</v>
      </c>
      <c r="B13" s="7"/>
      <c r="C13" s="15">
        <f>SUM(C14:C22)</f>
        <v>401500</v>
      </c>
      <c r="D13" s="15">
        <f>SUM(D14:D22)</f>
        <v>127000</v>
      </c>
      <c r="E13" s="15">
        <f t="shared" si="0"/>
        <v>528500</v>
      </c>
      <c r="F13" s="15">
        <f>SUM(F14:F22)</f>
        <v>142995.78</v>
      </c>
      <c r="G13" s="15">
        <f>SUM(G14:G22)</f>
        <v>142430.87</v>
      </c>
      <c r="H13" s="15">
        <f t="shared" si="1"/>
        <v>385504.22</v>
      </c>
    </row>
    <row r="14" spans="1:8" x14ac:dyDescent="0.2">
      <c r="A14" s="49">
        <v>2100</v>
      </c>
      <c r="B14" s="11" t="s">
        <v>79</v>
      </c>
      <c r="C14" s="15">
        <v>79500</v>
      </c>
      <c r="D14" s="15">
        <v>0</v>
      </c>
      <c r="E14" s="15">
        <f t="shared" si="0"/>
        <v>79500</v>
      </c>
      <c r="F14" s="15">
        <v>32282.560000000001</v>
      </c>
      <c r="G14" s="15">
        <v>32282.560000000001</v>
      </c>
      <c r="H14" s="15">
        <f t="shared" si="1"/>
        <v>47217.440000000002</v>
      </c>
    </row>
    <row r="15" spans="1:8" x14ac:dyDescent="0.2">
      <c r="A15" s="49">
        <v>2200</v>
      </c>
      <c r="B15" s="11" t="s">
        <v>80</v>
      </c>
      <c r="C15" s="15">
        <v>11000</v>
      </c>
      <c r="D15" s="15">
        <v>0</v>
      </c>
      <c r="E15" s="15">
        <f t="shared" si="0"/>
        <v>11000</v>
      </c>
      <c r="F15" s="15">
        <v>2507.9899999999998</v>
      </c>
      <c r="G15" s="15">
        <v>2507.9899999999998</v>
      </c>
      <c r="H15" s="15">
        <f t="shared" si="1"/>
        <v>8492.01</v>
      </c>
    </row>
    <row r="16" spans="1:8" x14ac:dyDescent="0.2">
      <c r="A16" s="49">
        <v>2300</v>
      </c>
      <c r="B16" s="11" t="s">
        <v>81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82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83</v>
      </c>
      <c r="C18" s="15">
        <v>160000</v>
      </c>
      <c r="D18" s="15">
        <v>100000</v>
      </c>
      <c r="E18" s="15">
        <f t="shared" si="0"/>
        <v>260000</v>
      </c>
      <c r="F18" s="15">
        <v>72068.56</v>
      </c>
      <c r="G18" s="15">
        <v>72068.56</v>
      </c>
      <c r="H18" s="15">
        <f t="shared" si="1"/>
        <v>187931.44</v>
      </c>
    </row>
    <row r="19" spans="1:8" x14ac:dyDescent="0.2">
      <c r="A19" s="49">
        <v>2600</v>
      </c>
      <c r="B19" s="11" t="s">
        <v>84</v>
      </c>
      <c r="C19" s="15">
        <v>114000</v>
      </c>
      <c r="D19" s="15">
        <v>27000</v>
      </c>
      <c r="E19" s="15">
        <f t="shared" si="0"/>
        <v>141000</v>
      </c>
      <c r="F19" s="15">
        <v>32587.57</v>
      </c>
      <c r="G19" s="15">
        <v>32022.66</v>
      </c>
      <c r="H19" s="15">
        <f t="shared" si="1"/>
        <v>108412.43</v>
      </c>
    </row>
    <row r="20" spans="1:8" x14ac:dyDescent="0.2">
      <c r="A20" s="49">
        <v>2700</v>
      </c>
      <c r="B20" s="11" t="s">
        <v>85</v>
      </c>
      <c r="C20" s="15">
        <v>15000</v>
      </c>
      <c r="D20" s="15">
        <v>0</v>
      </c>
      <c r="E20" s="15">
        <f t="shared" si="0"/>
        <v>15000</v>
      </c>
      <c r="F20" s="15">
        <v>1113.5999999999999</v>
      </c>
      <c r="G20" s="15">
        <v>1113.5999999999999</v>
      </c>
      <c r="H20" s="15">
        <f t="shared" si="1"/>
        <v>13886.4</v>
      </c>
    </row>
    <row r="21" spans="1:8" x14ac:dyDescent="0.2">
      <c r="A21" s="49">
        <v>2800</v>
      </c>
      <c r="B21" s="11" t="s">
        <v>86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87</v>
      </c>
      <c r="C22" s="15">
        <v>22000</v>
      </c>
      <c r="D22" s="15">
        <v>0</v>
      </c>
      <c r="E22" s="15">
        <f t="shared" si="0"/>
        <v>22000</v>
      </c>
      <c r="F22" s="15">
        <v>2435.5</v>
      </c>
      <c r="G22" s="15">
        <v>2435.5</v>
      </c>
      <c r="H22" s="15">
        <f t="shared" si="1"/>
        <v>19564.5</v>
      </c>
    </row>
    <row r="23" spans="1:8" x14ac:dyDescent="0.2">
      <c r="A23" s="48" t="s">
        <v>67</v>
      </c>
      <c r="B23" s="7"/>
      <c r="C23" s="15">
        <f>SUM(C24:C32)</f>
        <v>1318876.57</v>
      </c>
      <c r="D23" s="15">
        <f>SUM(D24:D32)</f>
        <v>1973000</v>
      </c>
      <c r="E23" s="15">
        <f t="shared" si="0"/>
        <v>3291876.5700000003</v>
      </c>
      <c r="F23" s="15">
        <f>SUM(F24:F32)</f>
        <v>1253966.03</v>
      </c>
      <c r="G23" s="15">
        <f>SUM(G24:G32)</f>
        <v>1253966.03</v>
      </c>
      <c r="H23" s="15">
        <f t="shared" si="1"/>
        <v>2037910.5400000003</v>
      </c>
    </row>
    <row r="24" spans="1:8" x14ac:dyDescent="0.2">
      <c r="A24" s="49">
        <v>3100</v>
      </c>
      <c r="B24" s="11" t="s">
        <v>88</v>
      </c>
      <c r="C24" s="15">
        <v>65500</v>
      </c>
      <c r="D24" s="15">
        <v>0</v>
      </c>
      <c r="E24" s="15">
        <f t="shared" si="0"/>
        <v>65500</v>
      </c>
      <c r="F24" s="15">
        <v>16356</v>
      </c>
      <c r="G24" s="15">
        <v>16356</v>
      </c>
      <c r="H24" s="15">
        <f t="shared" si="1"/>
        <v>49144</v>
      </c>
    </row>
    <row r="25" spans="1:8" x14ac:dyDescent="0.2">
      <c r="A25" s="49">
        <v>3200</v>
      </c>
      <c r="B25" s="11" t="s">
        <v>89</v>
      </c>
      <c r="C25" s="15">
        <v>78000</v>
      </c>
      <c r="D25" s="15">
        <v>0</v>
      </c>
      <c r="E25" s="15">
        <f t="shared" si="0"/>
        <v>78000</v>
      </c>
      <c r="F25" s="15">
        <v>21624.720000000001</v>
      </c>
      <c r="G25" s="15">
        <v>21624.720000000001</v>
      </c>
      <c r="H25" s="15">
        <f t="shared" si="1"/>
        <v>56375.28</v>
      </c>
    </row>
    <row r="26" spans="1:8" x14ac:dyDescent="0.2">
      <c r="A26" s="49">
        <v>3300</v>
      </c>
      <c r="B26" s="11" t="s">
        <v>90</v>
      </c>
      <c r="C26" s="15">
        <v>509000</v>
      </c>
      <c r="D26" s="15">
        <v>1975000</v>
      </c>
      <c r="E26" s="15">
        <f t="shared" si="0"/>
        <v>2484000</v>
      </c>
      <c r="F26" s="15">
        <v>1018630.03</v>
      </c>
      <c r="G26" s="15">
        <v>1018630.03</v>
      </c>
      <c r="H26" s="15">
        <f t="shared" si="1"/>
        <v>1465369.97</v>
      </c>
    </row>
    <row r="27" spans="1:8" x14ac:dyDescent="0.2">
      <c r="A27" s="49">
        <v>3400</v>
      </c>
      <c r="B27" s="11" t="s">
        <v>91</v>
      </c>
      <c r="C27" s="15">
        <v>174400</v>
      </c>
      <c r="D27" s="15">
        <v>-10000</v>
      </c>
      <c r="E27" s="15">
        <f t="shared" si="0"/>
        <v>164400</v>
      </c>
      <c r="F27" s="15">
        <v>41714.47</v>
      </c>
      <c r="G27" s="15">
        <v>41714.47</v>
      </c>
      <c r="H27" s="15">
        <f t="shared" si="1"/>
        <v>122685.53</v>
      </c>
    </row>
    <row r="28" spans="1:8" x14ac:dyDescent="0.2">
      <c r="A28" s="49">
        <v>3500</v>
      </c>
      <c r="B28" s="11" t="s">
        <v>92</v>
      </c>
      <c r="C28" s="15">
        <v>240576</v>
      </c>
      <c r="D28" s="15">
        <v>25000</v>
      </c>
      <c r="E28" s="15">
        <f t="shared" si="0"/>
        <v>265576</v>
      </c>
      <c r="F28" s="15">
        <v>92478.65</v>
      </c>
      <c r="G28" s="15">
        <v>92478.65</v>
      </c>
      <c r="H28" s="15">
        <f t="shared" si="1"/>
        <v>173097.35</v>
      </c>
    </row>
    <row r="29" spans="1:8" x14ac:dyDescent="0.2">
      <c r="A29" s="49">
        <v>3600</v>
      </c>
      <c r="B29" s="11" t="s">
        <v>93</v>
      </c>
      <c r="C29" s="15">
        <v>50000</v>
      </c>
      <c r="D29" s="15">
        <v>-27000</v>
      </c>
      <c r="E29" s="15">
        <f t="shared" si="0"/>
        <v>23000</v>
      </c>
      <c r="F29" s="15">
        <v>1624</v>
      </c>
      <c r="G29" s="15">
        <v>1624</v>
      </c>
      <c r="H29" s="15">
        <f t="shared" si="1"/>
        <v>21376</v>
      </c>
    </row>
    <row r="30" spans="1:8" x14ac:dyDescent="0.2">
      <c r="A30" s="49">
        <v>3700</v>
      </c>
      <c r="B30" s="11" t="s">
        <v>94</v>
      </c>
      <c r="C30" s="15">
        <v>20000</v>
      </c>
      <c r="D30" s="15">
        <v>0</v>
      </c>
      <c r="E30" s="15">
        <f t="shared" si="0"/>
        <v>20000</v>
      </c>
      <c r="F30" s="15">
        <v>0</v>
      </c>
      <c r="G30" s="15">
        <v>0</v>
      </c>
      <c r="H30" s="15">
        <f t="shared" si="1"/>
        <v>20000</v>
      </c>
    </row>
    <row r="31" spans="1:8" x14ac:dyDescent="0.2">
      <c r="A31" s="49">
        <v>3800</v>
      </c>
      <c r="B31" s="11" t="s">
        <v>95</v>
      </c>
      <c r="C31" s="15">
        <v>65000</v>
      </c>
      <c r="D31" s="15">
        <v>10000</v>
      </c>
      <c r="E31" s="15">
        <f t="shared" si="0"/>
        <v>75000</v>
      </c>
      <c r="F31" s="15">
        <v>18891.05</v>
      </c>
      <c r="G31" s="15">
        <v>18891.05</v>
      </c>
      <c r="H31" s="15">
        <f t="shared" si="1"/>
        <v>56108.95</v>
      </c>
    </row>
    <row r="32" spans="1:8" x14ac:dyDescent="0.2">
      <c r="A32" s="49">
        <v>3900</v>
      </c>
      <c r="B32" s="11" t="s">
        <v>19</v>
      </c>
      <c r="C32" s="15">
        <v>116400.57</v>
      </c>
      <c r="D32" s="15">
        <v>0</v>
      </c>
      <c r="E32" s="15">
        <f t="shared" si="0"/>
        <v>116400.57</v>
      </c>
      <c r="F32" s="15">
        <v>42647.11</v>
      </c>
      <c r="G32" s="15">
        <v>42647.11</v>
      </c>
      <c r="H32" s="15">
        <f t="shared" si="1"/>
        <v>73753.460000000006</v>
      </c>
    </row>
    <row r="33" spans="1:8" x14ac:dyDescent="0.2">
      <c r="A33" s="48" t="s">
        <v>68</v>
      </c>
      <c r="B33" s="7"/>
      <c r="C33" s="15">
        <f>SUM(C34:C42)</f>
        <v>18267685</v>
      </c>
      <c r="D33" s="15">
        <f>SUM(D34:D42)</f>
        <v>0</v>
      </c>
      <c r="E33" s="15">
        <f t="shared" si="0"/>
        <v>18267685</v>
      </c>
      <c r="F33" s="15">
        <f>SUM(F34:F42)</f>
        <v>0</v>
      </c>
      <c r="G33" s="15">
        <f>SUM(G34:G42)</f>
        <v>0</v>
      </c>
      <c r="H33" s="15">
        <f t="shared" si="1"/>
        <v>18267685</v>
      </c>
    </row>
    <row r="34" spans="1:8" x14ac:dyDescent="0.2">
      <c r="A34" s="49">
        <v>4100</v>
      </c>
      <c r="B34" s="11" t="s">
        <v>96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97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98</v>
      </c>
      <c r="C36" s="15">
        <v>18267685</v>
      </c>
      <c r="D36" s="15">
        <v>0</v>
      </c>
      <c r="E36" s="15">
        <f t="shared" si="0"/>
        <v>18267685</v>
      </c>
      <c r="F36" s="15">
        <v>0</v>
      </c>
      <c r="G36" s="15">
        <v>0</v>
      </c>
      <c r="H36" s="15">
        <f t="shared" si="1"/>
        <v>18267685</v>
      </c>
    </row>
    <row r="37" spans="1:8" x14ac:dyDescent="0.2">
      <c r="A37" s="49">
        <v>4400</v>
      </c>
      <c r="B37" s="11" t="s">
        <v>99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100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101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102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69</v>
      </c>
      <c r="B43" s="7"/>
      <c r="C43" s="15">
        <f>SUM(C44:C52)</f>
        <v>35000</v>
      </c>
      <c r="D43" s="15">
        <f>SUM(D44:D52)</f>
        <v>0</v>
      </c>
      <c r="E43" s="15">
        <f t="shared" si="0"/>
        <v>35000</v>
      </c>
      <c r="F43" s="15">
        <f>SUM(F44:F52)</f>
        <v>0</v>
      </c>
      <c r="G43" s="15">
        <f>SUM(G44:G52)</f>
        <v>0</v>
      </c>
      <c r="H43" s="15">
        <f t="shared" si="1"/>
        <v>35000</v>
      </c>
    </row>
    <row r="44" spans="1:8" x14ac:dyDescent="0.2">
      <c r="A44" s="49">
        <v>5100</v>
      </c>
      <c r="B44" s="11" t="s">
        <v>103</v>
      </c>
      <c r="C44" s="15">
        <v>15000</v>
      </c>
      <c r="D44" s="15">
        <v>0</v>
      </c>
      <c r="E44" s="15">
        <f t="shared" si="0"/>
        <v>15000</v>
      </c>
      <c r="F44" s="15">
        <v>0</v>
      </c>
      <c r="G44" s="15">
        <v>0</v>
      </c>
      <c r="H44" s="15">
        <f t="shared" si="1"/>
        <v>15000</v>
      </c>
    </row>
    <row r="45" spans="1:8" x14ac:dyDescent="0.2">
      <c r="A45" s="49">
        <v>5200</v>
      </c>
      <c r="B45" s="11" t="s">
        <v>104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105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106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107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108</v>
      </c>
      <c r="C49" s="15">
        <v>20000</v>
      </c>
      <c r="D49" s="15">
        <v>0</v>
      </c>
      <c r="E49" s="15">
        <f t="shared" si="0"/>
        <v>20000</v>
      </c>
      <c r="F49" s="15">
        <v>0</v>
      </c>
      <c r="G49" s="15">
        <v>0</v>
      </c>
      <c r="H49" s="15">
        <f t="shared" si="1"/>
        <v>20000</v>
      </c>
    </row>
    <row r="50" spans="1:8" x14ac:dyDescent="0.2">
      <c r="A50" s="49">
        <v>5700</v>
      </c>
      <c r="B50" s="11" t="s">
        <v>109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110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111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70</v>
      </c>
      <c r="B53" s="7"/>
      <c r="C53" s="15">
        <f>SUM(C54:C56)</f>
        <v>104125</v>
      </c>
      <c r="D53" s="15">
        <f>SUM(D54:D56)</f>
        <v>193000</v>
      </c>
      <c r="E53" s="15">
        <f t="shared" si="0"/>
        <v>297125</v>
      </c>
      <c r="F53" s="15">
        <f>SUM(F54:F56)</f>
        <v>171118.2</v>
      </c>
      <c r="G53" s="15">
        <f>SUM(G54:G56)</f>
        <v>171118.2</v>
      </c>
      <c r="H53" s="15">
        <f t="shared" si="1"/>
        <v>126006.79999999999</v>
      </c>
    </row>
    <row r="54" spans="1:8" x14ac:dyDescent="0.2">
      <c r="A54" s="49">
        <v>6100</v>
      </c>
      <c r="B54" s="11" t="s">
        <v>112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113</v>
      </c>
      <c r="C55" s="15">
        <v>104125</v>
      </c>
      <c r="D55" s="15">
        <v>193000</v>
      </c>
      <c r="E55" s="15">
        <f t="shared" si="0"/>
        <v>297125</v>
      </c>
      <c r="F55" s="15">
        <v>171118.2</v>
      </c>
      <c r="G55" s="15">
        <v>171118.2</v>
      </c>
      <c r="H55" s="15">
        <f t="shared" si="1"/>
        <v>126006.79999999999</v>
      </c>
    </row>
    <row r="56" spans="1:8" x14ac:dyDescent="0.2">
      <c r="A56" s="49">
        <v>6300</v>
      </c>
      <c r="B56" s="11" t="s">
        <v>114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71</v>
      </c>
      <c r="B57" s="7"/>
      <c r="C57" s="15">
        <f>SUM(C58:C64)</f>
        <v>4923686.38</v>
      </c>
      <c r="D57" s="15">
        <f>SUM(D58:D64)</f>
        <v>-426144.12</v>
      </c>
      <c r="E57" s="15">
        <f t="shared" si="0"/>
        <v>4497542.26</v>
      </c>
      <c r="F57" s="15">
        <f>SUM(F58:F64)</f>
        <v>498000</v>
      </c>
      <c r="G57" s="15">
        <f>SUM(G58:G64)</f>
        <v>498000</v>
      </c>
      <c r="H57" s="15">
        <f t="shared" si="1"/>
        <v>3999542.26</v>
      </c>
    </row>
    <row r="58" spans="1:8" x14ac:dyDescent="0.2">
      <c r="A58" s="49">
        <v>7100</v>
      </c>
      <c r="B58" s="11" t="s">
        <v>115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116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117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118</v>
      </c>
      <c r="C61" s="15">
        <v>1500000</v>
      </c>
      <c r="D61" s="15">
        <v>0</v>
      </c>
      <c r="E61" s="15">
        <f t="shared" si="0"/>
        <v>1500000</v>
      </c>
      <c r="F61" s="15">
        <v>498000</v>
      </c>
      <c r="G61" s="15">
        <v>498000</v>
      </c>
      <c r="H61" s="15">
        <f t="shared" si="1"/>
        <v>1002000</v>
      </c>
    </row>
    <row r="62" spans="1:8" x14ac:dyDescent="0.2">
      <c r="A62" s="49">
        <v>7500</v>
      </c>
      <c r="B62" s="11" t="s">
        <v>119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120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121</v>
      </c>
      <c r="C64" s="15">
        <v>3423686.38</v>
      </c>
      <c r="D64" s="15">
        <v>-426144.12</v>
      </c>
      <c r="E64" s="15">
        <f t="shared" si="0"/>
        <v>2997542.26</v>
      </c>
      <c r="F64" s="15">
        <v>0</v>
      </c>
      <c r="G64" s="15">
        <v>0</v>
      </c>
      <c r="H64" s="15">
        <f t="shared" si="1"/>
        <v>2997542.26</v>
      </c>
    </row>
    <row r="65" spans="1:8" x14ac:dyDescent="0.2">
      <c r="A65" s="48" t="s">
        <v>72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73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122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123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124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125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126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127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128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57</v>
      </c>
      <c r="C77" s="17">
        <f t="shared" ref="C77:H77" si="4">SUM(C5+C13+C23+C33+C43+C53+C57+C65+C69)</f>
        <v>28000266.059999999</v>
      </c>
      <c r="D77" s="17">
        <f t="shared" si="4"/>
        <v>1866855.88</v>
      </c>
      <c r="E77" s="17">
        <f t="shared" si="4"/>
        <v>29867121.939999998</v>
      </c>
      <c r="F77" s="17">
        <f t="shared" si="4"/>
        <v>3197365.7300000004</v>
      </c>
      <c r="G77" s="17">
        <f t="shared" si="4"/>
        <v>3196800.8200000003</v>
      </c>
      <c r="H77" s="17">
        <f t="shared" si="4"/>
        <v>26669756.210000001</v>
      </c>
    </row>
    <row r="78" spans="1:8" x14ac:dyDescent="0.2">
      <c r="A78" s="1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activeCell="C29" sqref="C2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133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26361141.059999999</v>
      </c>
      <c r="D6" s="50">
        <v>1673855.88</v>
      </c>
      <c r="E6" s="50">
        <f>C6+D6</f>
        <v>28034996.939999998</v>
      </c>
      <c r="F6" s="50">
        <f>3026247.53-498000</f>
        <v>2528247.5299999998</v>
      </c>
      <c r="G6" s="50">
        <f>3025682.62-498000</f>
        <v>2527682.62</v>
      </c>
      <c r="H6" s="50">
        <f>E6-F6</f>
        <v>25506749.409999996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1639125</v>
      </c>
      <c r="D8" s="50">
        <v>193000</v>
      </c>
      <c r="E8" s="50">
        <f>C8+D8</f>
        <v>1832125</v>
      </c>
      <c r="F8" s="50">
        <f>171118.2+498000</f>
        <v>669118.19999999995</v>
      </c>
      <c r="G8" s="50">
        <f>171118.2+498000</f>
        <v>669118.19999999995</v>
      </c>
      <c r="H8" s="50">
        <f>E8-F8</f>
        <v>1163006.8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57</v>
      </c>
      <c r="C16" s="17">
        <f>SUM(C6+C8+C10+C12+C14)</f>
        <v>28000266.059999999</v>
      </c>
      <c r="D16" s="17">
        <f>SUM(D6+D8+D10+D12+D14)</f>
        <v>1866855.88</v>
      </c>
      <c r="E16" s="17">
        <f>SUM(E6+E8+E10+E12+E14)</f>
        <v>29867121.939999998</v>
      </c>
      <c r="F16" s="17">
        <f t="shared" ref="F16:H16" si="0">SUM(F6+F8+F10+F12+F14)</f>
        <v>3197365.7299999995</v>
      </c>
      <c r="G16" s="17">
        <f t="shared" si="0"/>
        <v>3196800.8200000003</v>
      </c>
      <c r="H16" s="17">
        <f t="shared" si="0"/>
        <v>26669756.209999997</v>
      </c>
    </row>
    <row r="17" spans="1:1" x14ac:dyDescent="0.2">
      <c r="A17" s="1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>
      <selection activeCell="A54" sqref="A5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58</v>
      </c>
      <c r="B3" s="58"/>
      <c r="C3" s="52" t="s">
        <v>64</v>
      </c>
      <c r="D3" s="53"/>
      <c r="E3" s="53"/>
      <c r="F3" s="53"/>
      <c r="G3" s="54"/>
      <c r="H3" s="55" t="s">
        <v>63</v>
      </c>
    </row>
    <row r="4" spans="1:8" ht="24.95" customHeight="1" x14ac:dyDescent="0.2">
      <c r="A4" s="59"/>
      <c r="B4" s="60"/>
      <c r="C4" s="9" t="s">
        <v>59</v>
      </c>
      <c r="D4" s="9" t="s">
        <v>129</v>
      </c>
      <c r="E4" s="9" t="s">
        <v>60</v>
      </c>
      <c r="F4" s="9" t="s">
        <v>61</v>
      </c>
      <c r="G4" s="9" t="s">
        <v>62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130</v>
      </c>
      <c r="F5" s="10">
        <v>4</v>
      </c>
      <c r="G5" s="10">
        <v>5</v>
      </c>
      <c r="H5" s="10" t="s">
        <v>131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134</v>
      </c>
      <c r="B7" s="22"/>
      <c r="C7" s="15">
        <v>6500748.3099999996</v>
      </c>
      <c r="D7" s="15">
        <v>-226144.12</v>
      </c>
      <c r="E7" s="15">
        <f>C7+D7</f>
        <v>6274604.1899999995</v>
      </c>
      <c r="F7" s="15">
        <v>1104190.57</v>
      </c>
      <c r="G7" s="15">
        <v>1103625.6599999999</v>
      </c>
      <c r="H7" s="15">
        <f>E7-F7</f>
        <v>5170413.6199999992</v>
      </c>
    </row>
    <row r="8" spans="1:8" x14ac:dyDescent="0.2">
      <c r="A8" s="4" t="s">
        <v>135</v>
      </c>
      <c r="B8" s="22"/>
      <c r="C8" s="15">
        <v>885969.21</v>
      </c>
      <c r="D8" s="15">
        <v>2093000</v>
      </c>
      <c r="E8" s="15">
        <f t="shared" ref="E8:E13" si="0">C8+D8</f>
        <v>2978969.21</v>
      </c>
      <c r="F8" s="15">
        <v>1279288.42</v>
      </c>
      <c r="G8" s="15">
        <v>1279288.42</v>
      </c>
      <c r="H8" s="15">
        <f t="shared" ref="H8:H13" si="1">E8-F8</f>
        <v>1699680.79</v>
      </c>
    </row>
    <row r="9" spans="1:8" x14ac:dyDescent="0.2">
      <c r="A9" s="4" t="s">
        <v>136</v>
      </c>
      <c r="B9" s="22"/>
      <c r="C9" s="15">
        <v>20613548.539999999</v>
      </c>
      <c r="D9" s="15">
        <v>0</v>
      </c>
      <c r="E9" s="15">
        <f t="shared" si="0"/>
        <v>20613548.539999999</v>
      </c>
      <c r="F9" s="15">
        <v>813886.74</v>
      </c>
      <c r="G9" s="15">
        <v>813886.74</v>
      </c>
      <c r="H9" s="15">
        <f t="shared" si="1"/>
        <v>19799661.800000001</v>
      </c>
    </row>
    <row r="10" spans="1:8" x14ac:dyDescent="0.2">
      <c r="A10" s="4" t="s">
        <v>53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54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55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56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57</v>
      </c>
      <c r="C16" s="23">
        <f t="shared" ref="C16:H16" si="2">SUM(C7:C15)</f>
        <v>28000266.059999999</v>
      </c>
      <c r="D16" s="23">
        <f t="shared" si="2"/>
        <v>1866855.88</v>
      </c>
      <c r="E16" s="23">
        <f t="shared" si="2"/>
        <v>29867121.939999998</v>
      </c>
      <c r="F16" s="23">
        <f t="shared" si="2"/>
        <v>3197365.7300000004</v>
      </c>
      <c r="G16" s="23">
        <f t="shared" si="2"/>
        <v>3196800.8200000003</v>
      </c>
      <c r="H16" s="23">
        <f t="shared" si="2"/>
        <v>26669756.210000001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58</v>
      </c>
      <c r="B21" s="58"/>
      <c r="C21" s="52" t="s">
        <v>64</v>
      </c>
      <c r="D21" s="53"/>
      <c r="E21" s="53"/>
      <c r="F21" s="53"/>
      <c r="G21" s="54"/>
      <c r="H21" s="55" t="s">
        <v>63</v>
      </c>
    </row>
    <row r="22" spans="1:8" ht="22.5" x14ac:dyDescent="0.2">
      <c r="A22" s="59"/>
      <c r="B22" s="60"/>
      <c r="C22" s="9" t="s">
        <v>59</v>
      </c>
      <c r="D22" s="9" t="s">
        <v>129</v>
      </c>
      <c r="E22" s="9" t="s">
        <v>60</v>
      </c>
      <c r="F22" s="9" t="s">
        <v>61</v>
      </c>
      <c r="G22" s="9" t="s">
        <v>62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130</v>
      </c>
      <c r="F23" s="10">
        <v>4</v>
      </c>
      <c r="G23" s="10">
        <v>5</v>
      </c>
      <c r="H23" s="10" t="s">
        <v>131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57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58</v>
      </c>
      <c r="B34" s="58"/>
      <c r="C34" s="52" t="s">
        <v>64</v>
      </c>
      <c r="D34" s="53"/>
      <c r="E34" s="53"/>
      <c r="F34" s="53"/>
      <c r="G34" s="54"/>
      <c r="H34" s="55" t="s">
        <v>63</v>
      </c>
    </row>
    <row r="35" spans="1:8" ht="22.5" x14ac:dyDescent="0.2">
      <c r="A35" s="59"/>
      <c r="B35" s="60"/>
      <c r="C35" s="9" t="s">
        <v>59</v>
      </c>
      <c r="D35" s="9" t="s">
        <v>129</v>
      </c>
      <c r="E35" s="9" t="s">
        <v>60</v>
      </c>
      <c r="F35" s="9" t="s">
        <v>61</v>
      </c>
      <c r="G35" s="9" t="s">
        <v>62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130</v>
      </c>
      <c r="F36" s="10">
        <v>4</v>
      </c>
      <c r="G36" s="10">
        <v>5</v>
      </c>
      <c r="H36" s="10" t="s">
        <v>131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57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A53" s="1" t="s">
        <v>141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opLeftCell="A7" workbookViewId="0">
      <selection activeCell="K38" sqref="K38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28000266.059999999</v>
      </c>
      <c r="D16" s="15">
        <f t="shared" si="3"/>
        <v>1866855.88</v>
      </c>
      <c r="E16" s="15">
        <f t="shared" si="3"/>
        <v>29867121.939999998</v>
      </c>
      <c r="F16" s="15">
        <f t="shared" si="3"/>
        <v>3197365.73</v>
      </c>
      <c r="G16" s="15">
        <f t="shared" si="3"/>
        <v>3196800.82</v>
      </c>
      <c r="H16" s="15">
        <f t="shared" si="3"/>
        <v>26669756.209999997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28000266.059999999</v>
      </c>
      <c r="D18" s="15">
        <v>1866855.88</v>
      </c>
      <c r="E18" s="15">
        <f t="shared" ref="E18:E23" si="5">C18+D18</f>
        <v>29867121.939999998</v>
      </c>
      <c r="F18" s="15">
        <v>3197365.73</v>
      </c>
      <c r="G18" s="15">
        <v>3196800.82</v>
      </c>
      <c r="H18" s="15">
        <f t="shared" si="4"/>
        <v>26669756.209999997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57</v>
      </c>
      <c r="C42" s="23">
        <f t="shared" ref="C42:H42" si="12">SUM(C36+C25+C16+C6)</f>
        <v>28000266.059999999</v>
      </c>
      <c r="D42" s="23">
        <f t="shared" si="12"/>
        <v>1866855.88</v>
      </c>
      <c r="E42" s="23">
        <f t="shared" si="12"/>
        <v>29867121.939999998</v>
      </c>
      <c r="F42" s="23">
        <f t="shared" si="12"/>
        <v>3197365.73</v>
      </c>
      <c r="G42" s="23">
        <f t="shared" si="12"/>
        <v>3196800.82</v>
      </c>
      <c r="H42" s="23">
        <f t="shared" si="12"/>
        <v>26669756.209999997</v>
      </c>
    </row>
    <row r="43" spans="1:8" x14ac:dyDescent="0.2">
      <c r="A43" s="37" t="s">
        <v>141</v>
      </c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2018-03-08T21:21:25Z</cp:lastPrinted>
  <dcterms:created xsi:type="dcterms:W3CDTF">2014-02-10T03:37:14Z</dcterms:created>
  <dcterms:modified xsi:type="dcterms:W3CDTF">2018-07-18T02:02:21Z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