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os Generales" sheetId="1" r:id="rId3"/>
    <sheet state="hidden" name="Info General" sheetId="2" r:id="rId4"/>
    <sheet state="hidden" name="datos" sheetId="3" r:id="rId5"/>
    <sheet state="visible" name="Formato 1" sheetId="4" r:id="rId6"/>
    <sheet state="hidden" name="F01" sheetId="5" r:id="rId7"/>
    <sheet state="visible" name="Formato 2" sheetId="6" r:id="rId8"/>
    <sheet state="hidden" name="F02" sheetId="7" r:id="rId9"/>
    <sheet state="visible" name="Formato 3" sheetId="8" r:id="rId10"/>
    <sheet state="hidden" name="F03" sheetId="9" r:id="rId11"/>
    <sheet state="visible" name="Formato 4" sheetId="10" r:id="rId12"/>
    <sheet state="hidden" name="F04" sheetId="11" r:id="rId13"/>
    <sheet state="visible" name="Formato 5" sheetId="12" r:id="rId14"/>
    <sheet state="hidden" name="F05" sheetId="13" r:id="rId15"/>
    <sheet state="visible" name="Formato 6 a)" sheetId="14" r:id="rId16"/>
    <sheet state="hidden" name="F06a" sheetId="15" r:id="rId17"/>
    <sheet state="visible" name="Formato 6 b)" sheetId="16" r:id="rId18"/>
    <sheet state="hidden" name="F06b" sheetId="17" r:id="rId19"/>
    <sheet state="visible" name="Formato 6 c)" sheetId="18" r:id="rId20"/>
    <sheet state="hidden" name="F06c" sheetId="19" r:id="rId21"/>
    <sheet state="visible" name="Formato 6 d)" sheetId="20" r:id="rId22"/>
    <sheet state="hidden" name="F06d" sheetId="21" r:id="rId23"/>
    <sheet state="visible" name="Formato 7 a)" sheetId="22" r:id="rId24"/>
    <sheet state="hidden" name="F07a" sheetId="23" r:id="rId25"/>
    <sheet state="visible" name="Formato 7 b)" sheetId="24" r:id="rId26"/>
    <sheet state="hidden" name="F07b" sheetId="25" r:id="rId27"/>
    <sheet state="visible" name="Formato 7 c)" sheetId="26" r:id="rId28"/>
    <sheet state="hidden" name="F07c" sheetId="27" r:id="rId29"/>
    <sheet state="visible" name="Formato 7 d)" sheetId="28" r:id="rId30"/>
    <sheet state="hidden" name="F07d" sheetId="29" r:id="rId31"/>
    <sheet state="visible" name="Formato 8" sheetId="30" r:id="rId32"/>
    <sheet state="hidden" name="F08" sheetId="31" r:id="rId33"/>
  </sheets>
  <definedNames>
    <definedName name="DEUDA_CONT_T6">'Formato 2'!$G$22</definedName>
    <definedName name="APP_FIN">'Formato 3'!$A$13</definedName>
    <definedName name="ENTE_PUBLICO_F06C">'Formato 6 c)'!$A$2</definedName>
    <definedName name="GASTO_E_FIN_06">'Formato 6 b)'!$G$28</definedName>
    <definedName name="ENTE_PUBLICO_F02">'Formato 2'!$A$2</definedName>
    <definedName name="GASTO_E_T4">'Formato 6 b)'!$E$19</definedName>
    <definedName name="ENTE_PUBLICO_F06D">'Formato 6 d)'!$A$2</definedName>
    <definedName name="GASTO_NE">'Formato 6 b)'!$A$9</definedName>
    <definedName name="ANIO1R">'Info General'!$H$25</definedName>
    <definedName name="DEUDA_CONT_T5">'Formato 2'!$F$22</definedName>
    <definedName name="ENTE_PUBLICO_F05">'Formato 5'!$A$2</definedName>
    <definedName name="DEUDA_CONT_V6">'Formato 2'!$G$22</definedName>
    <definedName name="MUNICIPIO">'Info General'!$C$10</definedName>
    <definedName name="TOTAL_ODF_T3">'Formato 3'!$D$20</definedName>
    <definedName name="GASTO_NE_FIN_05">'Formato 6 b)'!$F$18</definedName>
    <definedName name="TOTAL_E_T6">'Formato 6 b)'!$G$29</definedName>
    <definedName name="ANIO5R">'Info General'!$D$25</definedName>
    <definedName name="ULTIMO_SALDO">'Info General'!$F$20</definedName>
    <definedName name="GASTO_NE_T1">'Formato 6 b)'!$B$9</definedName>
    <definedName name="ANIO3P">'Info General'!$F$23</definedName>
    <definedName name="ENTE">'Datos Generales'!$C$3</definedName>
    <definedName name="PERIODO_INFORME">'Info General'!$C$14</definedName>
    <definedName name="VALOR_INS_BCC_FIN_06">'Formato 2'!$G$31</definedName>
    <definedName name="DEUDA_CONT_V1">'Formato 2'!$B$22</definedName>
    <definedName name="APP_FIN_02">'Formato 3'!$C$13</definedName>
    <definedName name="DEUDA_CONT_V7">'Formato 2'!$H$22</definedName>
    <definedName name="GASTO_NE_FIN_03">'Formato 6 b)'!$D$18</definedName>
    <definedName name="ENTIDAD_F07A">'Formato 7 a)'!$A$2</definedName>
    <definedName name="GASTO_NE_FIN_04">'Formato 6 b)'!$E$18</definedName>
    <definedName name="OTROS_T1">'Formato 3'!$B$14</definedName>
    <definedName name="TOTAL_ODF_T8">'Formato 3'!$I$20</definedName>
    <definedName name="OB_CORTO_PLAZO_T2">'Formato 2'!$C$41</definedName>
    <definedName name="VALOR_INS_BCC_T3">'Formato 2'!$D$27</definedName>
    <definedName name="TOTAL_E_T5">'Formato 6 b)'!$F$29</definedName>
    <definedName name="GASTO_E_FIN_01">'Formato 6 b)'!$B$28</definedName>
    <definedName name="VALOR_INS_BCC_V1">'Formato 2'!$B$27</definedName>
    <definedName name="DEUDA_CONT_T2">'Formato 2'!$C$22</definedName>
    <definedName name="OTROS_T9">'Formato 3'!$J$14</definedName>
    <definedName name="OTROS_T4">'Formato 3'!$E$14</definedName>
    <definedName name="VALOR_INSTRUMENTOS_BCC">'Formato 2'!$A$27</definedName>
    <definedName name="DEUDA_CONT_V2">'Formato 2'!$C$22</definedName>
    <definedName name="DEUDA_CONT_FIN_01">'Formato 2'!$B$26</definedName>
    <definedName name="GASTO_E_T1">'Formato 6 b)'!$B$19</definedName>
    <definedName name="VALOR_INS_BCC_T1">'Formato 2'!$B$27</definedName>
    <definedName name="GASTO_E_T2">'Formato 6 b)'!$C$19</definedName>
    <definedName name="DEUDA_CONT_T4">'Formato 2'!$E$22</definedName>
    <definedName name="GASTO_NE_T5">'Formato 6 b)'!$F$9</definedName>
    <definedName name="VALOR_INS_BCC_T4">'Formato 2'!$E$27</definedName>
    <definedName name="VALOR_INS_BCC_T5">'Formato 2'!$F$27</definedName>
    <definedName name="DEUDA_CONTINGENTE">'Formato 2'!$A$22</definedName>
    <definedName name="ENTIDAD">'Info General'!$C$11</definedName>
    <definedName name="TOTAL_ODF_T1">'Formato 3'!$B$20</definedName>
    <definedName name="VALOR_INS_BCC_FIN_04">'Formato 2'!$E$31</definedName>
    <definedName name="MONTO2">'Info General'!$E$18</definedName>
    <definedName name="APP_T6">'Formato 3'!$G$8</definedName>
    <definedName name="GASTO_E_T6">'Formato 6 b)'!$G$19</definedName>
    <definedName name="MAX_VALUE">'Info General'!$E$30</definedName>
    <definedName name="DEUDA_CONT_T1">'Formato 2'!$B$22</definedName>
    <definedName name="VALOR_INS_BCC_FIN">'Formato 2'!$A$31</definedName>
    <definedName name="GASTO_NE_FIN_02">'Formato 6 b)'!$C$18</definedName>
    <definedName name="ANIO4R">'Info General'!$E$25</definedName>
    <definedName name="GASTO_E_FIN_04">'Formato 6 b)'!$E$28</definedName>
    <definedName name="DEUDA_CONT_FIN_06">'Formato 2'!$G$26</definedName>
    <definedName name="VALOR_INS_BCC_T6">'Formato 2'!$G$27</definedName>
    <definedName name="ANIO6P">'Info General'!$I$23</definedName>
    <definedName name="GASTO_NE_FIN">'Formato 6 b)'!$A$18</definedName>
    <definedName name="OTROS_FIN_05">'Formato 3'!$F$19</definedName>
    <definedName name="ANIO1P">'Info General'!$D$23</definedName>
    <definedName name="GASTO_E_T5">'Formato 6 b)'!$F$19</definedName>
    <definedName name="OTROS_T8">'Formato 3'!$I$14</definedName>
    <definedName name="ENTIDAD_FEDERATIVA">'Info General'!$C$8</definedName>
    <definedName name="APP_FIN_08">'Formato 3'!$I$13</definedName>
    <definedName name="APP_FIN_06">'Formato 3'!$G$13</definedName>
    <definedName name="GASTO_NE_T2">'Formato 6 b)'!$C$9</definedName>
    <definedName name="PERIODO_INFORME_F03">'Formato 3'!$A$4</definedName>
    <definedName name="ENTE_PUBLICO_F01">'Formato 1'!$A$2</definedName>
    <definedName name="ANIO">'Info General'!$D$20</definedName>
    <definedName name="TOTAL_ODF_T6">'Formato 3'!$G$20</definedName>
    <definedName name="TOTAL_E_T1">'Formato 6 b)'!$B$29</definedName>
    <definedName name="MIN_VALUE">'Info General'!$D$30</definedName>
    <definedName name="VALOR_INS_BCC_FIN_02">'Formato 2'!$C$31</definedName>
    <definedName name="APP_T9">'Formato 3'!$J$8</definedName>
    <definedName name="GASTO_E_FIN">'Formato 6 b)'!$A$28</definedName>
    <definedName name="PERIODO_INFORME_F06B">'Formato 6 b)'!$A$5</definedName>
    <definedName name="APP_FIN_03">'Formato 3'!$D$13</definedName>
    <definedName name="APP_T4">'Formato 3'!$E$8</definedName>
    <definedName name="ENTIDAD_F07D">'Formato 7 d)'!$A$2</definedName>
    <definedName name="APP_FIN_07">'Formato 3'!$H$13</definedName>
    <definedName name="ENTIDAD_F07B">'Formato 7 b)'!$A$2</definedName>
    <definedName name="GASTO_NE_T3">'Formato 6 b)'!$D$9</definedName>
    <definedName name="PERIODO_INFORME_F02">'Formato 2'!$A$4</definedName>
    <definedName name="DEUDA_CONT_T7">'Formato 2'!$H$22</definedName>
    <definedName name="ENTIDAD_F07C">'Formato 7 c)'!$A$2</definedName>
    <definedName name="GASTO_E_T3">'Formato 6 b)'!$D$19</definedName>
    <definedName name="APP_FIN_10">'Formato 3'!$K$13</definedName>
    <definedName name="MONTO1">'Info General'!$D$18</definedName>
    <definedName name="TOTAL_E_T2">'Formato 6 b)'!$C$29</definedName>
    <definedName name="OTROS_FIN_07">'Formato 3'!$H$19</definedName>
    <definedName name="APP_FIN_09">'Formato 3'!$J$13</definedName>
    <definedName name="OB_CORTO_PLAZO_FIN_03">'Formato 2'!$D$45</definedName>
    <definedName name="APP_T7">'Formato 3'!$H$8</definedName>
    <definedName name="ENTE_PUBLICO_F04">'Formato 4'!$A$2</definedName>
    <definedName name="GASTO_E_FIN_03">'Formato 6 b)'!$D$28</definedName>
    <definedName name="PERIODO_INFORME_F05">'Formato 5'!$A$4</definedName>
    <definedName name="TOTAL_E_T3">'Formato 6 b)'!$D$29</definedName>
    <definedName name="ANIO2P">'Info General'!$E$23</definedName>
    <definedName name="APP_T2">'Formato 3'!$C$8</definedName>
    <definedName name="OTROS_FIN_04">'Formato 3'!$E$19</definedName>
    <definedName name="APP_T5">'Formato 3'!$F$8</definedName>
    <definedName name="VALOR_INS_BCC_T7">'Formato 2'!$H$27</definedName>
    <definedName name="OB_CORTO_PLAZO_FIN_01">'Formato 2'!$B$45</definedName>
    <definedName name="OTROS_FIN">'Formato 3'!$A$19</definedName>
    <definedName name="OB_CORTO_PLAZO_T3">'Formato 2'!$D$41</definedName>
    <definedName name="VALOR_INS_BCC_FIN_07">'Formato 2'!$H$31</definedName>
    <definedName name="OTROS_T10">'Formato 3'!$K$14</definedName>
    <definedName name="VALOR_INS_BCC_T2">'Formato 2'!$C$27</definedName>
    <definedName name="ACTIVO">'Formato 1'!$A$7</definedName>
    <definedName name="APP_FIN_01">'Formato 3'!$B$13</definedName>
    <definedName name="GASTO_E_FIN_02">'Formato 6 b)'!$C$28</definedName>
    <definedName name="OTROS_FIN_03">'Formato 3'!$D$19</definedName>
    <definedName name="ANIO5P">'Info General'!$H$23</definedName>
    <definedName name="OB_CORTO_PLAZO_FIN">'Formato 2'!$A$45</definedName>
    <definedName name="OB_CORTO_PLAZO_FIN_02">'Formato 2'!$C$45</definedName>
    <definedName name="DEUDA_CONT_FIN_07">'Formato 2'!$H$26</definedName>
    <definedName name="TOTAL_ODF_T9">'Formato 3'!$J$20</definedName>
    <definedName name="OTROS_FIN_06">'Formato 3'!$G$19</definedName>
    <definedName name="TOTAL_ODF_T4">'Formato 3'!$E$20</definedName>
    <definedName name="PERIODO_INFORME_F06A">'Formato 6 a)'!$A$5</definedName>
    <definedName name="SALDO_PENDIENTE">'Info General'!$F$18</definedName>
    <definedName name="TOTAL_E_T4">'Formato 6 b)'!$E$29</definedName>
    <definedName name="OTROS_FIN_10">'Formato 3'!$K$19</definedName>
    <definedName name="GASTO_NE_FIN_06">'Formato 6 b)'!$G$18</definedName>
    <definedName name="GASTO_E_FIN_05">'Formato 6 b)'!$F$28</definedName>
    <definedName name="APP_FIN_05">'Formato 3'!$F$13</definedName>
    <definedName name="DEUDA_CONT_V5">'Formato 2'!$F$22</definedName>
    <definedName name="PERIODO_INFORME_F01">'Formato 1'!$A$4</definedName>
    <definedName name="ANIO_INFORME">'Info General'!$C$12</definedName>
    <definedName name="OB_CORTO_PLAZO_FIN_05">'Formato 2'!$F$45</definedName>
    <definedName name="ENTE_PUBLICO_A">'Info General'!$C$7</definedName>
    <definedName name="DEUDA_CONT_FIN_05">'Formato 2'!$F$26</definedName>
    <definedName name="OTROS_FIN_09">'Formato 3'!$J$19</definedName>
    <definedName name="VALOR_INS_BCC_V2">'Formato 2'!$C$27</definedName>
    <definedName name="OB_CORTO_PLAZO">'Formato 2'!$A$41</definedName>
    <definedName name="VALOR_INS_BCC_FIN_03">'Formato 2'!$D$31</definedName>
    <definedName name="APP_FIN_04">'Formato 3'!$E$13</definedName>
    <definedName name="OB_CORTO_PLAZO_T4">'Formato 2'!$E$41</definedName>
    <definedName name="ANIO3R">'Info General'!$F$25</definedName>
    <definedName name="GASTO_NE_T4">'Formato 6 b)'!$E$9</definedName>
    <definedName name="DEUDA_CONT_V4">'Formato 2'!$E$22</definedName>
    <definedName name="TOTAL_ODF_T7">'Formato 3'!$H$20</definedName>
    <definedName name="VALOR_INS_BCC_FIN_01">'Formato 2'!$B$31</definedName>
    <definedName name="OTROS_FIN_08">'Formato 3'!$I$19</definedName>
    <definedName name="PERIODO_INFORME_F06D">'Formato 6 d)'!$A$5</definedName>
    <definedName name="DEUDA_CONT_FIN_04">'Formato 2'!$E$26</definedName>
    <definedName name="ANIO2R">'Info General'!$G$25</definedName>
    <definedName name="GASTO_NE_FIN_01">'Formato 6 b)'!$B$18</definedName>
    <definedName name="OTROS_FIN_02">'Formato 3'!$C$19</definedName>
    <definedName name="ENTE_PUBLICO">'Info General'!$C$6</definedName>
    <definedName name="OTROS">'Formato 3'!$A$14</definedName>
    <definedName name="PERIODO_INFORME_F2">'Formato 2'!$A$4</definedName>
    <definedName name="ENTE_PUBLICO_F06A">'Formato 6 a)'!$A$2</definedName>
    <definedName name="OTROS_FIN_01">'Formato 3'!$B$19</definedName>
    <definedName name="PERIODO_ANT">'Formato 2'!$B$6</definedName>
    <definedName name="DEUDA_CONT">'Formato 2'!$A$22</definedName>
    <definedName name="TOTAL_ODF_T2">'Formato 3'!$C$20</definedName>
    <definedName name="TOTAL_ODF">'Formato 3'!$A$20</definedName>
    <definedName name="TRIMESTRE">'Info General'!$C$16</definedName>
    <definedName name="DEUDA_CONT_V3">'Formato 2'!$D$22</definedName>
    <definedName name="VALOR_INS_BCC_FIN_05">'Formato 2'!$F$31</definedName>
    <definedName name="APP_T3">'Formato 3'!$D$8</definedName>
    <definedName name="OB_CORTO_PLAZO_T5">'Formato 2'!$F$41</definedName>
    <definedName name="OTROS_T5">'Formato 3'!$F$14</definedName>
    <definedName name="GASTO_NE_T6">'Formato 6 b)'!$G$9</definedName>
    <definedName name="PERIODO">'Info General'!$C$15</definedName>
    <definedName name="GASTO_E">'Formato 6 b)'!$A$19</definedName>
    <definedName name="OTROS_T6">'Formato 3'!$G$14</definedName>
    <definedName name="TOTAL_ODF_T10">'Formato 3'!$K$20</definedName>
    <definedName name="ULTIMO">'Info General'!$E$20</definedName>
    <definedName name="APP">'Formato 3'!$A$8</definedName>
    <definedName name="VALOR_INS_BCC">'Formato 2'!$A$27</definedName>
    <definedName name="PERIODO_INFORME_F06C">'Formato 6 c)'!$A$5</definedName>
    <definedName name="SALDO_ANT">'Formato 2'!$B$6</definedName>
    <definedName name="DEUDA_CONT_T3">'Formato 2'!$D$22</definedName>
    <definedName name="APP_T1">'Formato 3'!$B$8</definedName>
    <definedName name="APP_T8">'Formato 3'!$I$8</definedName>
    <definedName name="ENTE_PUBLICO_F06B">'Formato 6 b)'!$A$2</definedName>
    <definedName name="TOTAL_ODF_T5">'Formato 3'!$F$20</definedName>
    <definedName name="OTROS_T2">'Formato 3'!$C$14</definedName>
    <definedName name="OB_CORTO_PLAZO_T1">'Formato 2'!$B$41</definedName>
    <definedName name="OB_CORTO_PLAZO_FIN_04">'Formato 2'!$E$45</definedName>
    <definedName name="DEUDA_CONT_FIN_03">'Formato 2'!$D$26</definedName>
    <definedName name="OTROS_T7">'Formato 3'!$H$14</definedName>
    <definedName name="DEUDA_CONT_FIN">'Formato 2'!$A$26</definedName>
    <definedName name="PERIODO_INFORME_F04">'Formato 4'!$A$4</definedName>
    <definedName name="DEUDA_CONT_FIN_02">'Formato 2'!$C$26</definedName>
    <definedName name="OTROS_T3">'Formato 3'!$D$14</definedName>
    <definedName name="APP_T10">'Formato 3'!$K$8</definedName>
    <definedName name="ANIO4P">'Info General'!$G$23</definedName>
    <definedName name="ACTIVO_CIRCULANTE">'Formato 1'!$A$8</definedName>
  </definedNames>
  <calcPr/>
</workbook>
</file>

<file path=xl/sharedStrings.xml><?xml version="1.0" encoding="utf-8"?>
<sst xmlns="http://schemas.openxmlformats.org/spreadsheetml/2006/main" count="4243" uniqueCount="3307">
  <si>
    <t>ESTADOS FINANCIEROS - DATOS GENERALES</t>
  </si>
  <si>
    <t>NOMBRE DEL ENTE PÚBLICO</t>
  </si>
  <si>
    <t>ENTIDAD FEDERATIVA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</si>
  <si>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</si>
  <si>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</si>
  <si>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</si>
  <si>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</si>
  <si>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</si>
  <si>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</si>
  <si>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</si>
  <si>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</si>
  <si>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</si>
  <si>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</si>
  <si>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</si>
  <si>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</si>
  <si>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</si>
  <si>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</si>
  <si>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</si>
  <si>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</si>
  <si>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</si>
  <si>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</si>
  <si>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</si>
  <si>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</si>
  <si>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</si>
  <si>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</si>
  <si>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</si>
  <si>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</si>
  <si>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</si>
  <si>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</si>
  <si>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</si>
  <si>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</si>
  <si>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</si>
  <si>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</si>
  <si>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</si>
  <si>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</si>
  <si>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No Aplica</t>
  </si>
  <si>
    <t>Ensenada</t>
  </si>
  <si>
    <t>Comondú</t>
  </si>
  <si>
    <t>Calakmul</t>
  </si>
  <si>
    <t>Abasolo</t>
  </si>
  <si>
    <t>Armería</t>
  </si>
  <si>
    <t>Acacoyagua</t>
  </si>
  <si>
    <t>Ahumada</t>
  </si>
  <si>
    <t>Álvaro Obregón</t>
  </si>
  <si>
    <t>Canatlán</t>
  </si>
  <si>
    <t>Acapulco de Juárez</t>
  </si>
  <si>
    <t>Acatlán</t>
  </si>
  <si>
    <t>Acatic</t>
  </si>
  <si>
    <t xml:space="preserve">Acambay </t>
  </si>
  <si>
    <t>Acuitzio</t>
  </si>
  <si>
    <t>Amacuzac</t>
  </si>
  <si>
    <t>Acaponeta</t>
  </si>
  <si>
    <t>Abejones</t>
  </si>
  <si>
    <t>Acajete</t>
  </si>
  <si>
    <t>Amealco de Bonfil</t>
  </si>
  <si>
    <t>Bacalar</t>
  </si>
  <si>
    <t>Ahualulco</t>
  </si>
  <si>
    <t>Ahome</t>
  </si>
  <si>
    <t>Aconchi</t>
  </si>
  <si>
    <t>Balancán</t>
  </si>
  <si>
    <t>Acuamanala de Miguel Hidalgo</t>
  </si>
  <si>
    <t>Abalá</t>
  </si>
  <si>
    <t>Apozol</t>
  </si>
  <si>
    <t>Asientos</t>
  </si>
  <si>
    <t>Mexicali</t>
  </si>
  <si>
    <t>La Paz</t>
  </si>
  <si>
    <t>Calkiní</t>
  </si>
  <si>
    <t>Acuña</t>
  </si>
  <si>
    <t>Acala</t>
  </si>
  <si>
    <t>Aldama</t>
  </si>
  <si>
    <t>Azcapotzalco</t>
  </si>
  <si>
    <t>Canelas</t>
  </si>
  <si>
    <t>Acámbaro</t>
  </si>
  <si>
    <t>Acatepec</t>
  </si>
  <si>
    <t>Acaxochitlán</t>
  </si>
  <si>
    <t>Acatlán de Juárez</t>
  </si>
  <si>
    <t>Acolman</t>
  </si>
  <si>
    <t>Aguililla</t>
  </si>
  <si>
    <t>Atlatlahucan</t>
  </si>
  <si>
    <t>Ahuacatlán</t>
  </si>
  <si>
    <t>Agualeguas</t>
  </si>
  <si>
    <t>Acatlán de Pérez Figueroa</t>
  </si>
  <si>
    <t>Acateno</t>
  </si>
  <si>
    <t>Arroyo Seco</t>
  </si>
  <si>
    <t>Benito Juárez</t>
  </si>
  <si>
    <t>Alaquines</t>
  </si>
  <si>
    <t>Angostura</t>
  </si>
  <si>
    <t>Agua Prieta</t>
  </si>
  <si>
    <t>Cárdenas</t>
  </si>
  <si>
    <t>Amaxac de Guerrero</t>
  </si>
  <si>
    <t>Acanceh</t>
  </si>
  <si>
    <t>Apulco</t>
  </si>
  <si>
    <t>Calvillo</t>
  </si>
  <si>
    <t>Playas de Rosarito</t>
  </si>
  <si>
    <t>Loreto</t>
  </si>
  <si>
    <t>Allende</t>
  </si>
  <si>
    <t>Comala</t>
  </si>
  <si>
    <t>Acapetahua</t>
  </si>
  <si>
    <t>Coneto de Comonfort</t>
  </si>
  <si>
    <t>Apaseo el Alto</t>
  </si>
  <si>
    <t>Ahuacuotzingo</t>
  </si>
  <si>
    <t>Actopan</t>
  </si>
  <si>
    <t>Ahualulco de Mercado</t>
  </si>
  <si>
    <t>Aculco</t>
  </si>
  <si>
    <t>Axochiapan</t>
  </si>
  <si>
    <t>Amatlán de Cañas</t>
  </si>
  <si>
    <t>Ánimas Trujano</t>
  </si>
  <si>
    <t>Cadereyta de Montes</t>
  </si>
  <si>
    <t>Cozumel</t>
  </si>
  <si>
    <t>Aquismón</t>
  </si>
  <si>
    <t>Badiraguato</t>
  </si>
  <si>
    <t>Alamos</t>
  </si>
  <si>
    <t>Centla</t>
  </si>
  <si>
    <t>Altamira</t>
  </si>
  <si>
    <t>Apetatitlán de Antonio Carvajal</t>
  </si>
  <si>
    <t>Acayucan</t>
  </si>
  <si>
    <t>Akil</t>
  </si>
  <si>
    <t>Atolinga</t>
  </si>
  <si>
    <t>Cosío</t>
  </si>
  <si>
    <t>Tecate</t>
  </si>
  <si>
    <t>Los Cabos</t>
  </si>
  <si>
    <t>Candelaria</t>
  </si>
  <si>
    <t>Arteaga</t>
  </si>
  <si>
    <t>Coquimatlán</t>
  </si>
  <si>
    <t>Aquiles Serdán</t>
  </si>
  <si>
    <t>Coyoacán</t>
  </si>
  <si>
    <t>Cuencamé</t>
  </si>
  <si>
    <t>Apaseo el Grande</t>
  </si>
  <si>
    <t>Ajuchitlán del Progreso</t>
  </si>
  <si>
    <t>Agua Blanca de Iturbide</t>
  </si>
  <si>
    <t>Amacueca</t>
  </si>
  <si>
    <t>Almoloya de Alquisiras</t>
  </si>
  <si>
    <t>Angamacutiro</t>
  </si>
  <si>
    <t>Ayala</t>
  </si>
  <si>
    <t>Bahía de Banderas</t>
  </si>
  <si>
    <t>Anáhuac</t>
  </si>
  <si>
    <t>Asunción Cacalotepec</t>
  </si>
  <si>
    <t>Acatzingo</t>
  </si>
  <si>
    <t>Colón</t>
  </si>
  <si>
    <t>Felipe Carrillo Puerto</t>
  </si>
  <si>
    <t>Armadillo de los Infante</t>
  </si>
  <si>
    <t>Choix</t>
  </si>
  <si>
    <t>Altar</t>
  </si>
  <si>
    <t>Centro</t>
  </si>
  <si>
    <t>Antiguo Morelos</t>
  </si>
  <si>
    <t>Apizaco</t>
  </si>
  <si>
    <t>Baca</t>
  </si>
  <si>
    <t>El Llano</t>
  </si>
  <si>
    <t>Tijuana</t>
  </si>
  <si>
    <t>Mulegé</t>
  </si>
  <si>
    <t>Carmen</t>
  </si>
  <si>
    <t>Candela</t>
  </si>
  <si>
    <t>Cuauhtémoc</t>
  </si>
  <si>
    <t>Altamirano</t>
  </si>
  <si>
    <t>Ascensión</t>
  </si>
  <si>
    <t>Cuajimalpa de Morelos</t>
  </si>
  <si>
    <t>Atarjea</t>
  </si>
  <si>
    <t>Alcozauca de Guerrero</t>
  </si>
  <si>
    <t>Ajacuba</t>
  </si>
  <si>
    <t>Amatitán</t>
  </si>
  <si>
    <t>Almoloya de Juárez</t>
  </si>
  <si>
    <t>Angangueo</t>
  </si>
  <si>
    <t>Coatlán del Río</t>
  </si>
  <si>
    <t>Compostela</t>
  </si>
  <si>
    <t>Apodaca</t>
  </si>
  <si>
    <t>Asunción Cuyotepeji</t>
  </si>
  <si>
    <t>Acteopan</t>
  </si>
  <si>
    <t>Corregidora</t>
  </si>
  <si>
    <t>Isla Mujeres</t>
  </si>
  <si>
    <t>Axtla de Terrazas</t>
  </si>
  <si>
    <t>Concordia</t>
  </si>
  <si>
    <t>Arivechi</t>
  </si>
  <si>
    <t>Comalcalco</t>
  </si>
  <si>
    <t>Burgos</t>
  </si>
  <si>
    <t>Atlangatepec</t>
  </si>
  <si>
    <t>Acula</t>
  </si>
  <si>
    <t>Bokobá</t>
  </si>
  <si>
    <t>Calera</t>
  </si>
  <si>
    <t>Jesús María</t>
  </si>
  <si>
    <t>Champotón</t>
  </si>
  <si>
    <t>Castaños</t>
  </si>
  <si>
    <t>Ixtlahuacán</t>
  </si>
  <si>
    <t>Amatán</t>
  </si>
  <si>
    <t>Bachíniva</t>
  </si>
  <si>
    <t>El Oro</t>
  </si>
  <si>
    <t>Celaya</t>
  </si>
  <si>
    <t>Alpoyeca</t>
  </si>
  <si>
    <t>Alfajayucan</t>
  </si>
  <si>
    <t>Ameca</t>
  </si>
  <si>
    <t>Almoloya del Río</t>
  </si>
  <si>
    <t>Apatzingán</t>
  </si>
  <si>
    <t>Cuautla</t>
  </si>
  <si>
    <t>Del Nayar</t>
  </si>
  <si>
    <t>Aramberri</t>
  </si>
  <si>
    <t>Asunción Ixtaltepec</t>
  </si>
  <si>
    <t>El Marqués</t>
  </si>
  <si>
    <t>José María Morelos</t>
  </si>
  <si>
    <t>Cosalá</t>
  </si>
  <si>
    <t>Arizpe</t>
  </si>
  <si>
    <t>Cunduacán</t>
  </si>
  <si>
    <t>Bustamante</t>
  </si>
  <si>
    <t>Atltzayanca</t>
  </si>
  <si>
    <t>Acultzingo</t>
  </si>
  <si>
    <t>Buctzotz</t>
  </si>
  <si>
    <t>Cañitas de Felipe Pescador</t>
  </si>
  <si>
    <t>Pabellón de Arteaga</t>
  </si>
  <si>
    <t>Escárcega</t>
  </si>
  <si>
    <t>Cuatro Ciénegas</t>
  </si>
  <si>
    <t>Manzanillo</t>
  </si>
  <si>
    <t>Amatenango de la Frontera</t>
  </si>
  <si>
    <t>Balleza</t>
  </si>
  <si>
    <t>Gustavo A. Madero</t>
  </si>
  <si>
    <t>General Simón Bolívar</t>
  </si>
  <si>
    <t>Comonfort</t>
  </si>
  <si>
    <t>Apaxtla</t>
  </si>
  <si>
    <t>Almoloya</t>
  </si>
  <si>
    <t>Arandas</t>
  </si>
  <si>
    <t>Amanalco</t>
  </si>
  <si>
    <t>Aporo</t>
  </si>
  <si>
    <t>Cuernavaca</t>
  </si>
  <si>
    <t>Huajicori</t>
  </si>
  <si>
    <t>Asunción Nochixtlán</t>
  </si>
  <si>
    <t>Ahuatlán</t>
  </si>
  <si>
    <t>Ezequiel Montes</t>
  </si>
  <si>
    <t>Lázaro Cárdenas</t>
  </si>
  <si>
    <t>Catorce</t>
  </si>
  <si>
    <t>Culiacán</t>
  </si>
  <si>
    <t>Atil</t>
  </si>
  <si>
    <t>Emiliano Zapata</t>
  </si>
  <si>
    <t>Camargo</t>
  </si>
  <si>
    <t>Agua Dulce</t>
  </si>
  <si>
    <t>Cacalchén</t>
  </si>
  <si>
    <t>Chalchihuites</t>
  </si>
  <si>
    <t>Rincón de Romos</t>
  </si>
  <si>
    <t>Hecelchakán</t>
  </si>
  <si>
    <t>Escobedo</t>
  </si>
  <si>
    <t>Minatitlán</t>
  </si>
  <si>
    <t>Amatenango del Valle</t>
  </si>
  <si>
    <t>Batopilas</t>
  </si>
  <si>
    <t>Iztacalco</t>
  </si>
  <si>
    <t>Gómez Palacio</t>
  </si>
  <si>
    <t>Coroneo</t>
  </si>
  <si>
    <t>Arcelia</t>
  </si>
  <si>
    <t>Apan</t>
  </si>
  <si>
    <t>Atemajac de Brizuela</t>
  </si>
  <si>
    <t>Amatepec</t>
  </si>
  <si>
    <t>Aquila</t>
  </si>
  <si>
    <t>Ixtlán del Río</t>
  </si>
  <si>
    <t>Cadereyta Jiménez</t>
  </si>
  <si>
    <t>Asunción Ocotlán</t>
  </si>
  <si>
    <t>Ahuazotepec</t>
  </si>
  <si>
    <t>Huimilpan</t>
  </si>
  <si>
    <t>Othón P. Blanco</t>
  </si>
  <si>
    <t>Cedral</t>
  </si>
  <si>
    <t>El Fuerte</t>
  </si>
  <si>
    <t>Bacadéhuachi</t>
  </si>
  <si>
    <t>Huimanguillo</t>
  </si>
  <si>
    <t>Casas</t>
  </si>
  <si>
    <t>Calpulalpan</t>
  </si>
  <si>
    <t>Álamo Temapache</t>
  </si>
  <si>
    <t>Calotmul</t>
  </si>
  <si>
    <t>Concepción del Oro</t>
  </si>
  <si>
    <t>San Francisco de los Romo</t>
  </si>
  <si>
    <t>Hopelchén</t>
  </si>
  <si>
    <t>Francisco I. Madero</t>
  </si>
  <si>
    <t>Tecomán</t>
  </si>
  <si>
    <t>Angel Albino Corzo</t>
  </si>
  <si>
    <t>Bocoyna</t>
  </si>
  <si>
    <t>Iztapalapa</t>
  </si>
  <si>
    <t>Guadalupe Victoria</t>
  </si>
  <si>
    <t>Cortazar</t>
  </si>
  <si>
    <t>Atenango del Río</t>
  </si>
  <si>
    <t>Atitalaquia</t>
  </si>
  <si>
    <t>Atengo</t>
  </si>
  <si>
    <t>Amecameca</t>
  </si>
  <si>
    <t>Ario</t>
  </si>
  <si>
    <t>Huitzilac</t>
  </si>
  <si>
    <t>Jala</t>
  </si>
  <si>
    <t>Asunción Tlacolulita</t>
  </si>
  <si>
    <t>Ahuehuetitla</t>
  </si>
  <si>
    <t>Jalpan de Serra</t>
  </si>
  <si>
    <t>Solidaridad</t>
  </si>
  <si>
    <t>Cerritos</t>
  </si>
  <si>
    <t>Elota</t>
  </si>
  <si>
    <t>Bacanora</t>
  </si>
  <si>
    <t>Jalapa</t>
  </si>
  <si>
    <t>Ciudad Madero</t>
  </si>
  <si>
    <t>Chiautempan</t>
  </si>
  <si>
    <t>Alpatláhuac</t>
  </si>
  <si>
    <t>Cansahcab</t>
  </si>
  <si>
    <t>San José de Gracia</t>
  </si>
  <si>
    <t>Palizada</t>
  </si>
  <si>
    <t>Frontera</t>
  </si>
  <si>
    <t>Villa de Álvarez</t>
  </si>
  <si>
    <t>Arriaga</t>
  </si>
  <si>
    <t>Buenaventura</t>
  </si>
  <si>
    <t>La Magdalena Contreras</t>
  </si>
  <si>
    <t>Guanaceví</t>
  </si>
  <si>
    <t>Cuerámaro</t>
  </si>
  <si>
    <t>Atlamajalcingo del Monte</t>
  </si>
  <si>
    <t>Atlapexco</t>
  </si>
  <si>
    <t>Atenguillo</t>
  </si>
  <si>
    <t>Apaxco</t>
  </si>
  <si>
    <t>Jantetelco</t>
  </si>
  <si>
    <t>La Yesca</t>
  </si>
  <si>
    <t>Cerralvo</t>
  </si>
  <si>
    <t>Ayoquezco de Aldama</t>
  </si>
  <si>
    <t>Ajalpan</t>
  </si>
  <si>
    <t>Landa de Matamoros</t>
  </si>
  <si>
    <t>Tulum</t>
  </si>
  <si>
    <t>Cerro de San Pedro</t>
  </si>
  <si>
    <t>Escuinapa</t>
  </si>
  <si>
    <t>Bacerac</t>
  </si>
  <si>
    <t>Jalpa de Méndez</t>
  </si>
  <si>
    <t>Cruillas</t>
  </si>
  <si>
    <t>Contla de Juan Cuamatzi</t>
  </si>
  <si>
    <t>Alto Lucero de Gutiérrez Barrios</t>
  </si>
  <si>
    <t>Cantamayec</t>
  </si>
  <si>
    <t>El Plateado de Joaquín Amaro</t>
  </si>
  <si>
    <t>Tepezalá</t>
  </si>
  <si>
    <t>Tenabo</t>
  </si>
  <si>
    <t>General Cepeda</t>
  </si>
  <si>
    <t>Bejucal de Ocampo</t>
  </si>
  <si>
    <t>Miguel Hidalgo</t>
  </si>
  <si>
    <t>Doctor Mora</t>
  </si>
  <si>
    <t>Atlixtac</t>
  </si>
  <si>
    <t>Atotonilco de Tula</t>
  </si>
  <si>
    <t>Atotonilco el Alto</t>
  </si>
  <si>
    <t>Atenco</t>
  </si>
  <si>
    <t>Briseñas</t>
  </si>
  <si>
    <t>Jiutepec</t>
  </si>
  <si>
    <t>Rosamorada</t>
  </si>
  <si>
    <t>China</t>
  </si>
  <si>
    <t>Ayotzintepec</t>
  </si>
  <si>
    <t>Albino Zertuche</t>
  </si>
  <si>
    <t>Pedro Escobedo</t>
  </si>
  <si>
    <t>Charcas</t>
  </si>
  <si>
    <t>Guamuchil</t>
  </si>
  <si>
    <t>Bacoachi</t>
  </si>
  <si>
    <t>Jonuta</t>
  </si>
  <si>
    <t>El Mante</t>
  </si>
  <si>
    <t>Cuapiaxtla</t>
  </si>
  <si>
    <t>Altotonga</t>
  </si>
  <si>
    <t>Celestún</t>
  </si>
  <si>
    <t>El Salvador</t>
  </si>
  <si>
    <t>Belizario Domínguez</t>
  </si>
  <si>
    <t>Carichí</t>
  </si>
  <si>
    <t>Milpa Alta</t>
  </si>
  <si>
    <t>Indé</t>
  </si>
  <si>
    <t>Dolores Hidalgo Cuna de la Independencia Nacional</t>
  </si>
  <si>
    <t>Atoyac de Álvarez</t>
  </si>
  <si>
    <t>Atotonilco el Grande</t>
  </si>
  <si>
    <t>Atoyac</t>
  </si>
  <si>
    <t>Atizapán</t>
  </si>
  <si>
    <t>Buenavista</t>
  </si>
  <si>
    <t>Jojutla</t>
  </si>
  <si>
    <t>Ruíz</t>
  </si>
  <si>
    <t>Ciénega de Flores</t>
  </si>
  <si>
    <t>Calihualá</t>
  </si>
  <si>
    <t>Aljojuca</t>
  </si>
  <si>
    <t>Peñamiller</t>
  </si>
  <si>
    <t>Ciudad del Maíz</t>
  </si>
  <si>
    <t>Guasave</t>
  </si>
  <si>
    <t>CONSEJO TURISTICO DE SAN MIGUEL DE ALLENDE, GTO.</t>
  </si>
  <si>
    <t>Bácum</t>
  </si>
  <si>
    <t>Macuspana</t>
  </si>
  <si>
    <t>Gómez Farías</t>
  </si>
  <si>
    <t>Cuaxomulco</t>
  </si>
  <si>
    <t>Alvarado</t>
  </si>
  <si>
    <t>Cenotillo</t>
  </si>
  <si>
    <t>Fresnillo</t>
  </si>
  <si>
    <t>Bella Vista</t>
  </si>
  <si>
    <t>Casas Grandes</t>
  </si>
  <si>
    <t>Tláhuac</t>
  </si>
  <si>
    <t>Lerdo</t>
  </si>
  <si>
    <t>Ayutla de los Libres</t>
  </si>
  <si>
    <t>Calnali</t>
  </si>
  <si>
    <t>Autlán de Navarro</t>
  </si>
  <si>
    <t>Atizapán de Zaragoza</t>
  </si>
  <si>
    <t>Carácuaro</t>
  </si>
  <si>
    <t>Jonacatepec</t>
  </si>
  <si>
    <t>San Blas</t>
  </si>
  <si>
    <t>Dr. Arroyo</t>
  </si>
  <si>
    <t>Candelaria Loxicha</t>
  </si>
  <si>
    <t>Altepexi</t>
  </si>
  <si>
    <t>Pinal de Amoles</t>
  </si>
  <si>
    <t>Ciudad Fernández</t>
  </si>
  <si>
    <t>Mazatlán</t>
  </si>
  <si>
    <t>Banámichi</t>
  </si>
  <si>
    <t>Nacajuca</t>
  </si>
  <si>
    <t>González</t>
  </si>
  <si>
    <t>El Carmen Tequexquitla</t>
  </si>
  <si>
    <t>Amatitlán</t>
  </si>
  <si>
    <t>Chacsinkín</t>
  </si>
  <si>
    <t>Genaro Codina</t>
  </si>
  <si>
    <t>Jiménez</t>
  </si>
  <si>
    <t>Benemérito de las Américas</t>
  </si>
  <si>
    <t>Tlalpan</t>
  </si>
  <si>
    <t>Mapimí</t>
  </si>
  <si>
    <t>Huanímaro</t>
  </si>
  <si>
    <t>Azoyú</t>
  </si>
  <si>
    <t>Cardonal</t>
  </si>
  <si>
    <t>Ayotlán</t>
  </si>
  <si>
    <t>Atlacomulco</t>
  </si>
  <si>
    <t>Charapan</t>
  </si>
  <si>
    <t>Mazatepec</t>
  </si>
  <si>
    <t>San Pedro Lagunillas</t>
  </si>
  <si>
    <t>Dr. Coss</t>
  </si>
  <si>
    <t>Capulálpam de Méndez</t>
  </si>
  <si>
    <t>Amixtlán</t>
  </si>
  <si>
    <t>Ciudad Valles</t>
  </si>
  <si>
    <t>Mocorito</t>
  </si>
  <si>
    <t>Baviácora</t>
  </si>
  <si>
    <t>Paraíso</t>
  </si>
  <si>
    <t>Güémez</t>
  </si>
  <si>
    <t>Amatlán de los Reyes</t>
  </si>
  <si>
    <t>Chankom</t>
  </si>
  <si>
    <t>General Enrique Estrada</t>
  </si>
  <si>
    <t>Juárez</t>
  </si>
  <si>
    <t>Berriozábal</t>
  </si>
  <si>
    <t>Chínipas</t>
  </si>
  <si>
    <t>Venustiano Carranza</t>
  </si>
  <si>
    <t>Mezquital</t>
  </si>
  <si>
    <t>Irapuato</t>
  </si>
  <si>
    <t>Chapantongo</t>
  </si>
  <si>
    <t>Ayutla</t>
  </si>
  <si>
    <t>Atlautla</t>
  </si>
  <si>
    <t>Charo</t>
  </si>
  <si>
    <t>Miacatlán</t>
  </si>
  <si>
    <t>Santa María del Oro</t>
  </si>
  <si>
    <t>Dr. González</t>
  </si>
  <si>
    <t>Chahuites</t>
  </si>
  <si>
    <t>Amozoc</t>
  </si>
  <si>
    <t>San Joaquín</t>
  </si>
  <si>
    <t>Coxcatlán</t>
  </si>
  <si>
    <t>Navolato</t>
  </si>
  <si>
    <t>Bavispe</t>
  </si>
  <si>
    <t>Tacotalpa</t>
  </si>
  <si>
    <t>Españita</t>
  </si>
  <si>
    <t>Angel R. Cabada</t>
  </si>
  <si>
    <t>Chapab</t>
  </si>
  <si>
    <t>General Francisco R. Murguía</t>
  </si>
  <si>
    <t>Lamadrid</t>
  </si>
  <si>
    <t>Bochil</t>
  </si>
  <si>
    <t>Coronado</t>
  </si>
  <si>
    <t>Xochimilco</t>
  </si>
  <si>
    <t>Nazas</t>
  </si>
  <si>
    <t>Jaral del Progreso</t>
  </si>
  <si>
    <t>Buenavista de Cuéllar</t>
  </si>
  <si>
    <t>Chapulhuacán</t>
  </si>
  <si>
    <t>Bolaños</t>
  </si>
  <si>
    <t>Axapusco</t>
  </si>
  <si>
    <t>Chavinda</t>
  </si>
  <si>
    <t>Ocuituco</t>
  </si>
  <si>
    <t>Santiago Ixcuintla</t>
  </si>
  <si>
    <t>Galeana</t>
  </si>
  <si>
    <t>Chalcatongo de Hidalgo</t>
  </si>
  <si>
    <t>Aquixtla</t>
  </si>
  <si>
    <t>San Juan del Río</t>
  </si>
  <si>
    <t>Ebano</t>
  </si>
  <si>
    <t>Rosario</t>
  </si>
  <si>
    <t>Teapa</t>
  </si>
  <si>
    <t>Gustavo Díaz Ordaz</t>
  </si>
  <si>
    <t>Huamantla</t>
  </si>
  <si>
    <t>Apazapan</t>
  </si>
  <si>
    <t>Chemax</t>
  </si>
  <si>
    <t>General Pánfilo Natera</t>
  </si>
  <si>
    <t>Matamoros</t>
  </si>
  <si>
    <t>Cacahoatán</t>
  </si>
  <si>
    <t>Coyame del Sotol</t>
  </si>
  <si>
    <t>Nombre de Dios</t>
  </si>
  <si>
    <t>Jerécuaro</t>
  </si>
  <si>
    <t>Chilapa de Álvarez</t>
  </si>
  <si>
    <t>Chilcuautla</t>
  </si>
  <si>
    <t>Cabo Corrientes</t>
  </si>
  <si>
    <t>Ayapango</t>
  </si>
  <si>
    <t>Cherán</t>
  </si>
  <si>
    <t>Puente de Ixtla</t>
  </si>
  <si>
    <t>Tecuala</t>
  </si>
  <si>
    <t>García</t>
  </si>
  <si>
    <t>Chiquihuitlán de Benito Juárez</t>
  </si>
  <si>
    <t>Atempan</t>
  </si>
  <si>
    <t>Tequisquiapan</t>
  </si>
  <si>
    <t>El Naranjo</t>
  </si>
  <si>
    <t>Salvador Alvarado</t>
  </si>
  <si>
    <t>Benjamín Hill</t>
  </si>
  <si>
    <t>Tenosique</t>
  </si>
  <si>
    <t>Hueyotlipan</t>
  </si>
  <si>
    <t>Chichimilá</t>
  </si>
  <si>
    <t>Guadalupe</t>
  </si>
  <si>
    <t>Monclova</t>
  </si>
  <si>
    <t>Catazajá</t>
  </si>
  <si>
    <t>Nuevo Ideal</t>
  </si>
  <si>
    <t>León</t>
  </si>
  <si>
    <t>Chilpancingo de los Bravo</t>
  </si>
  <si>
    <t>Cuautepec de Hinojosa</t>
  </si>
  <si>
    <t>Cañadas de Obregón</t>
  </si>
  <si>
    <t>Calimaya</t>
  </si>
  <si>
    <t>Chilchota</t>
  </si>
  <si>
    <t>Temixco</t>
  </si>
  <si>
    <t>Tepic</t>
  </si>
  <si>
    <t>Gral. Bravo</t>
  </si>
  <si>
    <t>Ciénega de Zimatlán</t>
  </si>
  <si>
    <t>Atexcal</t>
  </si>
  <si>
    <t>Tolimán</t>
  </si>
  <si>
    <t>Guadalcázar</t>
  </si>
  <si>
    <t>San Ignacio</t>
  </si>
  <si>
    <t>Caborca</t>
  </si>
  <si>
    <t>Jaumave</t>
  </si>
  <si>
    <t>Ixtacuixtla de Mariano Matamoros</t>
  </si>
  <si>
    <t>Astacinga</t>
  </si>
  <si>
    <t>Chicxulub Pueblo</t>
  </si>
  <si>
    <t>Huanusco</t>
  </si>
  <si>
    <t>Chalchihuitán</t>
  </si>
  <si>
    <t>Cusihuiriachi</t>
  </si>
  <si>
    <t>Ocampo</t>
  </si>
  <si>
    <t>MUNICIPIO</t>
  </si>
  <si>
    <t>Manuel Doblado</t>
  </si>
  <si>
    <t>Coahuayutla de José María Izazaga</t>
  </si>
  <si>
    <t>El Arenal</t>
  </si>
  <si>
    <t>Casimiro Castillo</t>
  </si>
  <si>
    <t>Capulhuac</t>
  </si>
  <si>
    <t>Chinicuila</t>
  </si>
  <si>
    <t>Temoac</t>
  </si>
  <si>
    <t>Tuxpan</t>
  </si>
  <si>
    <t>Gral. Escobedo</t>
  </si>
  <si>
    <t>Ciudad Ixtepec</t>
  </si>
  <si>
    <t>Atlequizayan</t>
  </si>
  <si>
    <t>Huehuetlán</t>
  </si>
  <si>
    <t>Cajeme</t>
  </si>
  <si>
    <t>Ixtenco</t>
  </si>
  <si>
    <t>Atlahuilco</t>
  </si>
  <si>
    <t>Chikindzonot</t>
  </si>
  <si>
    <t>Jalpa</t>
  </si>
  <si>
    <t>AÑO DEL INFORME</t>
  </si>
  <si>
    <t>PERIODO DE INFORME</t>
  </si>
  <si>
    <t>San Miguel de Allende</t>
  </si>
  <si>
    <t>Múzquiz</t>
  </si>
  <si>
    <t>Chamula</t>
  </si>
  <si>
    <t>Delicias</t>
  </si>
  <si>
    <t>Otáez</t>
  </si>
  <si>
    <t>Moroleón</t>
  </si>
  <si>
    <t>Cochoapa el Grande</t>
  </si>
  <si>
    <t>Eloxochitlán</t>
  </si>
  <si>
    <t>Chapala</t>
  </si>
  <si>
    <t>Chalco</t>
  </si>
  <si>
    <t>Chucándiro</t>
  </si>
  <si>
    <t>Tepalcingo</t>
  </si>
  <si>
    <t>Xalisco</t>
  </si>
  <si>
    <t>Gral. Terán</t>
  </si>
  <si>
    <t>Coatecas Altas</t>
  </si>
  <si>
    <t>Atlixco</t>
  </si>
  <si>
    <t>Lagunillas</t>
  </si>
  <si>
    <t>Cananea</t>
  </si>
  <si>
    <t>Llera</t>
  </si>
  <si>
    <t>La Magdalena Tlaltelulco</t>
  </si>
  <si>
    <t>Chocholá</t>
  </si>
  <si>
    <t>Jerez</t>
  </si>
  <si>
    <t>Nadadores</t>
  </si>
  <si>
    <t>Chanal</t>
  </si>
  <si>
    <t>Dr. Belisario Domínguez</t>
  </si>
  <si>
    <t>Pánuco de Coronado</t>
  </si>
  <si>
    <t>Cocula</t>
  </si>
  <si>
    <t>Chimaltitán</t>
  </si>
  <si>
    <t>Chapa de Mota</t>
  </si>
  <si>
    <t>Churintzio</t>
  </si>
  <si>
    <t>Tepoztlán</t>
  </si>
  <si>
    <t>Gral. Treviño</t>
  </si>
  <si>
    <t>Coicoyán de las Flores</t>
  </si>
  <si>
    <t>Atoyatempan</t>
  </si>
  <si>
    <t>Matehuala</t>
  </si>
  <si>
    <t>Carbó</t>
  </si>
  <si>
    <t>Mainero</t>
  </si>
  <si>
    <t>Atzacan</t>
  </si>
  <si>
    <t>Chumayel</t>
  </si>
  <si>
    <t>Jiménez del Teul</t>
  </si>
  <si>
    <t>Nava</t>
  </si>
  <si>
    <t>Chapultenango</t>
  </si>
  <si>
    <t>El Tule</t>
  </si>
  <si>
    <t>Peñón Blanco</t>
  </si>
  <si>
    <t>Pénjamo</t>
  </si>
  <si>
    <t>Copala</t>
  </si>
  <si>
    <t>Epazoyucan</t>
  </si>
  <si>
    <t>Chiquilistlán</t>
  </si>
  <si>
    <t>Chapultepec</t>
  </si>
  <si>
    <t>Churumuco</t>
  </si>
  <si>
    <t>Tetecala</t>
  </si>
  <si>
    <t>Gral. Zaragoza</t>
  </si>
  <si>
    <t>Concepción Buenavista</t>
  </si>
  <si>
    <t>Atzala</t>
  </si>
  <si>
    <t>Matlapa</t>
  </si>
  <si>
    <t>Cucurpe</t>
  </si>
  <si>
    <t>Mazatecochco de José María Morelos</t>
  </si>
  <si>
    <t>Atzalan</t>
  </si>
  <si>
    <t>Conkal</t>
  </si>
  <si>
    <t>Juan Aldama</t>
  </si>
  <si>
    <t>Chenalhó</t>
  </si>
  <si>
    <t>Poanas</t>
  </si>
  <si>
    <t>Pueblo Nuevo</t>
  </si>
  <si>
    <t>Copalillo</t>
  </si>
  <si>
    <t>Cihuatlán</t>
  </si>
  <si>
    <t>Chiautla</t>
  </si>
  <si>
    <t>Coahuayana</t>
  </si>
  <si>
    <t>Tetela del Volcán</t>
  </si>
  <si>
    <t>Gral. Zuazua</t>
  </si>
  <si>
    <t>Concepción Pápalo</t>
  </si>
  <si>
    <t>Atzitzihuacán</t>
  </si>
  <si>
    <t>Mexquitic de Carmona</t>
  </si>
  <si>
    <t>Cumpas</t>
  </si>
  <si>
    <t>Méndez</t>
  </si>
  <si>
    <t>Muñoz de Domingo Arenas</t>
  </si>
  <si>
    <t>Ayahualulco</t>
  </si>
  <si>
    <t>Cousey</t>
  </si>
  <si>
    <t>Juchipila</t>
  </si>
  <si>
    <t>Parras</t>
  </si>
  <si>
    <t>Chiapa de Corzo</t>
  </si>
  <si>
    <t>Purísima del Rincón</t>
  </si>
  <si>
    <t>Copanatoyac</t>
  </si>
  <si>
    <t>Huasca de Ocampo</t>
  </si>
  <si>
    <t>Chicoloapan</t>
  </si>
  <si>
    <t>Coalcomán de Vázquez Pallares</t>
  </si>
  <si>
    <t>Tlalnepantla</t>
  </si>
  <si>
    <t>Constancia del Rosario</t>
  </si>
  <si>
    <t>Atzitzintla</t>
  </si>
  <si>
    <t>Moctezuma</t>
  </si>
  <si>
    <t>Divisaderos</t>
  </si>
  <si>
    <t>Mier</t>
  </si>
  <si>
    <t>Nanacamilpa de Mariano Arista</t>
  </si>
  <si>
    <t>Banderilla</t>
  </si>
  <si>
    <t>Cuncunul</t>
  </si>
  <si>
    <t>Piedras Negras</t>
  </si>
  <si>
    <t>Chiapilla</t>
  </si>
  <si>
    <t>Gran Morelos</t>
  </si>
  <si>
    <t>Rodeo</t>
  </si>
  <si>
    <t>Romita</t>
  </si>
  <si>
    <t>Coyuca de Benítez</t>
  </si>
  <si>
    <t>Huautla</t>
  </si>
  <si>
    <t>Colotlán</t>
  </si>
  <si>
    <t>Chiconcuac</t>
  </si>
  <si>
    <t>Coeneo</t>
  </si>
  <si>
    <t>Tlaltizapán de Zapata</t>
  </si>
  <si>
    <t>Cosolapa</t>
  </si>
  <si>
    <t>Axutla</t>
  </si>
  <si>
    <t>Rayón</t>
  </si>
  <si>
    <t>Empalme</t>
  </si>
  <si>
    <t>Miguel Alemán</t>
  </si>
  <si>
    <t>Natívitas</t>
  </si>
  <si>
    <t>Cuzamá</t>
  </si>
  <si>
    <t>Luis Moya</t>
  </si>
  <si>
    <t>Progreso</t>
  </si>
  <si>
    <t>Chicoasén</t>
  </si>
  <si>
    <t>Guachochi</t>
  </si>
  <si>
    <t>San Bernardo</t>
  </si>
  <si>
    <t>Salamanca</t>
  </si>
  <si>
    <t>Coyuca de Catalán</t>
  </si>
  <si>
    <t>Huazalingo</t>
  </si>
  <si>
    <t>Concepción de Buenos Aires</t>
  </si>
  <si>
    <t>Chimalhuacán</t>
  </si>
  <si>
    <t>Cojumatlán de Régules</t>
  </si>
  <si>
    <t>Tlaquiltenango</t>
  </si>
  <si>
    <t>Higueras</t>
  </si>
  <si>
    <t>Cosoltepec</t>
  </si>
  <si>
    <t>Ayotoxco de Guerrero</t>
  </si>
  <si>
    <t>Rioverde</t>
  </si>
  <si>
    <t>Etchojoa</t>
  </si>
  <si>
    <t>Miquihuana</t>
  </si>
  <si>
    <t>Panotla</t>
  </si>
  <si>
    <t>Boca del Río</t>
  </si>
  <si>
    <t>Dzán</t>
  </si>
  <si>
    <t>Mazapil</t>
  </si>
  <si>
    <t>Ramos Arizpe</t>
  </si>
  <si>
    <t>Chicomuselo</t>
  </si>
  <si>
    <t>San Dimas</t>
  </si>
  <si>
    <t>Salvatierra</t>
  </si>
  <si>
    <t>Cuajinicuilapa</t>
  </si>
  <si>
    <t>Huehuetla</t>
  </si>
  <si>
    <t>Cuautitlán de García Barragán</t>
  </si>
  <si>
    <t>Coacalco de Berriozábal</t>
  </si>
  <si>
    <t>Contepec</t>
  </si>
  <si>
    <t>Tlayacapan</t>
  </si>
  <si>
    <t>Hualahuises</t>
  </si>
  <si>
    <t>Cuilápam de Guerrero</t>
  </si>
  <si>
    <t>Calpan</t>
  </si>
  <si>
    <t>Salinas</t>
  </si>
  <si>
    <t>Fronteras</t>
  </si>
  <si>
    <t>Nuevo Laredo</t>
  </si>
  <si>
    <t>Papalotla de Xicohténcatl</t>
  </si>
  <si>
    <t>Calcahualco</t>
  </si>
  <si>
    <t>Dzemul</t>
  </si>
  <si>
    <t>Melchor Ocampo</t>
  </si>
  <si>
    <t>Sabinas</t>
  </si>
  <si>
    <t>Chilón</t>
  </si>
  <si>
    <t>Guadalupe y Calvo</t>
  </si>
  <si>
    <t>San Juan de Guadalupe</t>
  </si>
  <si>
    <t>San Diego de la Unión</t>
  </si>
  <si>
    <t>Cualác</t>
  </si>
  <si>
    <t>Huejutla de Reyes</t>
  </si>
  <si>
    <t>Coatepec Harinas</t>
  </si>
  <si>
    <t>Copándaro</t>
  </si>
  <si>
    <t>Totolapan</t>
  </si>
  <si>
    <t>Iturbide</t>
  </si>
  <si>
    <t>Cuyamecalco Villa de Zaragoza</t>
  </si>
  <si>
    <t>Al 31 de diciembre de 2017 y al 30 de marzo de 2018 (b)</t>
  </si>
  <si>
    <t>Del 1 de enero al 30 de marzo de 2018 (b)</t>
  </si>
  <si>
    <t>Caltepec</t>
  </si>
  <si>
    <t>San Antonio</t>
  </si>
  <si>
    <t>General Plutarco Elías Calles</t>
  </si>
  <si>
    <t>Nuevo Morelos</t>
  </si>
  <si>
    <t>San Damián Texóloc</t>
  </si>
  <si>
    <t>Camarón de Tejeda</t>
  </si>
  <si>
    <t>Dzidzantún</t>
  </si>
  <si>
    <t>Mezquital del Oro</t>
  </si>
  <si>
    <t>Sacramento</t>
  </si>
  <si>
    <t>Cintalapa</t>
  </si>
  <si>
    <t>Guazapares</t>
  </si>
  <si>
    <t>San Felipe</t>
  </si>
  <si>
    <t>Cuautepec</t>
  </si>
  <si>
    <t>Huichapan</t>
  </si>
  <si>
    <t>Cuquío</t>
  </si>
  <si>
    <t>Cocotitlán</t>
  </si>
  <si>
    <t>Cotija</t>
  </si>
  <si>
    <t>Xochitepec</t>
  </si>
  <si>
    <t>El Barrio de la Soledad</t>
  </si>
  <si>
    <t>Camocuautla</t>
  </si>
  <si>
    <t>San Ciro de Acosta</t>
  </si>
  <si>
    <t>Granados</t>
  </si>
  <si>
    <t>San Francisco Tetlanohcan</t>
  </si>
  <si>
    <t>Camerino Z. Mendoza</t>
  </si>
  <si>
    <t>Dzilam de Bravo</t>
  </si>
  <si>
    <t>Miguel Auza</t>
  </si>
  <si>
    <t>Saltillo</t>
  </si>
  <si>
    <t>Coapilla</t>
  </si>
  <si>
    <t>San Luis del Cordero</t>
  </si>
  <si>
    <t>San Francisco del Rincón</t>
  </si>
  <si>
    <t>Cuetzala del Progreso</t>
  </si>
  <si>
    <t>Ixmiquilpan</t>
  </si>
  <si>
    <t>Degollado</t>
  </si>
  <si>
    <t>Coyotepec</t>
  </si>
  <si>
    <t>Cuitzeo</t>
  </si>
  <si>
    <t>Yautepec</t>
  </si>
  <si>
    <t>Lampazos de Naranjo</t>
  </si>
  <si>
    <t>El Espinal</t>
  </si>
  <si>
    <t>Cañada Morelos</t>
  </si>
  <si>
    <t>Guaymas</t>
  </si>
  <si>
    <t>Padilla</t>
  </si>
  <si>
    <t>San Jerónimo Zacualpan</t>
  </si>
  <si>
    <t>Carlos A. Carrillo</t>
  </si>
  <si>
    <t>Dzilam González</t>
  </si>
  <si>
    <t>Momax</t>
  </si>
  <si>
    <t>San Buenaventura</t>
  </si>
  <si>
    <t>Comitán de Domínguez</t>
  </si>
  <si>
    <t>Hidalgo del Parral</t>
  </si>
  <si>
    <t>San Pedro del Gallo</t>
  </si>
  <si>
    <t>San José Iturbide</t>
  </si>
  <si>
    <t>Cutzamala de Pinzón</t>
  </si>
  <si>
    <t>Jacala de Ledezma</t>
  </si>
  <si>
    <t>Ejutla</t>
  </si>
  <si>
    <t>Cuautitlán</t>
  </si>
  <si>
    <t>Ecuandureo</t>
  </si>
  <si>
    <t>Yecapixtla</t>
  </si>
  <si>
    <t>Linares</t>
  </si>
  <si>
    <t>Eloxochitlán de Flores Magón</t>
  </si>
  <si>
    <t>Caxhuacan</t>
  </si>
  <si>
    <t>San Martín Chalchicuautla</t>
  </si>
  <si>
    <t>Hermosillo</t>
  </si>
  <si>
    <t>Palmillas</t>
  </si>
  <si>
    <t>San José Teacalco</t>
  </si>
  <si>
    <t>Carrillo Puerto</t>
  </si>
  <si>
    <t>Dzitás</t>
  </si>
  <si>
    <t>Formato 1 Estado de Situación Financiera Detallado - LDF</t>
  </si>
  <si>
    <t>Monte Escobedo</t>
  </si>
  <si>
    <t>San Juan de Sabinas</t>
  </si>
  <si>
    <t>Copainalá</t>
  </si>
  <si>
    <t>Huejotitán</t>
  </si>
  <si>
    <t>Santa Clara</t>
  </si>
  <si>
    <t>San Luis de la Paz</t>
  </si>
  <si>
    <t>Eduardo Neri</t>
  </si>
  <si>
    <t>Jaltocán</t>
  </si>
  <si>
    <t>Cuautitlán Izcalli</t>
  </si>
  <si>
    <t>Epitacio Huerta</t>
  </si>
  <si>
    <t>Zacatepec</t>
  </si>
  <si>
    <t>Los Aldamas</t>
  </si>
  <si>
    <t>Fresnillo de Trujano</t>
  </si>
  <si>
    <t>Chalchicomula de Sesma</t>
  </si>
  <si>
    <t>San Nicolás Tolentino</t>
  </si>
  <si>
    <t>Huachinera</t>
  </si>
  <si>
    <t>Reynosa</t>
  </si>
  <si>
    <t>San Juan Huactzinco</t>
  </si>
  <si>
    <t>Castillo de Teayo</t>
  </si>
  <si>
    <t>Dzoncauich</t>
  </si>
  <si>
    <t>San Pedro</t>
  </si>
  <si>
    <t>El Bosque</t>
  </si>
  <si>
    <t>Ignacio Zaragoza</t>
  </si>
  <si>
    <t>Santiago Papasquiaro</t>
  </si>
  <si>
    <t>Florencio Villarreal</t>
  </si>
  <si>
    <t>Juárez Hidalgo</t>
  </si>
  <si>
    <t>El Grullo</t>
  </si>
  <si>
    <t>Donato Guerra</t>
  </si>
  <si>
    <t>Erongarícuaro</t>
  </si>
  <si>
    <t>Zacualpan</t>
  </si>
  <si>
    <t>Los Herreras</t>
  </si>
  <si>
    <t>Guadalupe de Ramírez</t>
  </si>
  <si>
    <t>Chapulco</t>
  </si>
  <si>
    <t>San Vicente Tancuayalab</t>
  </si>
  <si>
    <t>Huásabas</t>
  </si>
  <si>
    <t>Río Bravo</t>
  </si>
  <si>
    <t>San Lorenzo Axocomanitla</t>
  </si>
  <si>
    <t>Catemaco</t>
  </si>
  <si>
    <t>Espita</t>
  </si>
  <si>
    <t>Moyahua de Estrada</t>
  </si>
  <si>
    <t>Sierra Mojada</t>
  </si>
  <si>
    <t>El Parral</t>
  </si>
  <si>
    <t>Janos</t>
  </si>
  <si>
    <t>Súchil</t>
  </si>
  <si>
    <t>Santa Catarina</t>
  </si>
  <si>
    <t>General Canuto A. Neri</t>
  </si>
  <si>
    <t>La Misión</t>
  </si>
  <si>
    <t>El Limón</t>
  </si>
  <si>
    <t>Ecatepec de Morelos</t>
  </si>
  <si>
    <t>Gabriel Zamora</t>
  </si>
  <si>
    <t>Los Ramones</t>
  </si>
  <si>
    <t>Guadalupe Etla</t>
  </si>
  <si>
    <t>Huatabampo</t>
  </si>
  <si>
    <t>San Carlos</t>
  </si>
  <si>
    <t>San Lucas Tecopilco</t>
  </si>
  <si>
    <t>Cazones de Herrera</t>
  </si>
  <si>
    <t>Halachó</t>
  </si>
  <si>
    <t>Nochistlán de Mejía</t>
  </si>
  <si>
    <t>Torreón</t>
  </si>
  <si>
    <t>El Porvenir</t>
  </si>
  <si>
    <t>Tamazula</t>
  </si>
  <si>
    <t>Santa Cruz de Juventino Rosas</t>
  </si>
  <si>
    <t>General Heliodoro Castillo</t>
  </si>
  <si>
    <t>Lolotla</t>
  </si>
  <si>
    <t>El Salto</t>
  </si>
  <si>
    <t>Ecatzingo</t>
  </si>
  <si>
    <t>Marín</t>
  </si>
  <si>
    <t>Guelatao de Juárez</t>
  </si>
  <si>
    <t>Chiautzingo</t>
  </si>
  <si>
    <t>Santa María del Río</t>
  </si>
  <si>
    <t>Huépac</t>
  </si>
  <si>
    <t>San Fernando</t>
  </si>
  <si>
    <t>San Pablo del Monte</t>
  </si>
  <si>
    <t>Cerro Azul</t>
  </si>
  <si>
    <t>Hocabá</t>
  </si>
  <si>
    <t>Noria de Ángeles</t>
  </si>
  <si>
    <t>Viesca</t>
  </si>
  <si>
    <t>Tepehuanes</t>
  </si>
  <si>
    <t>Santiago Maravatío</t>
  </si>
  <si>
    <t>Huamuxtitlán</t>
  </si>
  <si>
    <t>Metepec</t>
  </si>
  <si>
    <t>Encarnación de Díaz</t>
  </si>
  <si>
    <t>Huandacareo</t>
  </si>
  <si>
    <t>Guevea de Humboldt</t>
  </si>
  <si>
    <t>Chichiquila</t>
  </si>
  <si>
    <t>Santo Domingo</t>
  </si>
  <si>
    <t>Imuris</t>
  </si>
  <si>
    <t>San Nicolás</t>
  </si>
  <si>
    <t>Sanctórum de Lázaro Cárdenas</t>
  </si>
  <si>
    <t>Chacaltianguis</t>
  </si>
  <si>
    <t>Hoctún</t>
  </si>
  <si>
    <t>Ojocaliente</t>
  </si>
  <si>
    <t>Villa Unión</t>
  </si>
  <si>
    <t>Escuintla</t>
  </si>
  <si>
    <t>Julimes</t>
  </si>
  <si>
    <t>Tlahualilo</t>
  </si>
  <si>
    <t>Silao</t>
  </si>
  <si>
    <t>Huitzuco de los Figueroa</t>
  </si>
  <si>
    <t>Metztitlán</t>
  </si>
  <si>
    <t>Etzatlán</t>
  </si>
  <si>
    <t>Huehuetoca</t>
  </si>
  <si>
    <t>Huaniqueo</t>
  </si>
  <si>
    <t>Mier y Noriega</t>
  </si>
  <si>
    <t>Heroica Ciudad de Ejutla de Crespo</t>
  </si>
  <si>
    <t>Chiconcuautla</t>
  </si>
  <si>
    <t>Soledad de Graciano Sánchez</t>
  </si>
  <si>
    <t>La Colorada</t>
  </si>
  <si>
    <t>Soto la Marina</t>
  </si>
  <si>
    <t>Santa Ana Nopalucan</t>
  </si>
  <si>
    <t>Chalma</t>
  </si>
  <si>
    <t>Homún</t>
  </si>
  <si>
    <t>Pánuco</t>
  </si>
  <si>
    <t>Zaragoza</t>
  </si>
  <si>
    <t>Francisco León</t>
  </si>
  <si>
    <t>La Cruz</t>
  </si>
  <si>
    <t>Topia</t>
  </si>
  <si>
    <t>Tarandacuao</t>
  </si>
  <si>
    <t>Iguala de la Independencia</t>
  </si>
  <si>
    <t>Mineral de la Reforma</t>
  </si>
  <si>
    <t>Hueypoxtla</t>
  </si>
  <si>
    <t>Huetamo</t>
  </si>
  <si>
    <t>Mina</t>
  </si>
  <si>
    <t>Heroica Ciudad de Huajuapan de León</t>
  </si>
  <si>
    <t>Chietla</t>
  </si>
  <si>
    <t>Tamasopo</t>
  </si>
  <si>
    <t>Magdalena</t>
  </si>
  <si>
    <t>Tampico</t>
  </si>
  <si>
    <t>Santa Apolonia Teacalco</t>
  </si>
  <si>
    <t>Chiconamel</t>
  </si>
  <si>
    <t>Huhí</t>
  </si>
  <si>
    <t>Pinos</t>
  </si>
  <si>
    <t>Frontera Comalapa</t>
  </si>
  <si>
    <t>López</t>
  </si>
  <si>
    <t>Vicente Guerrero</t>
  </si>
  <si>
    <t>Tarimoro</t>
  </si>
  <si>
    <t>Igualapa</t>
  </si>
  <si>
    <t>Mineral del Chico</t>
  </si>
  <si>
    <t>Guachinango</t>
  </si>
  <si>
    <t>Huixquilucan</t>
  </si>
  <si>
    <t>Huiramba</t>
  </si>
  <si>
    <t>Montemorelos</t>
  </si>
  <si>
    <t>Heroica Ciudad de Juchitán de Zaragoza</t>
  </si>
  <si>
    <t>Chigmecatitlán</t>
  </si>
  <si>
    <t>Tamazunchale</t>
  </si>
  <si>
    <t>Mazatán</t>
  </si>
  <si>
    <t>Tula</t>
  </si>
  <si>
    <t>Santa Catarina Ayometla</t>
  </si>
  <si>
    <t>Chiconquiaco</t>
  </si>
  <si>
    <t>Hunucmá</t>
  </si>
  <si>
    <t>Río Grande</t>
  </si>
  <si>
    <t>Frontera Hidalgo</t>
  </si>
  <si>
    <t>Madera</t>
  </si>
  <si>
    <t>Tierra Blanca</t>
  </si>
  <si>
    <t>Iliatenco</t>
  </si>
  <si>
    <t>Mineral del Monte</t>
  </si>
  <si>
    <t>Guadalajara</t>
  </si>
  <si>
    <t>Isidro Fabela</t>
  </si>
  <si>
    <t>Indaparapeo</t>
  </si>
  <si>
    <t>Monterrey</t>
  </si>
  <si>
    <t>Heroica Ciudad de Tlaxiaco</t>
  </si>
  <si>
    <t>Chignahuapan</t>
  </si>
  <si>
    <t>Tampacán</t>
  </si>
  <si>
    <t>Valle Hermoso</t>
  </si>
  <si>
    <t>Santa Cruz Quilehtla</t>
  </si>
  <si>
    <t>Chicontepec</t>
  </si>
  <si>
    <t>Ixil</t>
  </si>
  <si>
    <t>Sain Alto</t>
  </si>
  <si>
    <t>Huehuetán</t>
  </si>
  <si>
    <t>Maguarichi</t>
  </si>
  <si>
    <t>Uriangato</t>
  </si>
  <si>
    <t>Ixcateopan de Cuauhtémoc</t>
  </si>
  <si>
    <t>Mixquiahuala de Juárez</t>
  </si>
  <si>
    <t>Hostotipaquillo</t>
  </si>
  <si>
    <t>Ixtapaluca</t>
  </si>
  <si>
    <t>Irimbo</t>
  </si>
  <si>
    <t>Parás</t>
  </si>
  <si>
    <t>Heroica Villa Tezoatlán de Segura y Luna, Cuna de la Independencia de Oaxaca</t>
  </si>
  <si>
    <t>Chignautla</t>
  </si>
  <si>
    <t>Tampamolón Corona</t>
  </si>
  <si>
    <t>Naco</t>
  </si>
  <si>
    <t>Victoria</t>
  </si>
  <si>
    <t>Santa Cruz Tlaxcala</t>
  </si>
  <si>
    <t>Chinameca</t>
  </si>
  <si>
    <t>Izamal</t>
  </si>
  <si>
    <t>Santa María de la Paz</t>
  </si>
  <si>
    <t>PERIODO</t>
  </si>
  <si>
    <t>AÑO</t>
  </si>
  <si>
    <t>Huitiupán</t>
  </si>
  <si>
    <t>Manuel Benavides</t>
  </si>
  <si>
    <t>Valle de Santiago</t>
  </si>
  <si>
    <t>José Joaquín de Herrera</t>
  </si>
  <si>
    <t>Molango de Escamilla</t>
  </si>
  <si>
    <t>Huejúcar</t>
  </si>
  <si>
    <t>Ixtapan de la Sal</t>
  </si>
  <si>
    <t>Ixtlán</t>
  </si>
  <si>
    <t>Pesquería</t>
  </si>
  <si>
    <t>Huautepec</t>
  </si>
  <si>
    <t>Chila</t>
  </si>
  <si>
    <t>Tamuín</t>
  </si>
  <si>
    <t>Nácori Chico</t>
  </si>
  <si>
    <t>Villagrán</t>
  </si>
  <si>
    <t>Santa Isabel Xiloxoxtla</t>
  </si>
  <si>
    <t>Chinampa de Gorostiza</t>
  </si>
  <si>
    <t>Kanasín</t>
  </si>
  <si>
    <t>Sombrerete</t>
  </si>
  <si>
    <t>Primer trimestre</t>
  </si>
  <si>
    <t>Huixtán</t>
  </si>
  <si>
    <t>Matachí</t>
  </si>
  <si>
    <t>Juan R. Escudero</t>
  </si>
  <si>
    <t>Nicolás Flores</t>
  </si>
  <si>
    <t>Huejuquilla el Alto</t>
  </si>
  <si>
    <t>Ixtapan del Oro</t>
  </si>
  <si>
    <t>Jacona</t>
  </si>
  <si>
    <t>Rayones</t>
  </si>
  <si>
    <t>Huautla de Jiménez</t>
  </si>
  <si>
    <t>Chila de la Sal</t>
  </si>
  <si>
    <t>Tancanhuitz</t>
  </si>
  <si>
    <t>Nacozari de García</t>
  </si>
  <si>
    <t>Xicoténcatl</t>
  </si>
  <si>
    <t>Tenancingo</t>
  </si>
  <si>
    <t>Chocamán</t>
  </si>
  <si>
    <t>Kantunil</t>
  </si>
  <si>
    <t>Susticacán</t>
  </si>
  <si>
    <t>Segundo trimestre</t>
  </si>
  <si>
    <t>Huixtla</t>
  </si>
  <si>
    <t>Juchitán</t>
  </si>
  <si>
    <t>Nopala de Villagrán</t>
  </si>
  <si>
    <t>Ixtlahuacán de los Membrillos</t>
  </si>
  <si>
    <t>Ixtlahuaca</t>
  </si>
  <si>
    <t>Sabinas Hidalgo</t>
  </si>
  <si>
    <t>Ixpantepec Nieves</t>
  </si>
  <si>
    <t>Chilchotla</t>
  </si>
  <si>
    <t>Tanlajás</t>
  </si>
  <si>
    <t>Navojoa</t>
  </si>
  <si>
    <t>Teolocholco</t>
  </si>
  <si>
    <t>Chontla</t>
  </si>
  <si>
    <t>Kaua</t>
  </si>
  <si>
    <t>Tercer trimestre</t>
  </si>
  <si>
    <t>Ixhuatán</t>
  </si>
  <si>
    <t>Meoqui</t>
  </si>
  <si>
    <t>Xichú</t>
  </si>
  <si>
    <t>La Unión de Isidoro Montes de Oca</t>
  </si>
  <si>
    <t>Omitlán de Juárez</t>
  </si>
  <si>
    <t>Ixtlahuacán del Río</t>
  </si>
  <si>
    <t>Jaltenco</t>
  </si>
  <si>
    <t>Jiquilpan</t>
  </si>
  <si>
    <t>Salinas Victoria</t>
  </si>
  <si>
    <t>Ixtlán de Juárez</t>
  </si>
  <si>
    <t>Chinantla</t>
  </si>
  <si>
    <t>Tanquián de Escobedo</t>
  </si>
  <si>
    <t>Nogales</t>
  </si>
  <si>
    <t>Tepetitla de Lardizábal</t>
  </si>
  <si>
    <t>Chumatlán</t>
  </si>
  <si>
    <t>Kinchil</t>
  </si>
  <si>
    <t>Tepechitlán</t>
  </si>
  <si>
    <t>Cuarto trimestre</t>
  </si>
  <si>
    <t>Ixtacomitán</t>
  </si>
  <si>
    <t>Yuriria</t>
  </si>
  <si>
    <t>Leonardo Bravo</t>
  </si>
  <si>
    <t>Pachuca de Soto</t>
  </si>
  <si>
    <t>Jalostotitlán</t>
  </si>
  <si>
    <t>Jilotepec</t>
  </si>
  <si>
    <t>José Sixto Verduzco</t>
  </si>
  <si>
    <t>San Nicolás de los Garza</t>
  </si>
  <si>
    <t>La Compañía</t>
  </si>
  <si>
    <t>Coatepec</t>
  </si>
  <si>
    <t>Tierra Nueva</t>
  </si>
  <si>
    <t>Onavas</t>
  </si>
  <si>
    <t>Tepeyanco</t>
  </si>
  <si>
    <t>Citlaltépetl</t>
  </si>
  <si>
    <t>Kopomá</t>
  </si>
  <si>
    <t>Tepetongo</t>
  </si>
  <si>
    <t>Ixtapa</t>
  </si>
  <si>
    <t>Moris</t>
  </si>
  <si>
    <t>Malinaltepec</t>
  </si>
  <si>
    <t>Pacula</t>
  </si>
  <si>
    <t>Jamay</t>
  </si>
  <si>
    <t>Jilotzingo</t>
  </si>
  <si>
    <t>San Pedro Garza García</t>
  </si>
  <si>
    <t>La Pe</t>
  </si>
  <si>
    <t>Coatzingo</t>
  </si>
  <si>
    <t>Vanegas</t>
  </si>
  <si>
    <t>Opodepe</t>
  </si>
  <si>
    <t>Terrenate</t>
  </si>
  <si>
    <t>Coacoatzintla</t>
  </si>
  <si>
    <t>Mama</t>
  </si>
  <si>
    <t>Teúl de González Ortega</t>
  </si>
  <si>
    <t>Ixtapangajoya</t>
  </si>
  <si>
    <t>Namiquipa</t>
  </si>
  <si>
    <t>Marquelia</t>
  </si>
  <si>
    <t>Pisaflores</t>
  </si>
  <si>
    <t>Jiquipilco</t>
  </si>
  <si>
    <t>Jungapeo</t>
  </si>
  <si>
    <t>La Reforma</t>
  </si>
  <si>
    <t>Cohetzala</t>
  </si>
  <si>
    <t>Venado</t>
  </si>
  <si>
    <t>Oquitoa</t>
  </si>
  <si>
    <t>Tetla de la Solidaridad</t>
  </si>
  <si>
    <t>Coahuitlán</t>
  </si>
  <si>
    <t>Maní</t>
  </si>
  <si>
    <t>Tlaltenango de Sánchez Román</t>
  </si>
  <si>
    <t>Jiquipilas</t>
  </si>
  <si>
    <t>Nonoava</t>
  </si>
  <si>
    <t>Mártir de Cuilapan</t>
  </si>
  <si>
    <t>Progreso de Obregón</t>
  </si>
  <si>
    <t>Jilotlán de los Dolores</t>
  </si>
  <si>
    <t>Jocotitlán</t>
  </si>
  <si>
    <t>La Huacana</t>
  </si>
  <si>
    <t>Santiago</t>
  </si>
  <si>
    <t>La Trinidad Vista Hermosa</t>
  </si>
  <si>
    <t>Cohuecan</t>
  </si>
  <si>
    <t>Villa de Arista</t>
  </si>
  <si>
    <t>Pitiquito</t>
  </si>
  <si>
    <t>Tetlatlahuca</t>
  </si>
  <si>
    <t>Maxcanú</t>
  </si>
  <si>
    <t>Trancoso</t>
  </si>
  <si>
    <t>Jitotol</t>
  </si>
  <si>
    <t>Nuevo Casas Grandes</t>
  </si>
  <si>
    <t>Metlatónoc</t>
  </si>
  <si>
    <t>San Agustín Metzquititlán</t>
  </si>
  <si>
    <t>Jocotepec</t>
  </si>
  <si>
    <t>Joquicingo</t>
  </si>
  <si>
    <t>La Piedad</t>
  </si>
  <si>
    <t>Vallecillo</t>
  </si>
  <si>
    <t>Loma Bonita</t>
  </si>
  <si>
    <t>Coronango</t>
  </si>
  <si>
    <t>Villa de Arriaga</t>
  </si>
  <si>
    <t>Puerto Peñasco</t>
  </si>
  <si>
    <t>Coatzacoalcos</t>
  </si>
  <si>
    <t>Mayapán</t>
  </si>
  <si>
    <t>Trinidad García de la Cadena</t>
  </si>
  <si>
    <t>Mochitlán</t>
  </si>
  <si>
    <t>San Agustín Tlaxiaca</t>
  </si>
  <si>
    <t>Juanacatlán</t>
  </si>
  <si>
    <t>Juchitepec</t>
  </si>
  <si>
    <t>Villaldama</t>
  </si>
  <si>
    <t>Magdalena Apasco</t>
  </si>
  <si>
    <t>Villa de Guadalupe</t>
  </si>
  <si>
    <t>Quiriego</t>
  </si>
  <si>
    <t>Tlaxco</t>
  </si>
  <si>
    <t>Coatzintla</t>
  </si>
  <si>
    <t>Mérida</t>
  </si>
  <si>
    <t>Valparaíso</t>
  </si>
  <si>
    <t>La Concordia</t>
  </si>
  <si>
    <t>Ojinaga</t>
  </si>
  <si>
    <t>Olinalá</t>
  </si>
  <si>
    <t>San Bartolo Tutotepec</t>
  </si>
  <si>
    <t>Juchitlán</t>
  </si>
  <si>
    <t>Magdalena Jaltepec</t>
  </si>
  <si>
    <t>Coyomeapan</t>
  </si>
  <si>
    <t>Villa de la Paz</t>
  </si>
  <si>
    <t>Tocatlán</t>
  </si>
  <si>
    <t>Coetzala</t>
  </si>
  <si>
    <t>Mocochá</t>
  </si>
  <si>
    <t>Vetagrande</t>
  </si>
  <si>
    <t>La Grandeza</t>
  </si>
  <si>
    <t>Praxedis G. Guerrero</t>
  </si>
  <si>
    <t>Ometepec</t>
  </si>
  <si>
    <t>San Felipe Orizatlán</t>
  </si>
  <si>
    <t>La Barca</t>
  </si>
  <si>
    <t>Lerma</t>
  </si>
  <si>
    <t>Los Reyes</t>
  </si>
  <si>
    <t>Magdalena Mixtepec</t>
  </si>
  <si>
    <t>Villa de Ramos</t>
  </si>
  <si>
    <t>Totolac</t>
  </si>
  <si>
    <t>Colipa</t>
  </si>
  <si>
    <t>Motul</t>
  </si>
  <si>
    <t>Villa de Cos</t>
  </si>
  <si>
    <t>La Independencia</t>
  </si>
  <si>
    <t>Riva Palacio</t>
  </si>
  <si>
    <t>Pedro Ascencio Alquisiras</t>
  </si>
  <si>
    <t>San Salvador</t>
  </si>
  <si>
    <t>La Huerta</t>
  </si>
  <si>
    <t>Luvianos</t>
  </si>
  <si>
    <t>Madero</t>
  </si>
  <si>
    <t>Magdalena Ocotlán</t>
  </si>
  <si>
    <t>Cuapiaxtla de Madero</t>
  </si>
  <si>
    <t>Villa de Reyes</t>
  </si>
  <si>
    <t>Sahuaripa</t>
  </si>
  <si>
    <t>Tzompantepec</t>
  </si>
  <si>
    <t>Comapa</t>
  </si>
  <si>
    <t>Muna</t>
  </si>
  <si>
    <t>Villa García</t>
  </si>
  <si>
    <t>La Libertad</t>
  </si>
  <si>
    <t>Rosales</t>
  </si>
  <si>
    <t>Petatlán</t>
  </si>
  <si>
    <t>Santiago de Anaya</t>
  </si>
  <si>
    <t>La Manzanilla de la Paz</t>
  </si>
  <si>
    <t>Malinalco</t>
  </si>
  <si>
    <t>Maravatío</t>
  </si>
  <si>
    <t>Magdalena Peñasco</t>
  </si>
  <si>
    <t>Cuautempan</t>
  </si>
  <si>
    <t>Villa Hidalgo</t>
  </si>
  <si>
    <t>San Felipe de Jesús</t>
  </si>
  <si>
    <t>Xaloztoc</t>
  </si>
  <si>
    <t>Córdoba</t>
  </si>
  <si>
    <t>Muxupip</t>
  </si>
  <si>
    <t>Villa González Ortega</t>
  </si>
  <si>
    <t>La Trinitaria</t>
  </si>
  <si>
    <t>Pilcaya</t>
  </si>
  <si>
    <t>Santiago Tulantepec de Lugo Guerrero</t>
  </si>
  <si>
    <t>Lagos de Moreno</t>
  </si>
  <si>
    <t>Marcos Castellanos</t>
  </si>
  <si>
    <t>Magdalena Teitipac</t>
  </si>
  <si>
    <t>Cuautinchán</t>
  </si>
  <si>
    <t>Villa Juárez</t>
  </si>
  <si>
    <t>San Ignacio Río Muerto</t>
  </si>
  <si>
    <t>Xaltocan</t>
  </si>
  <si>
    <t>Cosamaloapan de Carpio</t>
  </si>
  <si>
    <t>Opichén</t>
  </si>
  <si>
    <t>Larráinzar</t>
  </si>
  <si>
    <t>San Francisco de Borja</t>
  </si>
  <si>
    <t>Pungarabato</t>
  </si>
  <si>
    <t>Singuilucan</t>
  </si>
  <si>
    <t>Morelia</t>
  </si>
  <si>
    <t>Magdalena Tequisistlán</t>
  </si>
  <si>
    <t>Cuautlancingo</t>
  </si>
  <si>
    <t>Estado de Situación Financiera Detallado - LDF</t>
  </si>
  <si>
    <t>Xilitla</t>
  </si>
  <si>
    <t>San Javier</t>
  </si>
  <si>
    <t>Xicohtzinco</t>
  </si>
  <si>
    <t>Cosautlán de Carvajal</t>
  </si>
  <si>
    <t>Oxkutzcab</t>
  </si>
  <si>
    <t>Villanueva</t>
  </si>
  <si>
    <t>Las Margaritas</t>
  </si>
  <si>
    <t>San Francisco de Conchos</t>
  </si>
  <si>
    <t>Quechultenango</t>
  </si>
  <si>
    <t>Tasquillo</t>
  </si>
  <si>
    <t>Mascota</t>
  </si>
  <si>
    <t>Mexicaltzingo</t>
  </si>
  <si>
    <t>Magdalena Tlacotepec</t>
  </si>
  <si>
    <t>Cuayuca de Andrade</t>
  </si>
  <si>
    <t>San Luis Río Colorado</t>
  </si>
  <si>
    <t>Yauhquemehcan</t>
  </si>
  <si>
    <t>Coscomatepec</t>
  </si>
  <si>
    <t>Panabá</t>
  </si>
  <si>
    <t>Las Rosas</t>
  </si>
  <si>
    <t>San Francisco del Oro</t>
  </si>
  <si>
    <t>San Luis Acatlán</t>
  </si>
  <si>
    <t>Tecozautla</t>
  </si>
  <si>
    <t>Mazamitla</t>
  </si>
  <si>
    <t>Múgica</t>
  </si>
  <si>
    <t>Magdalena Yodocono de Porfirio Díaz</t>
  </si>
  <si>
    <t>Cuetzalan del Progreso</t>
  </si>
  <si>
    <t>San Miguel de Horcasitas</t>
  </si>
  <si>
    <t>Zacatelco</t>
  </si>
  <si>
    <t>Cosoleacaque</t>
  </si>
  <si>
    <t>Peto</t>
  </si>
  <si>
    <t>Mapastepec</t>
  </si>
  <si>
    <t>Santa Bárbara</t>
  </si>
  <si>
    <t>San Marcos</t>
  </si>
  <si>
    <t>Tenango de Doria</t>
  </si>
  <si>
    <t>Mexticacán</t>
  </si>
  <si>
    <t>Naucalpan de Juárez</t>
  </si>
  <si>
    <t>Nahuatzen</t>
  </si>
  <si>
    <t>Magdalena Zahuatlán</t>
  </si>
  <si>
    <t>Cuyoaco</t>
  </si>
  <si>
    <t>San Pedro de la Cueva</t>
  </si>
  <si>
    <t>Ziltlaltépec de Trinidad Sánchez Santos</t>
  </si>
  <si>
    <t>Cotaxtla</t>
  </si>
  <si>
    <t>Maravilla Tenejapa</t>
  </si>
  <si>
    <t>Santa Isabel</t>
  </si>
  <si>
    <t>San Miguel Totolapan</t>
  </si>
  <si>
    <t>Tepeapulco</t>
  </si>
  <si>
    <t>Mezquitic</t>
  </si>
  <si>
    <t>Nextlalpan</t>
  </si>
  <si>
    <t>Nocupétaro</t>
  </si>
  <si>
    <t>Mariscala de Juárez</t>
  </si>
  <si>
    <t>Domingo Arenas</t>
  </si>
  <si>
    <t>Santa Ana</t>
  </si>
  <si>
    <t>Coxquihui</t>
  </si>
  <si>
    <t>Marqués de Comillas</t>
  </si>
  <si>
    <t>Satevó</t>
  </si>
  <si>
    <t>Taxco de Alarcón</t>
  </si>
  <si>
    <t>Tepehuacán de Guerrero</t>
  </si>
  <si>
    <t>Mixtlán</t>
  </si>
  <si>
    <t>Nezahualcóyotl</t>
  </si>
  <si>
    <t>Nuevo Parangaricutiro</t>
  </si>
  <si>
    <t>Mártires de Tacubaya</t>
  </si>
  <si>
    <t>Santa Cruz</t>
  </si>
  <si>
    <t>Coyutla</t>
  </si>
  <si>
    <t>Río Lagartos</t>
  </si>
  <si>
    <t>Mazapa de Madero</t>
  </si>
  <si>
    <t>Saucillo</t>
  </si>
  <si>
    <t>Tecoanapa</t>
  </si>
  <si>
    <t>Tepeji del Río de Ocampo</t>
  </si>
  <si>
    <t>Ocotlán</t>
  </si>
  <si>
    <t>Nicolás Romero</t>
  </si>
  <si>
    <t>Nuevo Urecho</t>
  </si>
  <si>
    <t>Matías Romero Avendaño</t>
  </si>
  <si>
    <t>Epatlán</t>
  </si>
  <si>
    <t>Sáric</t>
  </si>
  <si>
    <t>Cuichapa</t>
  </si>
  <si>
    <t>Sacalum</t>
  </si>
  <si>
    <t>Temósachic</t>
  </si>
  <si>
    <t>Técpan de Galeana</t>
  </si>
  <si>
    <t>Tepetitlán</t>
  </si>
  <si>
    <t>Ojuelos de Jalisco</t>
  </si>
  <si>
    <t>Nopaltepec</t>
  </si>
  <si>
    <t>Numarán</t>
  </si>
  <si>
    <t>Mazatlán Villa de Flores</t>
  </si>
  <si>
    <t>Esperanza</t>
  </si>
  <si>
    <t>Soyopa</t>
  </si>
  <si>
    <t>Cuitláhuac</t>
  </si>
  <si>
    <t>Samahil</t>
  </si>
  <si>
    <t>Metapa</t>
  </si>
  <si>
    <t>Urique</t>
  </si>
  <si>
    <t>(PESOS)</t>
  </si>
  <si>
    <t>Teloloapan</t>
  </si>
  <si>
    <t>Tetepango</t>
  </si>
  <si>
    <t>Pihuamo</t>
  </si>
  <si>
    <t>Ocoyoacac</t>
  </si>
  <si>
    <t>Mesones Hidalgo</t>
  </si>
  <si>
    <t>Francisco Z. Mena</t>
  </si>
  <si>
    <t>Suaqui Grande</t>
  </si>
  <si>
    <t>El Higo</t>
  </si>
  <si>
    <t>Mezcalapa</t>
  </si>
  <si>
    <t>Uruachi</t>
  </si>
  <si>
    <t>Tepecoacuilco de Trujano</t>
  </si>
  <si>
    <t>Tezontepec de Aldama</t>
  </si>
  <si>
    <t>Poncitlán</t>
  </si>
  <si>
    <t>Ocuilan</t>
  </si>
  <si>
    <t>Pajacuarán</t>
  </si>
  <si>
    <t>Miahuatlán de Porfirio Díaz</t>
  </si>
  <si>
    <t>General Felipe Ángeles</t>
  </si>
  <si>
    <t>Tepache</t>
  </si>
  <si>
    <t>Sanahcat</t>
  </si>
  <si>
    <t>Mitontic</t>
  </si>
  <si>
    <t>Valle de Zaragoza</t>
  </si>
  <si>
    <t>Tetipac</t>
  </si>
  <si>
    <t>Tianguistengo</t>
  </si>
  <si>
    <t>Puerto Vallarta</t>
  </si>
  <si>
    <t>Otumba</t>
  </si>
  <si>
    <t>Panindícuaro</t>
  </si>
  <si>
    <t>Mixistlán de la Reforma</t>
  </si>
  <si>
    <t>Trincheras</t>
  </si>
  <si>
    <t>Espinal</t>
  </si>
  <si>
    <t>Santa Elena</t>
  </si>
  <si>
    <t>Montecristo de Guerrero</t>
  </si>
  <si>
    <t>Tixtla de Guerrero</t>
  </si>
  <si>
    <t>Tizayuca</t>
  </si>
  <si>
    <t>Quitupan</t>
  </si>
  <si>
    <t>Otzoloapan</t>
  </si>
  <si>
    <t>Paracho</t>
  </si>
  <si>
    <t>Monjas</t>
  </si>
  <si>
    <t>Tubutama</t>
  </si>
  <si>
    <t>Filomeno Mata</t>
  </si>
  <si>
    <t>Seyé</t>
  </si>
  <si>
    <t>Motozintla</t>
  </si>
  <si>
    <t>Tlacoachistlahuaca</t>
  </si>
  <si>
    <t>Tlahuelilpan</t>
  </si>
  <si>
    <t>San Cristóbal de la Barranca</t>
  </si>
  <si>
    <t>Otzolotepec</t>
  </si>
  <si>
    <t>Parácuaro</t>
  </si>
  <si>
    <t>Natividad</t>
  </si>
  <si>
    <t>Hermenegildo Galeana</t>
  </si>
  <si>
    <t>Ures</t>
  </si>
  <si>
    <t>Fortín</t>
  </si>
  <si>
    <t>Sinanché</t>
  </si>
  <si>
    <t>Nicolás Ruíz</t>
  </si>
  <si>
    <t>Tlacoapa</t>
  </si>
  <si>
    <t>Tlahuiltepa</t>
  </si>
  <si>
    <t>San Diego de Alejandría</t>
  </si>
  <si>
    <t>Ozumba</t>
  </si>
  <si>
    <t>Pátzcuaro</t>
  </si>
  <si>
    <t>Nazareno Etla</t>
  </si>
  <si>
    <t>Honey</t>
  </si>
  <si>
    <t>Gutiérrez Zamora</t>
  </si>
  <si>
    <t>Sotuta</t>
  </si>
  <si>
    <t xml:space="preserve">   Concepto (c)</t>
  </si>
  <si>
    <t>Ocosingo</t>
  </si>
  <si>
    <t>Tlalchapa</t>
  </si>
  <si>
    <t>Tlanalapa</t>
  </si>
  <si>
    <t>San Gabriel</t>
  </si>
  <si>
    <t>Papalotla</t>
  </si>
  <si>
    <t>Penjamillo</t>
  </si>
  <si>
    <t>Nejapa de Madero</t>
  </si>
  <si>
    <t>Huaquechula</t>
  </si>
  <si>
    <t>Villa Pesqueira</t>
  </si>
  <si>
    <t>Hidalgotitlán</t>
  </si>
  <si>
    <t>Sucilá</t>
  </si>
  <si>
    <t>Ocotepec</t>
  </si>
  <si>
    <t>Tlalixtaquilla de Maldonado</t>
  </si>
  <si>
    <t>Tlanchinol</t>
  </si>
  <si>
    <t>San Ignacio Cerro Gordo</t>
  </si>
  <si>
    <t>Polotitlán</t>
  </si>
  <si>
    <t>Peribán</t>
  </si>
  <si>
    <t>Nuevo Zoquiápam</t>
  </si>
  <si>
    <t>Huatlatlauca</t>
  </si>
  <si>
    <t>Yécora</t>
  </si>
  <si>
    <t>Huatusco</t>
  </si>
  <si>
    <t>Sudzal</t>
  </si>
  <si>
    <t>Ocozocoautla de Espinosa</t>
  </si>
  <si>
    <t>Tlapa de Comonfort</t>
  </si>
  <si>
    <t>Tlaxcoapan</t>
  </si>
  <si>
    <t>San Juan de los Lagos</t>
  </si>
  <si>
    <t>Purépero</t>
  </si>
  <si>
    <t>Oaxaca de Juárez</t>
  </si>
  <si>
    <t>Huauchinango</t>
  </si>
  <si>
    <t>Huayacocotla</t>
  </si>
  <si>
    <t>Suma</t>
  </si>
  <si>
    <t>Ostuacán</t>
  </si>
  <si>
    <t>Tlapehuala</t>
  </si>
  <si>
    <t>Tolcayuca</t>
  </si>
  <si>
    <t>San Juanito de Escobedo</t>
  </si>
  <si>
    <t>San Antonio la Isla</t>
  </si>
  <si>
    <t>Puruándiro</t>
  </si>
  <si>
    <t>Ocotlán de Morelos</t>
  </si>
  <si>
    <t>Hueyapan de Ocampo</t>
  </si>
  <si>
    <t>Tahdziú</t>
  </si>
  <si>
    <t>Osumacinta</t>
  </si>
  <si>
    <t>Xalpatláhuac</t>
  </si>
  <si>
    <t>Tula de Allende</t>
  </si>
  <si>
    <t>San Julián</t>
  </si>
  <si>
    <t>San Felipe del Progreso</t>
  </si>
  <si>
    <t>Queréndaro</t>
  </si>
  <si>
    <t>Pinotepa de Don Luis</t>
  </si>
  <si>
    <t>Huehuetlán el Chico</t>
  </si>
  <si>
    <t>Huiloapan de Cuauhtémoc</t>
  </si>
  <si>
    <t>Tahmek</t>
  </si>
  <si>
    <t>Oxchuc</t>
  </si>
  <si>
    <t>Xochihuehuetlán</t>
  </si>
  <si>
    <t>Tulancingo de Bravo</t>
  </si>
  <si>
    <t>San José del Rincón</t>
  </si>
  <si>
    <t>Quiroga</t>
  </si>
  <si>
    <t>Pluma Hidalgo</t>
  </si>
  <si>
    <t>Huehuetlán el Grande</t>
  </si>
  <si>
    <t>Ignacio de la Llave</t>
  </si>
  <si>
    <t>Teabo</t>
  </si>
  <si>
    <t>Palenque</t>
  </si>
  <si>
    <t>Xochistlahuaca</t>
  </si>
  <si>
    <t>Villa de Tezontepec</t>
  </si>
  <si>
    <t>San Martín de Bolaños</t>
  </si>
  <si>
    <t>San Martín de las Pirámides</t>
  </si>
  <si>
    <t>Sahuayo</t>
  </si>
  <si>
    <t>Putla Villa de Guerrero</t>
  </si>
  <si>
    <t>Huejotzingo</t>
  </si>
  <si>
    <t>Ilamatlán</t>
  </si>
  <si>
    <t>Tecoh</t>
  </si>
  <si>
    <t>Pantelhó</t>
  </si>
  <si>
    <t>Zapotitlán Tablas</t>
  </si>
  <si>
    <t>Xochiatipan</t>
  </si>
  <si>
    <t>San Martín Hidalgo</t>
  </si>
  <si>
    <t>San Mateo Atenco</t>
  </si>
  <si>
    <t>Salvador Escalante</t>
  </si>
  <si>
    <t>Reforma de Pineda</t>
  </si>
  <si>
    <t>Hueyapan</t>
  </si>
  <si>
    <t>Isla</t>
  </si>
  <si>
    <t>Tekal de Venegas</t>
  </si>
  <si>
    <t>Pantepec</t>
  </si>
  <si>
    <t>Zihuatanejo de Azueta</t>
  </si>
  <si>
    <t>Xochicoatlán</t>
  </si>
  <si>
    <t>San Miguel el Alto</t>
  </si>
  <si>
    <t>San Simón de Guerrero</t>
  </si>
  <si>
    <t>San Lucas</t>
  </si>
  <si>
    <t>Concepto (c)</t>
  </si>
  <si>
    <t>Reyes Etla</t>
  </si>
  <si>
    <t>Hueytamalco</t>
  </si>
  <si>
    <t>Ixcatepec</t>
  </si>
  <si>
    <t>Tekantó</t>
  </si>
  <si>
    <t>Pichucalco</t>
  </si>
  <si>
    <t>Zirándaro</t>
  </si>
  <si>
    <t>Yahualica</t>
  </si>
  <si>
    <t>San Pedro Tlaquepaque</t>
  </si>
  <si>
    <t>Santo Tomás</t>
  </si>
  <si>
    <t>Santa Ana Maya</t>
  </si>
  <si>
    <t>Rojas de Cuauhtémoc</t>
  </si>
  <si>
    <t>Hueytlalpan</t>
  </si>
  <si>
    <t>Ixhuacán de los Reyes</t>
  </si>
  <si>
    <t>Tekax</t>
  </si>
  <si>
    <t>Pijijiapan</t>
  </si>
  <si>
    <t>Zitlala</t>
  </si>
  <si>
    <t>Zacualtipán de Ángeles</t>
  </si>
  <si>
    <t>San Sebastián del Oeste</t>
  </si>
  <si>
    <t>Soyaniquilpan de Juárez</t>
  </si>
  <si>
    <t>Senguio</t>
  </si>
  <si>
    <t>Salina Cruz</t>
  </si>
  <si>
    <t>Huitzilan de Serdán</t>
  </si>
  <si>
    <t>Ixhuatlán de Madero</t>
  </si>
  <si>
    <t>Tekit</t>
  </si>
  <si>
    <t>Pueblo Nuevo Solistahuacán</t>
  </si>
  <si>
    <t>Zapotlán de Juárez</t>
  </si>
  <si>
    <t>Santa María de los Ángeles</t>
  </si>
  <si>
    <t>Sultepec</t>
  </si>
  <si>
    <t>Susupuato</t>
  </si>
  <si>
    <t>San Agustín Amatengo</t>
  </si>
  <si>
    <t>Huitziltepec</t>
  </si>
  <si>
    <t>Ixhuatlán del Café</t>
  </si>
  <si>
    <t>Tekom</t>
  </si>
  <si>
    <t>Zempoala</t>
  </si>
  <si>
    <t>Tecámac</t>
  </si>
  <si>
    <t>Tacámbaro</t>
  </si>
  <si>
    <t>San Agustín Atenango</t>
  </si>
  <si>
    <t>Ixcamilpa de Guerrero</t>
  </si>
  <si>
    <t>Ixhuatlán del Sureste</t>
  </si>
  <si>
    <t>Telchac Pueblo</t>
  </si>
  <si>
    <t>Reforma</t>
  </si>
  <si>
    <t>Zimapán</t>
  </si>
  <si>
    <t>Sayula</t>
  </si>
  <si>
    <t>Tejupilco</t>
  </si>
  <si>
    <t>Tancítaro</t>
  </si>
  <si>
    <t>San Agustín Chayuco</t>
  </si>
  <si>
    <t>Ixcaquixtla</t>
  </si>
  <si>
    <t>Ixhuatlancillo</t>
  </si>
  <si>
    <t>Telchac Puerto</t>
  </si>
  <si>
    <t>Sabanilla</t>
  </si>
  <si>
    <t>Tala</t>
  </si>
  <si>
    <t>Temamatla</t>
  </si>
  <si>
    <t>Tangamandapio</t>
  </si>
  <si>
    <t>San Agustín de las Juntas</t>
  </si>
  <si>
    <t>Ixtacamaxtitlán</t>
  </si>
  <si>
    <t>Ixmatlahuacan</t>
  </si>
  <si>
    <t>Temax</t>
  </si>
  <si>
    <t>Salto de Agua</t>
  </si>
  <si>
    <t>Talpa de Allende</t>
  </si>
  <si>
    <t>Temascalapa</t>
  </si>
  <si>
    <t>Tangancícuaro</t>
  </si>
  <si>
    <t>San Agustín Etla</t>
  </si>
  <si>
    <t>Ixtepec</t>
  </si>
  <si>
    <t>Ixtaczoquitlán</t>
  </si>
  <si>
    <t>ACTIVO</t>
  </si>
  <si>
    <t>Temozón</t>
  </si>
  <si>
    <t>San Andrés Duraznal</t>
  </si>
  <si>
    <t>Tamazula de Gordiano</t>
  </si>
  <si>
    <t>Temascalcingo</t>
  </si>
  <si>
    <t>Tanhuato</t>
  </si>
  <si>
    <t>San Agustín Loxicha</t>
  </si>
  <si>
    <t>Izúcar de Matamoros</t>
  </si>
  <si>
    <t>Jalacingo</t>
  </si>
  <si>
    <t>Tepakán</t>
  </si>
  <si>
    <t>San Cristóbal de las Casas</t>
  </si>
  <si>
    <t>Tapalpa</t>
  </si>
  <si>
    <t>Temascaltepec</t>
  </si>
  <si>
    <t>Taretan</t>
  </si>
  <si>
    <t>San Agustín Tlacotepec</t>
  </si>
  <si>
    <t>Jalpan</t>
  </si>
  <si>
    <t>Jalcomulco</t>
  </si>
  <si>
    <t>Tetiz</t>
  </si>
  <si>
    <t>Tecalitlán</t>
  </si>
  <si>
    <t>Temoaya</t>
  </si>
  <si>
    <t>Tarímbaro</t>
  </si>
  <si>
    <t>San Agustín Yatareni</t>
  </si>
  <si>
    <t>Jolalpan</t>
  </si>
  <si>
    <t>Jáltipan</t>
  </si>
  <si>
    <t>Teya</t>
  </si>
  <si>
    <t>San Juan Cancuc</t>
  </si>
  <si>
    <t>Techaluta de Montenegro</t>
  </si>
  <si>
    <t>Tepalcatepec</t>
  </si>
  <si>
    <t>San Andrés Cabecera Nueva</t>
  </si>
  <si>
    <t>Jonotla</t>
  </si>
  <si>
    <t>Jamapa</t>
  </si>
  <si>
    <t>Ticul</t>
  </si>
  <si>
    <t>Tecolotlán</t>
  </si>
  <si>
    <t>Tenango del Aire</t>
  </si>
  <si>
    <t>Tingambato</t>
  </si>
  <si>
    <t>San Andrés Dinicuiti</t>
  </si>
  <si>
    <t>Jopala</t>
  </si>
  <si>
    <t>Jesús Carranza</t>
  </si>
  <si>
    <t>Timucuy</t>
  </si>
  <si>
    <t>Santiago el Pinar</t>
  </si>
  <si>
    <t>Tenamaxtlán</t>
  </si>
  <si>
    <t>Tenango del Valle</t>
  </si>
  <si>
    <t>Tingüindín</t>
  </si>
  <si>
    <t>San Andrés Huaxpaltepec</t>
  </si>
  <si>
    <t>Juan C. Bonilla</t>
  </si>
  <si>
    <t>Tinum</t>
  </si>
  <si>
    <t>Siltepec</t>
  </si>
  <si>
    <t>PASIVO</t>
  </si>
  <si>
    <t>Teocaltiche</t>
  </si>
  <si>
    <t>Teoloyucan</t>
  </si>
  <si>
    <t>Tiquicheo de Nicolás Romero</t>
  </si>
  <si>
    <t>San Andrés Huayápam</t>
  </si>
  <si>
    <t>Juan Galindo</t>
  </si>
  <si>
    <t>José Azueta</t>
  </si>
  <si>
    <t>Tixcacalcupul</t>
  </si>
  <si>
    <t>Simojovel</t>
  </si>
  <si>
    <t>Teocuitatlán de Corona</t>
  </si>
  <si>
    <t>Teotihuacán</t>
  </si>
  <si>
    <t>Tlalpujahua</t>
  </si>
  <si>
    <t>San Andrés Ixtlahuaca</t>
  </si>
  <si>
    <t>Juan N. Méndez</t>
  </si>
  <si>
    <t>Juan Rodríguez Clara</t>
  </si>
  <si>
    <t>Tixkokob</t>
  </si>
  <si>
    <t>Sitalá</t>
  </si>
  <si>
    <t>Activo Circulante</t>
  </si>
  <si>
    <t>Tepatitlán de Morelos</t>
  </si>
  <si>
    <t>Tepetlaoxtoc</t>
  </si>
  <si>
    <t>Pasivo Circulante</t>
  </si>
  <si>
    <t>Tlazazalca</t>
  </si>
  <si>
    <t>San Andrés Lagunas</t>
  </si>
  <si>
    <t>La Magdalena Tlatlauquitepec</t>
  </si>
  <si>
    <t>a. Efectivo y Equivalentes (a=a1+a2+a3+a4+a5+a6+a7)</t>
  </si>
  <si>
    <t>Juchique de Ferrer</t>
  </si>
  <si>
    <t>Tixmehuac</t>
  </si>
  <si>
    <t>Socoltenango</t>
  </si>
  <si>
    <t>Tequila</t>
  </si>
  <si>
    <t>Tepetlixpa</t>
  </si>
  <si>
    <t>Tocumbo</t>
  </si>
  <si>
    <t>San Andrés Nuxiño</t>
  </si>
  <si>
    <t>Lafragua</t>
  </si>
  <si>
    <t>La Antigua</t>
  </si>
  <si>
    <t>Tixpéhual</t>
  </si>
  <si>
    <t>Solosuchiapa</t>
  </si>
  <si>
    <t>Teuchitlán</t>
  </si>
  <si>
    <t>Tepotzotlán</t>
  </si>
  <si>
    <t>Tumbiscatío</t>
  </si>
  <si>
    <t>San Andrés Paxtlán</t>
  </si>
  <si>
    <t>Libres</t>
  </si>
  <si>
    <t>La Perla</t>
  </si>
  <si>
    <t>Tizimín</t>
  </si>
  <si>
    <t>Soyaló</t>
  </si>
  <si>
    <t>Tizapán el Alto</t>
  </si>
  <si>
    <t>Tequixquiac</t>
  </si>
  <si>
    <t>Turicato</t>
  </si>
  <si>
    <t>San Andrés Sinaxtla</t>
  </si>
  <si>
    <t>Los Reyes de Juárez</t>
  </si>
  <si>
    <t>Landero y Coss</t>
  </si>
  <si>
    <t>Tunkás</t>
  </si>
  <si>
    <t>Suchiapa</t>
  </si>
  <si>
    <t>Tlajomulco de Zúñiga</t>
  </si>
  <si>
    <t>Texcaltitlán</t>
  </si>
  <si>
    <t>San Andrés Solaga</t>
  </si>
  <si>
    <t>Mazapiltepec de Juárez</t>
  </si>
  <si>
    <t>Las Choapas</t>
  </si>
  <si>
    <t>Tzucacab</t>
  </si>
  <si>
    <t>Suchiate</t>
  </si>
  <si>
    <t>Texcalyacac</t>
  </si>
  <si>
    <t>Tuzantla</t>
  </si>
  <si>
    <t>San Andrés Teotilálpam</t>
  </si>
  <si>
    <t>Mixtla</t>
  </si>
  <si>
    <t>Las Minas</t>
  </si>
  <si>
    <t>Uayma</t>
  </si>
  <si>
    <t>Sunuapa</t>
  </si>
  <si>
    <t>Tomatlán</t>
  </si>
  <si>
    <t>Texcoco</t>
  </si>
  <si>
    <t>Tzintzuntzan</t>
  </si>
  <si>
    <t>San Andrés Tepetlapa</t>
  </si>
  <si>
    <t>Molcaxac</t>
  </si>
  <si>
    <t>Las Vigas de Ramírez</t>
  </si>
  <si>
    <t>Ucú</t>
  </si>
  <si>
    <t>Tapachula</t>
  </si>
  <si>
    <t>Tonalá</t>
  </si>
  <si>
    <t>Tezoyuca</t>
  </si>
  <si>
    <t>Tzitzio</t>
  </si>
  <si>
    <t>San Andrés Yaá</t>
  </si>
  <si>
    <t>Naupan</t>
  </si>
  <si>
    <t>Lerdo de Tejada</t>
  </si>
  <si>
    <t>Umán</t>
  </si>
  <si>
    <t>Tapalapa</t>
  </si>
  <si>
    <t>Tonaya</t>
  </si>
  <si>
    <t>Tianguistenco</t>
  </si>
  <si>
    <t>Uruapan</t>
  </si>
  <si>
    <t>San Andrés Zabache</t>
  </si>
  <si>
    <t>Nauzontla</t>
  </si>
  <si>
    <t>Valladolid</t>
  </si>
  <si>
    <t>Tapilula</t>
  </si>
  <si>
    <t>Tonila</t>
  </si>
  <si>
    <t>Timilpan</t>
  </si>
  <si>
    <t>San Andrés Zautla</t>
  </si>
  <si>
    <t>Nealtican</t>
  </si>
  <si>
    <t>Xocchel</t>
  </si>
  <si>
    <t>Tecpatán</t>
  </si>
  <si>
    <t>Totatiche</t>
  </si>
  <si>
    <t>Tlalmanalco</t>
  </si>
  <si>
    <t>Villamar</t>
  </si>
  <si>
    <t>San Antonino Castillo Velasco</t>
  </si>
  <si>
    <t>Nicolás Bravo</t>
  </si>
  <si>
    <t>Maltrata</t>
  </si>
  <si>
    <t>Yaxcabá</t>
  </si>
  <si>
    <t>Tenejapa</t>
  </si>
  <si>
    <t>Tototlán</t>
  </si>
  <si>
    <t>Tlalnepantla de Baz</t>
  </si>
  <si>
    <t>Vista Hermosa</t>
  </si>
  <si>
    <t>San Antonino el Alto</t>
  </si>
  <si>
    <t>Nopalucan</t>
  </si>
  <si>
    <t>Manlio Fabio Altamirano</t>
  </si>
  <si>
    <t>Yaxkukul</t>
  </si>
  <si>
    <t>Teopisca</t>
  </si>
  <si>
    <t>Tuxcacuesco</t>
  </si>
  <si>
    <t>Tlatlaya</t>
  </si>
  <si>
    <t>Yurécuaro</t>
  </si>
  <si>
    <t>San Antonino Monte Verde</t>
  </si>
  <si>
    <t>Mariano Escobedo</t>
  </si>
  <si>
    <t>Yobaín</t>
  </si>
  <si>
    <t>Tila</t>
  </si>
  <si>
    <t>Tuxcueca</t>
  </si>
  <si>
    <t>Toluca</t>
  </si>
  <si>
    <t>Zacapu</t>
  </si>
  <si>
    <t>San Antonio Acutla</t>
  </si>
  <si>
    <t>Ocoyucan</t>
  </si>
  <si>
    <t>Martínez de la Torre</t>
  </si>
  <si>
    <t>Tonanitla</t>
  </si>
  <si>
    <t>Zamora</t>
  </si>
  <si>
    <t>San Antonio de la Cal</t>
  </si>
  <si>
    <t>Olintla</t>
  </si>
  <si>
    <t>Mecatlán</t>
  </si>
  <si>
    <t>Totolapa</t>
  </si>
  <si>
    <t>Unión de San Antonio</t>
  </si>
  <si>
    <t>Tonatico</t>
  </si>
  <si>
    <t>Zináparo</t>
  </si>
  <si>
    <t>San Antonio Huitepec</t>
  </si>
  <si>
    <t>Oriental</t>
  </si>
  <si>
    <t>Mecayapan</t>
  </si>
  <si>
    <t>Tumbalá</t>
  </si>
  <si>
    <t>Unión de Tula</t>
  </si>
  <si>
    <t>Tultepec</t>
  </si>
  <si>
    <t>Zinapécuaro</t>
  </si>
  <si>
    <t>San Antonio Nanahuatípam</t>
  </si>
  <si>
    <t>Pahuatlán</t>
  </si>
  <si>
    <t>Medellín</t>
  </si>
  <si>
    <t>Tuxtla Chico</t>
  </si>
  <si>
    <t>Valle de Guadalupe</t>
  </si>
  <si>
    <t>Tultitlán</t>
  </si>
  <si>
    <t>Ziracuaretiro</t>
  </si>
  <si>
    <t>San Antonio Sinicahua</t>
  </si>
  <si>
    <t>Palmar de Bravo</t>
  </si>
  <si>
    <t>Miahuatlán</t>
  </si>
  <si>
    <t>Tuxtla Gutiérrez</t>
  </si>
  <si>
    <t>Valle de Juárez</t>
  </si>
  <si>
    <t>Valle de Bravo</t>
  </si>
  <si>
    <t>Zitácuaro</t>
  </si>
  <si>
    <t>San Antonio Tepetlapa</t>
  </si>
  <si>
    <t>Tuzantán</t>
  </si>
  <si>
    <t>Villa Corona</t>
  </si>
  <si>
    <t>Valle de Chalco Solidaridad</t>
  </si>
  <si>
    <t>San Baltazar Chichicápam</t>
  </si>
  <si>
    <t>Petlalcingo</t>
  </si>
  <si>
    <t>Misantla</t>
  </si>
  <si>
    <t>Tzimol</t>
  </si>
  <si>
    <t>Villa Guerrero</t>
  </si>
  <si>
    <t>Villa de Allende</t>
  </si>
  <si>
    <t>San Baltazar Loxicha</t>
  </si>
  <si>
    <t>Piaxtla</t>
  </si>
  <si>
    <t>Mixtla de Altamirano</t>
  </si>
  <si>
    <t>Unión Juárez</t>
  </si>
  <si>
    <t>Villa del Carbón</t>
  </si>
  <si>
    <t>San Baltazar Yatzachi el Bajo</t>
  </si>
  <si>
    <t>Moloacán</t>
  </si>
  <si>
    <t>Villa Purificación</t>
  </si>
  <si>
    <t>San Bartolo Coyotepec</t>
  </si>
  <si>
    <t>Quecholac</t>
  </si>
  <si>
    <t>Nanchital de Lázaro Cárdenas del Río</t>
  </si>
  <si>
    <t>Villa Comaltitlán</t>
  </si>
  <si>
    <t>Yahualica de González Gallo</t>
  </si>
  <si>
    <t>Villa Victoria</t>
  </si>
  <si>
    <t>San Bartolo Soyaltepec</t>
  </si>
  <si>
    <t>Quimixtlán</t>
  </si>
  <si>
    <t>Naolinco</t>
  </si>
  <si>
    <t>Villa Corzo</t>
  </si>
  <si>
    <t>Zacoalco de Torres</t>
  </si>
  <si>
    <t>Xalatlaco</t>
  </si>
  <si>
    <t>San Bartolo Yautepec</t>
  </si>
  <si>
    <t>Rafael Lara Grajales</t>
  </si>
  <si>
    <t>Naranjal</t>
  </si>
  <si>
    <t>Villaflores</t>
  </si>
  <si>
    <t>Zapopan</t>
  </si>
  <si>
    <t>Xonacatlán</t>
  </si>
  <si>
    <t>San Bartolomé Ayautla</t>
  </si>
  <si>
    <t>San Andrés Cholula</t>
  </si>
  <si>
    <t>Naranjos Amatlán</t>
  </si>
  <si>
    <t>Yajalón</t>
  </si>
  <si>
    <t>Zapotiltic</t>
  </si>
  <si>
    <t>Zacazonapan</t>
  </si>
  <si>
    <t>San Bartolomé Loxicha</t>
  </si>
  <si>
    <t>San Antonio Cañada</t>
  </si>
  <si>
    <t>Nautla</t>
  </si>
  <si>
    <t>Zinacantán</t>
  </si>
  <si>
    <t>Zapotitlán de Vadillo</t>
  </si>
  <si>
    <t>San Bartolomé Quialana</t>
  </si>
  <si>
    <t>San Diego la Mesa Tochimiltzingo</t>
  </si>
  <si>
    <t>Zapotlán del Rey</t>
  </si>
  <si>
    <t>Zinacantepec</t>
  </si>
  <si>
    <t>San Bartolomé Yucuañe</t>
  </si>
  <si>
    <t>San Felipe Teotlalcingo</t>
  </si>
  <si>
    <t>Oluta</t>
  </si>
  <si>
    <t>Zapotlán el Grande</t>
  </si>
  <si>
    <t>Zumpahuacán</t>
  </si>
  <si>
    <t>San Bartolomé Zoogocho</t>
  </si>
  <si>
    <t>San Felipe Tepatlán</t>
  </si>
  <si>
    <t>Omealca</t>
  </si>
  <si>
    <t>Zapotlanejo</t>
  </si>
  <si>
    <t>Zumpango</t>
  </si>
  <si>
    <t>San Bernardo Mixtepec</t>
  </si>
  <si>
    <t>San Gabriel Chilac</t>
  </si>
  <si>
    <t>Orizaba</t>
  </si>
  <si>
    <t>San Blas Atempa</t>
  </si>
  <si>
    <t>San Gregorio Atzompa</t>
  </si>
  <si>
    <t>Otatitlán</t>
  </si>
  <si>
    <t>San Carlos Yautepec</t>
  </si>
  <si>
    <t>San Jerónimo Tecuanipan</t>
  </si>
  <si>
    <t>Oteapan</t>
  </si>
  <si>
    <t>San Cristóbal Amatlán</t>
  </si>
  <si>
    <t>San Jerónimo Xayacatlán</t>
  </si>
  <si>
    <t>Ozuluama de Mascareñas</t>
  </si>
  <si>
    <t>San Cristóbal Amoltepec</t>
  </si>
  <si>
    <t>San José Chiapa</t>
  </si>
  <si>
    <t>Pajapan</t>
  </si>
  <si>
    <t>San Cristóbal Lachirioag</t>
  </si>
  <si>
    <t>San José Miahuatlán</t>
  </si>
  <si>
    <t>San Cristóbal Suchixtlahuaca</t>
  </si>
  <si>
    <t>San Juan Atenco</t>
  </si>
  <si>
    <t>Papantla</t>
  </si>
  <si>
    <t>San Dionisio del Mar</t>
  </si>
  <si>
    <t>San Juan Atzompa</t>
  </si>
  <si>
    <t>Paso de Ovejas</t>
  </si>
  <si>
    <t>San Dionisio Ocotepec</t>
  </si>
  <si>
    <t>San Martín Texmelucan</t>
  </si>
  <si>
    <t>Paso del Macho</t>
  </si>
  <si>
    <t>San Dionisio Ocotlán</t>
  </si>
  <si>
    <t>San Martín Totoltepec</t>
  </si>
  <si>
    <t>Perote</t>
  </si>
  <si>
    <t>San Esteban Atatlahuca</t>
  </si>
  <si>
    <t>San Matías Tlalancaleca</t>
  </si>
  <si>
    <t>Platón Sánchez</t>
  </si>
  <si>
    <t>San Felipe Jalapa de Díaz</t>
  </si>
  <si>
    <t>San Miguel Ixitlán</t>
  </si>
  <si>
    <t>Playa Vicente</t>
  </si>
  <si>
    <t>San Felipe Tejalápam</t>
  </si>
  <si>
    <t>San Miguel Xoxtla</t>
  </si>
  <si>
    <t>Poza Rica de Hidalgo</t>
  </si>
  <si>
    <t>San Felipe Usila</t>
  </si>
  <si>
    <t>San Nicolás Buenos Aires</t>
  </si>
  <si>
    <t>Pueblo Viejo</t>
  </si>
  <si>
    <t>San Francisco Cahuacuá</t>
  </si>
  <si>
    <t>San Nicolás de los Ranchos</t>
  </si>
  <si>
    <t>Puente Nacional</t>
  </si>
  <si>
    <t>San Francisco Cajonos</t>
  </si>
  <si>
    <t>San Pablo Anicano</t>
  </si>
  <si>
    <t>Rafael Delgado</t>
  </si>
  <si>
    <t>San Francisco Chapulapa</t>
  </si>
  <si>
    <t>San Pedro Cholula</t>
  </si>
  <si>
    <t>Rafael Lucio</t>
  </si>
  <si>
    <t>San Francisco Chindúa</t>
  </si>
  <si>
    <t>San Pedro Yeloixtlahuaca</t>
  </si>
  <si>
    <t>Río Blanco</t>
  </si>
  <si>
    <t>San Francisco del Mar</t>
  </si>
  <si>
    <t>San Salvador el Seco</t>
  </si>
  <si>
    <t>Saltabarranca</t>
  </si>
  <si>
    <t>San Francisco Huehuetlán</t>
  </si>
  <si>
    <t>San Salvador el Verde</t>
  </si>
  <si>
    <t>San Andrés Tenejapan</t>
  </si>
  <si>
    <t>San Francisco Ixhuatán</t>
  </si>
  <si>
    <t>San Salvador Huixcolotla</t>
  </si>
  <si>
    <t>San Andrés Tuxtla</t>
  </si>
  <si>
    <t>San Francisco Jaltepetongo</t>
  </si>
  <si>
    <t>San Sebastián Tlacotepec</t>
  </si>
  <si>
    <t>San Juan Evangelista</t>
  </si>
  <si>
    <t>San Francisco Lachigoló</t>
  </si>
  <si>
    <t>Santa Catarina Tlaltempan</t>
  </si>
  <si>
    <t>San Rafael</t>
  </si>
  <si>
    <t>San Francisco Logueche</t>
  </si>
  <si>
    <t>Santa Inés Ahuatempan</t>
  </si>
  <si>
    <t>Santiago Sochiapan</t>
  </si>
  <si>
    <t>San Francisco Nuxaño</t>
  </si>
  <si>
    <t>Santa Isabel Cholula</t>
  </si>
  <si>
    <t>Santiago Tuxtla</t>
  </si>
  <si>
    <t>San Francisco Ozolotepec</t>
  </si>
  <si>
    <t>Santiago Miahuatlán</t>
  </si>
  <si>
    <t>Sayula de Alemán</t>
  </si>
  <si>
    <t>San Francisco Sola</t>
  </si>
  <si>
    <t>Santo Tomás Hueyotlipan</t>
  </si>
  <si>
    <t>Sochiapa</t>
  </si>
  <si>
    <t>San Francisco Telixtlahuaca</t>
  </si>
  <si>
    <t>Soltepec</t>
  </si>
  <si>
    <t>Soconusco</t>
  </si>
  <si>
    <t>San Francisco Teopan</t>
  </si>
  <si>
    <t>Tecali de Herrera</t>
  </si>
  <si>
    <t>Soledad Atzompa</t>
  </si>
  <si>
    <t>San Francisco Tlapancingo</t>
  </si>
  <si>
    <t>Tecamachalco</t>
  </si>
  <si>
    <t>Soledad de Doblado</t>
  </si>
  <si>
    <t>San Gabriel Mixtepec</t>
  </si>
  <si>
    <t>Tecomatlán</t>
  </si>
  <si>
    <t>Soteapan</t>
  </si>
  <si>
    <t>San Ildefonso Amatlán</t>
  </si>
  <si>
    <t>Tehuacán</t>
  </si>
  <si>
    <t>Tamalín</t>
  </si>
  <si>
    <t>San Ildefonso Sola</t>
  </si>
  <si>
    <t>Tehuitzingo</t>
  </si>
  <si>
    <t>Tamiahua</t>
  </si>
  <si>
    <t>San Ildefonso Villa Alta</t>
  </si>
  <si>
    <t>Tenampulco</t>
  </si>
  <si>
    <t>Tampico Alto</t>
  </si>
  <si>
    <t>San Jacinto Amilpas</t>
  </si>
  <si>
    <t>Teopantlán</t>
  </si>
  <si>
    <t>Tancoco</t>
  </si>
  <si>
    <t>San Jacinto Tlacotepec</t>
  </si>
  <si>
    <t>Teotlalco</t>
  </si>
  <si>
    <t>Tantima</t>
  </si>
  <si>
    <t>San Jerónimo Coatlán</t>
  </si>
  <si>
    <t>Tepanco de López</t>
  </si>
  <si>
    <t>Tantoyuca</t>
  </si>
  <si>
    <t>San Jerónimo Silacayoapilla</t>
  </si>
  <si>
    <t>Tepango de Rodríguez</t>
  </si>
  <si>
    <t>Tatahuicapan de Juárez</t>
  </si>
  <si>
    <t>San Jerónimo Sosola</t>
  </si>
  <si>
    <t>Tepatlaxco de Hidalgo</t>
  </si>
  <si>
    <t>Tatatila</t>
  </si>
  <si>
    <t>San Jerónimo Taviche</t>
  </si>
  <si>
    <t>Tepeaca</t>
  </si>
  <si>
    <t>Tecolutla</t>
  </si>
  <si>
    <t>San Jerónimo Tecóatl</t>
  </si>
  <si>
    <t>Tepemaxalco</t>
  </si>
  <si>
    <t>Tehuipango</t>
  </si>
  <si>
    <t>San Jerónimo Tlacochahuaya</t>
  </si>
  <si>
    <t>Tepeojuma</t>
  </si>
  <si>
    <t>Tempoal</t>
  </si>
  <si>
    <t>San Jorge Nuchita</t>
  </si>
  <si>
    <t>Tepetzintla</t>
  </si>
  <si>
    <t>Tenampa</t>
  </si>
  <si>
    <t>San José Ayuquila</t>
  </si>
  <si>
    <t>Tepexco</t>
  </si>
  <si>
    <t>Tenochtitlán</t>
  </si>
  <si>
    <t>San José Chiltepec</t>
  </si>
  <si>
    <t>Tepexi de Rodríguez</t>
  </si>
  <si>
    <t>Teocelo</t>
  </si>
  <si>
    <t>San José del Peñasco</t>
  </si>
  <si>
    <t>Tepeyahualco</t>
  </si>
  <si>
    <t>Tepatlaxco</t>
  </si>
  <si>
    <t>San José del Progreso</t>
  </si>
  <si>
    <t>Tepeyahualco de Cuauhtémoc</t>
  </si>
  <si>
    <t>Tepetlán</t>
  </si>
  <si>
    <t>San José Estancia Grande</t>
  </si>
  <si>
    <t>Tetela de Ocampo</t>
  </si>
  <si>
    <t>San José Independencia</t>
  </si>
  <si>
    <t>Teteles de Avila Castillo</t>
  </si>
  <si>
    <t>San José Lachiguiri</t>
  </si>
  <si>
    <t>Teziutlán</t>
  </si>
  <si>
    <t>Texcatepec</t>
  </si>
  <si>
    <t>San José Tenango</t>
  </si>
  <si>
    <t>Tianguismanalco</t>
  </si>
  <si>
    <t>Texhuacán</t>
  </si>
  <si>
    <t>San Juan Achiutla</t>
  </si>
  <si>
    <t>Tilapa</t>
  </si>
  <si>
    <t>Texistepec</t>
  </si>
  <si>
    <t>San Juan Atepec</t>
  </si>
  <si>
    <t>Tlachichuca</t>
  </si>
  <si>
    <t>Tezonapa</t>
  </si>
  <si>
    <t>San Juan Bautista Atatlahuca</t>
  </si>
  <si>
    <t>Tlacotepec de Benito Juárez</t>
  </si>
  <si>
    <t>San Juan Bautista Coixtlahuaca</t>
  </si>
  <si>
    <t>Tlacuilotepec</t>
  </si>
  <si>
    <t>Tihuatlán</t>
  </si>
  <si>
    <t>San Juan Bautista Cuicatlán</t>
  </si>
  <si>
    <t>Tlahuapan</t>
  </si>
  <si>
    <t>Tlachichilco</t>
  </si>
  <si>
    <t>San Juan Bautista Guelache</t>
  </si>
  <si>
    <t>Tlaltenango</t>
  </si>
  <si>
    <t>Tlacojalpan</t>
  </si>
  <si>
    <t>San Juan Bautista Jayacatlán</t>
  </si>
  <si>
    <t>Tlanepantla</t>
  </si>
  <si>
    <t>Tlacolulan</t>
  </si>
  <si>
    <t>San Juan Bautista Lo de Soto</t>
  </si>
  <si>
    <t>Tlaola</t>
  </si>
  <si>
    <t>Tlacotalpan</t>
  </si>
  <si>
    <t>San Juan Bautista Suchitepec</t>
  </si>
  <si>
    <t>Tlapacoya</t>
  </si>
  <si>
    <t>Tlacotepec de Mejía</t>
  </si>
  <si>
    <t>San Juan Bautista Tlachichilco</t>
  </si>
  <si>
    <t>Tlapanalá</t>
  </si>
  <si>
    <t>Tlalixcoyan</t>
  </si>
  <si>
    <t>San Juan Bautista Tlacoatzintepec</t>
  </si>
  <si>
    <t>Tlatlauquitepec</t>
  </si>
  <si>
    <t>Tlalnelhuayocan</t>
  </si>
  <si>
    <t>San Juan Bautista Tuxtepec</t>
  </si>
  <si>
    <t>Tlaltetela</t>
  </si>
  <si>
    <t>San Juan Bautista Valle Nacional</t>
  </si>
  <si>
    <t>Tochimilco</t>
  </si>
  <si>
    <t>Tlapacoyan</t>
  </si>
  <si>
    <t>San Juan Cacahuatepec</t>
  </si>
  <si>
    <t>Tochtepec</t>
  </si>
  <si>
    <t>Tlaquilpa</t>
  </si>
  <si>
    <t>San Juan Chicomezúchil</t>
  </si>
  <si>
    <t>Totoltepec de Guerrero</t>
  </si>
  <si>
    <t>Tlilapan</t>
  </si>
  <si>
    <t>San Juan Chilateca</t>
  </si>
  <si>
    <t>Tulcingo</t>
  </si>
  <si>
    <t>San Juan Cieneguilla</t>
  </si>
  <si>
    <t>Tuzamapan de Galeana</t>
  </si>
  <si>
    <t>Tonayán</t>
  </si>
  <si>
    <t>San Juan Coatzóspam</t>
  </si>
  <si>
    <t>Tzicatlacoyan</t>
  </si>
  <si>
    <t>Totutla</t>
  </si>
  <si>
    <t>San Juan Colorado</t>
  </si>
  <si>
    <t>Tres Valles</t>
  </si>
  <si>
    <t>San Juan Comaltepec</t>
  </si>
  <si>
    <t>San Juan Cotzocón</t>
  </si>
  <si>
    <t>Xayacatlán de Bravo</t>
  </si>
  <si>
    <t>Tuxtilla</t>
  </si>
  <si>
    <t>San Juan de los Cués</t>
  </si>
  <si>
    <t>Xicotepec</t>
  </si>
  <si>
    <t>Ursulo Galván</t>
  </si>
  <si>
    <t>San Juan del Estado</t>
  </si>
  <si>
    <t>Xicotlán</t>
  </si>
  <si>
    <t>Uxpanapa</t>
  </si>
  <si>
    <t>Xiutetelco</t>
  </si>
  <si>
    <t>Vega de Alatorre</t>
  </si>
  <si>
    <t>San Juan Diuxi</t>
  </si>
  <si>
    <t>Xochiapulco</t>
  </si>
  <si>
    <t>Veracruz</t>
  </si>
  <si>
    <t>San Juan Evangelista Analco</t>
  </si>
  <si>
    <t>Xochiltepec</t>
  </si>
  <si>
    <t>Villa Aldama</t>
  </si>
  <si>
    <t>San Juan Guelavía</t>
  </si>
  <si>
    <t>Xochitlán de Vicente Suárez</t>
  </si>
  <si>
    <t>Xalapa</t>
  </si>
  <si>
    <t>San Juan Guichicovi</t>
  </si>
  <si>
    <t>Xochitlán Todos Santos</t>
  </si>
  <si>
    <t>Xico</t>
  </si>
  <si>
    <t>San Juan Ihualtepec</t>
  </si>
  <si>
    <t>Yaonáhuac</t>
  </si>
  <si>
    <t>Xoxocotla</t>
  </si>
  <si>
    <t>San Juan Juquila Mixes</t>
  </si>
  <si>
    <t>Yehualtepec</t>
  </si>
  <si>
    <t>Yanga</t>
  </si>
  <si>
    <t>San Juan Juquila Vijanos</t>
  </si>
  <si>
    <t>Zacapala</t>
  </si>
  <si>
    <t>Yecuatla</t>
  </si>
  <si>
    <t>San Juan Lachao</t>
  </si>
  <si>
    <t>Zacapoaxtla</t>
  </si>
  <si>
    <t>San Juan Lachigalla</t>
  </si>
  <si>
    <t>Zacatlán</t>
  </si>
  <si>
    <t>San Juan Lajarcia</t>
  </si>
  <si>
    <t>Zapotitlán</t>
  </si>
  <si>
    <t>Zentla</t>
  </si>
  <si>
    <t>San Juan Lalana</t>
  </si>
  <si>
    <t>Zapotitlán de Méndez</t>
  </si>
  <si>
    <t>Zongolica</t>
  </si>
  <si>
    <t>San Juan Mazatlán</t>
  </si>
  <si>
    <t>Zontecomatlán de López y Fuentes</t>
  </si>
  <si>
    <t>San Juan Mixtepec -Dto. 08 -</t>
  </si>
  <si>
    <t>Zautla</t>
  </si>
  <si>
    <t>Zozocolco de Hidalgo</t>
  </si>
  <si>
    <t>San Juan Mixtepec -Dto. 26 -</t>
  </si>
  <si>
    <t>Zihuateutla</t>
  </si>
  <si>
    <t>a. Cuentas por Pagar a Corto Plazo (a=a1+a2+a3+a4+a5+a6+a7+a8+a9)</t>
  </si>
  <si>
    <t>San Juan Ñumí</t>
  </si>
  <si>
    <t>Zinacatepec</t>
  </si>
  <si>
    <t>San Juan Ozolotepec</t>
  </si>
  <si>
    <t>Zongozotla</t>
  </si>
  <si>
    <t>San Juan Petlapa</t>
  </si>
  <si>
    <t>Zoquiapan</t>
  </si>
  <si>
    <t>San Juan Quiahije</t>
  </si>
  <si>
    <t>Zoquitlán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</si>
  <si>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</si>
  <si>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</si>
  <si>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</si>
  <si>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</si>
  <si>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</si>
  <si>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</si>
  <si>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</si>
  <si>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</si>
  <si>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</si>
  <si>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</si>
  <si>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</si>
  <si>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</si>
  <si>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</si>
  <si>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</si>
  <si>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</si>
  <si>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</si>
  <si>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</si>
  <si>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</si>
  <si>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</si>
  <si>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</si>
  <si>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</si>
  <si>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</si>
  <si>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</si>
  <si>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</si>
  <si>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a1) Efectivo</t>
  </si>
  <si>
    <t>San Martín de los Cansecos</t>
  </si>
  <si>
    <t>San Martín Huamelúlpam</t>
  </si>
  <si>
    <t>San Martín Itunyoso</t>
  </si>
  <si>
    <t>San Martín Lachilá</t>
  </si>
  <si>
    <t>San Martín Peras</t>
  </si>
  <si>
    <t>a1) Servicios Personales por Pagar a Corto Plazo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</si>
  <si>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</si>
  <si>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</si>
  <si>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</si>
  <si>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</si>
  <si>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</si>
  <si>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</si>
  <si>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</si>
  <si>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a2) Bancos/Tesorería</t>
  </si>
  <si>
    <t>San Mateo Peñasco</t>
  </si>
  <si>
    <t>San Mateo Piñas</t>
  </si>
  <si>
    <t>San Mateo Río Hondo</t>
  </si>
  <si>
    <t>San Mateo Sindihui</t>
  </si>
  <si>
    <t>a2) Proveedores por Pagar a Corto Plazo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</si>
  <si>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</si>
  <si>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</si>
  <si>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</si>
  <si>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</si>
  <si>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</si>
  <si>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</si>
  <si>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</si>
  <si>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</si>
  <si>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a3) Bancos/Dependencias y Otros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</si>
  <si>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</si>
  <si>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</si>
  <si>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</si>
  <si>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</si>
  <si>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</si>
  <si>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</si>
  <si>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</si>
  <si>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</si>
  <si>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a3) Contratistas por Obras Públicas por Pagar a Corto Plazo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</si>
  <si>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</si>
  <si>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</si>
  <si>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</si>
  <si>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</si>
  <si>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</si>
  <si>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</si>
  <si>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</si>
  <si>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</si>
  <si>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a4) Inversiones Temporales (Hasta 3 meses)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</si>
  <si>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</si>
  <si>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</si>
  <si>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</si>
  <si>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</si>
  <si>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</si>
  <si>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</si>
  <si>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a4) Participaciones y Aportaciones por Pagar a Corto Plazo</t>
  </si>
  <si>
    <t>San Miguel Tlacotepec</t>
  </si>
  <si>
    <t>San Miguel Tulancingo</t>
  </si>
  <si>
    <t>San Miguel Yotao</t>
  </si>
  <si>
    <t>San Nicolás Hidalgo</t>
  </si>
  <si>
    <t>a5) Fondos con Afectación Específica</t>
  </si>
  <si>
    <t>San Pablo Coatlán</t>
  </si>
  <si>
    <t>San Pablo Cuatro Venados</t>
  </si>
  <si>
    <t>San Pablo Etla</t>
  </si>
  <si>
    <t>a5) Transferencias Otorgadas por Pagar a Corto Plazo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</si>
  <si>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</si>
  <si>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</si>
  <si>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</si>
  <si>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</si>
  <si>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</si>
  <si>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</si>
  <si>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</si>
  <si>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</si>
  <si>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</si>
  <si>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</si>
  <si>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a6) Depósitos de Fondos de Terceros en Garantía y/o Administración</t>
  </si>
  <si>
    <t>San Pedro Comitancillo</t>
  </si>
  <si>
    <t>San Pedro Coxcaltepec Cántaros</t>
  </si>
  <si>
    <t>MIN_VALUE</t>
  </si>
  <si>
    <t>San Pedro el Alto</t>
  </si>
  <si>
    <t>MAX_VALUE</t>
  </si>
  <si>
    <t>San Pedro Huamelula</t>
  </si>
  <si>
    <t>a6) Intereses, Comisiones y Otros Gastos de la Deuda Pública por Pagar a Corto Plazo</t>
  </si>
  <si>
    <t>San Pedro Huilotepec</t>
  </si>
  <si>
    <t>San Pedro Ixcatlán</t>
  </si>
  <si>
    <t>San Pedro Ixtlahuaca</t>
  </si>
  <si>
    <t>San Pedro Jaltepetongo</t>
  </si>
  <si>
    <t>a7) Otros Efectivos y Equivalentes</t>
  </si>
  <si>
    <t>San Pedro Jicayán</t>
  </si>
  <si>
    <t>San Pedro Jocotipac</t>
  </si>
  <si>
    <t>San Pedro Juchatengo</t>
  </si>
  <si>
    <t>San Pedro Mártir</t>
  </si>
  <si>
    <t>a7) Retenciones y Contribuciones por Pagar a Corto Plazo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</si>
  <si>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</si>
  <si>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</si>
  <si>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</si>
  <si>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</si>
  <si>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</si>
  <si>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b. Derechos a Recibir Efectivo o Equivalentes (b=b1+b2+b3+b4+b5+b6+b7)</t>
  </si>
  <si>
    <t>San Pedro Nopala</t>
  </si>
  <si>
    <t>San Pedro Ocopetatillo</t>
  </si>
  <si>
    <t>MIN_FECHA</t>
  </si>
  <si>
    <t>MAX_FECHA</t>
  </si>
  <si>
    <t>San Pedro Ocotepec</t>
  </si>
  <si>
    <t>San Pedro Pochutla</t>
  </si>
  <si>
    <t>a8) Devoluciones de la Ley de Ingresos por Pagar a Corto Plazo</t>
  </si>
  <si>
    <t>San Pedro Quiatoni</t>
  </si>
  <si>
    <t>San Pedro Sochiápam</t>
  </si>
  <si>
    <t>San Pedro Tapanatepec</t>
  </si>
  <si>
    <t>San Pedro Taviche</t>
  </si>
  <si>
    <t>San Pedro Teozacoalco</t>
  </si>
  <si>
    <t>b1) Inversiones Financieras de Corto Plazo</t>
  </si>
  <si>
    <t>San Pedro Teutila</t>
  </si>
  <si>
    <t>San Pedro Tidaá</t>
  </si>
  <si>
    <t>San Pedro Topiltepec</t>
  </si>
  <si>
    <t>a9) Otras Cuentas por Pagar a Corto Plazo</t>
  </si>
  <si>
    <t>San Pedro Totolápam</t>
  </si>
  <si>
    <t>San Pedro y San Pablo Ayutla</t>
  </si>
  <si>
    <t>San Pedro y San Pablo Teposcolula</t>
  </si>
  <si>
    <t>San Pedro y San Pablo Tequixtepec</t>
  </si>
  <si>
    <t>b2) Cuentas por Cobrar a Corto Plazo</t>
  </si>
  <si>
    <t>San Pedro Yaneri</t>
  </si>
  <si>
    <t>San Pedro Yólox</t>
  </si>
  <si>
    <t>San Pedro Yucunama</t>
  </si>
  <si>
    <t>San Raymundo Jalpan</t>
  </si>
  <si>
    <t>b. Documentos por Pagar a Corto Plazo (b=b1+b2+b3)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</si>
  <si>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</si>
  <si>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</si>
  <si>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</si>
  <si>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</si>
  <si>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</si>
  <si>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</si>
  <si>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b3) Deudores Diversos por Cobrar a Corto Plazo</t>
  </si>
  <si>
    <t>San Sebastián Teitipac</t>
  </si>
  <si>
    <t>San Sebastián Tutla</t>
  </si>
  <si>
    <t>San Simón Almolongas</t>
  </si>
  <si>
    <t>San Simón Zahuatlán</t>
  </si>
  <si>
    <t>San Vicente Coatlán</t>
  </si>
  <si>
    <t>b1) Documentos Comerciales por Pagar a Corto Plazo</t>
  </si>
  <si>
    <t>San Vicente Lachixío</t>
  </si>
  <si>
    <t>San Vicente Nuñú</t>
  </si>
  <si>
    <t>b4) Ingresos por Recuperar a Corto Plazo</t>
  </si>
  <si>
    <t>b2) Documentos con Contratistas por Obras Públicas por Pagar a Corto Plazo</t>
  </si>
  <si>
    <t>Santa Ana Ateixtlahuaca</t>
  </si>
  <si>
    <t>Santa Ana Cuauhtémoc</t>
  </si>
  <si>
    <t>Santa Ana del Valle</t>
  </si>
  <si>
    <t>b5) Deudores por Anticipos de la Tesorería a Corto Plazo</t>
  </si>
  <si>
    <t>Santa Ana Tavela</t>
  </si>
  <si>
    <t>b3) Otros Documentos por Pagar a Corto Plazo</t>
  </si>
  <si>
    <t>Santa Ana Tlapacoyan</t>
  </si>
  <si>
    <t>Santa Ana Yareni</t>
  </si>
  <si>
    <t>Santa Ana Zegache</t>
  </si>
  <si>
    <t>Santa Catalina Quierí</t>
  </si>
  <si>
    <t>b6) Préstamos Otorgados a Corto Plazo</t>
  </si>
  <si>
    <t>Santa Catarina Cuixtla</t>
  </si>
  <si>
    <t>Santa Catarina Ixtepeji</t>
  </si>
  <si>
    <t>c. Porción a Corto Plazo de la Deuda Pública a Largo Plazo (c=c1+c2)</t>
  </si>
  <si>
    <t>Santa Catarina Juquila</t>
  </si>
  <si>
    <t>Santa Catarina Lachatao</t>
  </si>
  <si>
    <t>Santa Catarina Loxicha</t>
  </si>
  <si>
    <t>b7) Otros Derechos a Recibir Efectivo o Equivalentes a Corto Plazo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</si>
  <si>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</si>
  <si>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</si>
  <si>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</si>
  <si>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</si>
  <si>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</si>
  <si>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</si>
  <si>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</si>
  <si>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</si>
  <si>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c1) Porción a Corto Plazo de la Deuda Pública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</si>
  <si>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</si>
  <si>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</si>
  <si>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</si>
  <si>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</si>
  <si>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</si>
  <si>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</si>
  <si>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c. Derechos a Recibir Bienes o Servicios (c=c1+c2+c3+c4+c5)</t>
  </si>
  <si>
    <t>Santa Cruz Papalutla</t>
  </si>
  <si>
    <t>Santa Cruz Tacache de Mina</t>
  </si>
  <si>
    <t>Santa Cruz Tacahua</t>
  </si>
  <si>
    <t>Santa Cruz Tayata</t>
  </si>
  <si>
    <t>c2) Porción a Corto Plazo de Arrendamiento Financiero</t>
  </si>
  <si>
    <t>Santa Cruz Xitla</t>
  </si>
  <si>
    <t>Santa Cruz Xoxocotlán</t>
  </si>
  <si>
    <t>Santa Cruz Zenzontepec</t>
  </si>
  <si>
    <t>c1) Anticipo a Proveedores por Adquisición de Bienes y Prestación de Servicios a Corto Plazo</t>
  </si>
  <si>
    <t>Santa Gertrudis</t>
  </si>
  <si>
    <t>Santa Inés de Zaragoza</t>
  </si>
  <si>
    <t>Santa Inés del Monte</t>
  </si>
  <si>
    <t>Santa Inés Yatzeche</t>
  </si>
  <si>
    <t>d. Títulos y Valores a Corto Plazo</t>
  </si>
  <si>
    <t>Santa Lucía del Camino</t>
  </si>
  <si>
    <t>Santa Lucía Miahuatlán</t>
  </si>
  <si>
    <t>Santa Lucía Monteverde</t>
  </si>
  <si>
    <t>Santa Lucía Ocotlán</t>
  </si>
  <si>
    <t>Santa Magdalena Jicotlán</t>
  </si>
  <si>
    <t>c2) Anticipo a Proveedores por Adquisición de Bienes Inmuebles y Muebles a Corto Plazo</t>
  </si>
  <si>
    <t>Santa María Alotepec</t>
  </si>
  <si>
    <t>Santa María Apazco</t>
  </si>
  <si>
    <t>Santa María Atzompa</t>
  </si>
  <si>
    <t>Santa María Camotlán</t>
  </si>
  <si>
    <t>Santa María Chachoápam</t>
  </si>
  <si>
    <t>e. Pasivos Diferidos a Corto Plazo (e=e1+e2+e3)</t>
  </si>
  <si>
    <t>Santa María Chilchotla</t>
  </si>
  <si>
    <t>Santa María Chimalapa</t>
  </si>
  <si>
    <t>Santa María Colotepec</t>
  </si>
  <si>
    <t>Santa María Cortijo</t>
  </si>
  <si>
    <t>c3) Anticipo a Proveedores por Adquisición de Bienes Intangibles a Corto Plazo</t>
  </si>
  <si>
    <t>Santa María Coyotepec</t>
  </si>
  <si>
    <t>Santa María del Rosario</t>
  </si>
  <si>
    <t>Santa María del Tule</t>
  </si>
  <si>
    <t>Santa María Ecatepec</t>
  </si>
  <si>
    <t>Santa María Guelacé</t>
  </si>
  <si>
    <t>e1) Ingresos Cobrados por Adelantado a Corto Plazo</t>
  </si>
  <si>
    <t>Santa María Guienagati</t>
  </si>
  <si>
    <t>Santa María Huatulco</t>
  </si>
  <si>
    <t>c4) Anticipo a Contratistas por Obras Públicas a Corto Plazo</t>
  </si>
  <si>
    <t>Santa María Huazolotitlán</t>
  </si>
  <si>
    <t>Santa María Ipalapa</t>
  </si>
  <si>
    <t>e2) Intereses Cobrados por Adelantado a Corto Plazo</t>
  </si>
  <si>
    <t>Santa María Ixcatlán</t>
  </si>
  <si>
    <t>Santa María Jacatepec</t>
  </si>
  <si>
    <t>Santa María Jalapa del Marqués</t>
  </si>
  <si>
    <t>Santa María Jaltianguis</t>
  </si>
  <si>
    <t>c5) Otros Derechos a Recibir Bienes o Servicios a Corto Plazo</t>
  </si>
  <si>
    <t>Santa María la Asunción</t>
  </si>
  <si>
    <t>Santa María Lachixío</t>
  </si>
  <si>
    <t>e3) Otros Pasivos Diferidos a Corto Plazo</t>
  </si>
  <si>
    <t>Santa María Mixtequilla</t>
  </si>
  <si>
    <t>Santa María Nativitas</t>
  </si>
  <si>
    <t>d. Inventarios (d=d1+d2+d3+d4+d5)</t>
  </si>
  <si>
    <t>Santa María Nduayaco</t>
  </si>
  <si>
    <t>Santa María Ozolotepec</t>
  </si>
  <si>
    <t>Santa María Pápalo</t>
  </si>
  <si>
    <t>f. Fondos y Bienes de Terceros en Garantía y/o Administración a Corto Plazo (f=f1+f2+f3+f4+f5+f6)</t>
  </si>
  <si>
    <t>Santa María Peñoles</t>
  </si>
  <si>
    <t>Santa María Petapa</t>
  </si>
  <si>
    <t>Santa María Quiegolani</t>
  </si>
  <si>
    <t>d1) Inventario de Mercancías para Venta</t>
  </si>
  <si>
    <t>Santa María Sola</t>
  </si>
  <si>
    <t>Santa María Tataltepec</t>
  </si>
  <si>
    <t>f1) Fondos en Garantía a Corto Plazo</t>
  </si>
  <si>
    <t>Santa María Tecomavaca</t>
  </si>
  <si>
    <t>Santa María Temaxcalapa</t>
  </si>
  <si>
    <t>Santa María Temaxcaltepec</t>
  </si>
  <si>
    <t>d2) Inventario de Mercancías Terminadas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</si>
  <si>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</si>
  <si>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</si>
  <si>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</si>
  <si>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</si>
  <si>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</si>
  <si>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f2) Fondos en Administración a Corto Plazo</t>
  </si>
  <si>
    <t>Santa María Tonameca</t>
  </si>
  <si>
    <t>Santa María Totolapilla</t>
  </si>
  <si>
    <t>d3) Inventario de Mercancías en Proceso de Elaboración</t>
  </si>
  <si>
    <t>Santa María Xadani</t>
  </si>
  <si>
    <t>f3) Fondos Contingentes a Corto Plazo</t>
  </si>
  <si>
    <t>Santa María Yalina</t>
  </si>
  <si>
    <t>Santa María Yavesía</t>
  </si>
  <si>
    <t>d4) Inventario de Materias Primas, Materiales y Suministros para Producción</t>
  </si>
  <si>
    <t>Santa María Yolotepec</t>
  </si>
  <si>
    <t>CLAVE</t>
  </si>
  <si>
    <t>N1</t>
  </si>
  <si>
    <t>Santa María Yosoyúa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</si>
  <si>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</si>
  <si>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</si>
  <si>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</si>
  <si>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</si>
  <si>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</si>
  <si>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</si>
  <si>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</si>
  <si>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</si>
  <si>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</si>
  <si>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>Santa María Yucuhiti</t>
  </si>
  <si>
    <t>Santa María Zacatepec</t>
  </si>
  <si>
    <t>Santa María Zaniza</t>
  </si>
  <si>
    <t>Santa María Zoquitlán</t>
  </si>
  <si>
    <t>Santiago Amoltepec</t>
  </si>
  <si>
    <t>f4) Fondos de Fideicomisos, Mandatos y Contratos Análogos a Corto Plazo</t>
  </si>
  <si>
    <t>Santiago Apoala</t>
  </si>
  <si>
    <t>Santiago Apóstol</t>
  </si>
  <si>
    <t>d5) Bienes en Tránsito</t>
  </si>
  <si>
    <t>Santiago Astata</t>
  </si>
  <si>
    <t>Santiago Atitlán</t>
  </si>
  <si>
    <t>f5) Otros Fondos de Terceros en Garantía y/o Administración a Corto Plazo</t>
  </si>
  <si>
    <t>Santiago Ayuquililla</t>
  </si>
  <si>
    <t>Santiago Cacaloxtepec</t>
  </si>
  <si>
    <t>e. Almacenes</t>
  </si>
  <si>
    <t>Santiago Camotlán</t>
  </si>
  <si>
    <t>Santiago Chazumba</t>
  </si>
  <si>
    <t>f6) Valores y Bienes en Garantía a Corto Plazo</t>
  </si>
  <si>
    <t>Santiago Choápam</t>
  </si>
  <si>
    <t>Santiago Comaltepec</t>
  </si>
  <si>
    <t>f.  Estimación por Pérdida o Deterioro de Activos Circulantes (f=f1+f2)</t>
  </si>
  <si>
    <t>Santiago del Río</t>
  </si>
  <si>
    <t>g. Provisiones a Corto Plazo (g=g1+g2+g3)</t>
  </si>
  <si>
    <t>Santiago Huajolotitlán</t>
  </si>
  <si>
    <t>Santiago Huauclilla</t>
  </si>
  <si>
    <t>Santiago Ihuitlán Plumas</t>
  </si>
  <si>
    <t>Santiago Ixcuintepec</t>
  </si>
  <si>
    <t>f1) Estimaciones para Cuentas Incobrables por Derechos a Recibir Efectivo o Equivalentes</t>
  </si>
  <si>
    <t>Santiago Ixtayutla</t>
  </si>
  <si>
    <t>Santiago Jamiltepec</t>
  </si>
  <si>
    <t>g1) Provisión para Demandas y Juicios a Corto Plazo</t>
  </si>
  <si>
    <t>Santiago Jocotepec</t>
  </si>
  <si>
    <t>Santiago Juxtlahuaca</t>
  </si>
  <si>
    <t>f2) Estimación por Deterioro de Inventarios</t>
  </si>
  <si>
    <t>Santiago Lachiguiri</t>
  </si>
  <si>
    <t>Santiago Lalopa</t>
  </si>
  <si>
    <t>g2) Provisión para Contingencias a Corto Plazo</t>
  </si>
  <si>
    <t>Santiago Laollaga</t>
  </si>
  <si>
    <t>g. Otros Activos Circulantes (g=g1+g2+g3+g4)</t>
  </si>
  <si>
    <t>g3) Otras Provisiones a Corto Plazo</t>
  </si>
  <si>
    <t>Santiago Laxopa</t>
  </si>
  <si>
    <t>g1) Valores en Garantía</t>
  </si>
  <si>
    <t>Santiago Llano Grande</t>
  </si>
  <si>
    <t>h. Otros Pasivos a Corto Plazo (h=h1+h2+h3)</t>
  </si>
  <si>
    <t>Santiago Matatlán</t>
  </si>
  <si>
    <t>Santiago Miltepec</t>
  </si>
  <si>
    <t>Santiago Minas</t>
  </si>
  <si>
    <t>g2) Bienes en Garantía (excluye depósitos de fondos)</t>
  </si>
  <si>
    <t>Santiago Nacaltepec</t>
  </si>
  <si>
    <t>Santiago Nejapilla</t>
  </si>
  <si>
    <t>Santiago Niltepec</t>
  </si>
  <si>
    <t>Santiago Nundiche</t>
  </si>
  <si>
    <t>h1) Ingresos por Clasificar</t>
  </si>
  <si>
    <t>Santiago Nuyoó</t>
  </si>
  <si>
    <t xml:space="preserve"> </t>
  </si>
  <si>
    <t>Santiago Pinotepa Nacional</t>
  </si>
  <si>
    <t>Santiago Suchilquitongo</t>
  </si>
  <si>
    <t>g3) Bienes Derivados de Embargos, Decomisos, Aseguramientos y Dación en Pago</t>
  </si>
  <si>
    <t>Santiago Tamazola</t>
  </si>
  <si>
    <t>Santiago Tapextla</t>
  </si>
  <si>
    <t>Santiago Tenango</t>
  </si>
  <si>
    <t>Santiago Tepetlapa</t>
  </si>
  <si>
    <t>h2) Recaudación por Participar</t>
  </si>
  <si>
    <t>Santiago Tetepec</t>
  </si>
  <si>
    <t>Santiago Texcalcingo</t>
  </si>
  <si>
    <t>Santiago Textitlán</t>
  </si>
  <si>
    <t>Santiago Tilantongo</t>
  </si>
  <si>
    <t>g4) Adquisición con Fondos de Terceros</t>
  </si>
  <si>
    <t>Santiago Tillo</t>
  </si>
  <si>
    <t>Santiago Tlazoyaltepec</t>
  </si>
  <si>
    <t>Santiago Xanica</t>
  </si>
  <si>
    <t>h3) Otros Pasivos Circulantes</t>
  </si>
  <si>
    <t>Efectivo y Equivalentes</t>
  </si>
  <si>
    <t>Santiago Xiacuí</t>
  </si>
  <si>
    <t>Santiago Yaitepec</t>
  </si>
  <si>
    <t>Santiago Yaveo</t>
  </si>
  <si>
    <t>Santiago Yolomécatl</t>
  </si>
  <si>
    <t>Santiago Yosondúa</t>
  </si>
  <si>
    <t>IA. Total de Activos Circulantes (IA = a + b + c + d + e + f + g)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</si>
  <si>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</si>
  <si>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</si>
  <si>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</si>
  <si>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</si>
  <si>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</si>
  <si>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</si>
  <si>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</si>
  <si>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Efectivo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</si>
  <si>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</si>
  <si>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</si>
  <si>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</si>
  <si>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</si>
  <si>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</si>
  <si>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</si>
  <si>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</si>
  <si>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</si>
  <si>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</si>
  <si>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Bancos/Tesorería</t>
  </si>
  <si>
    <t>Santo Domingo Tlatayápam</t>
  </si>
  <si>
    <t>Santo Domingo Tomaltepec</t>
  </si>
  <si>
    <t>IIA. Total de Pasivos Circulantes (IIA = a + b + c + d + e + f + g + h)</t>
  </si>
  <si>
    <t>Santo Domingo Tonalá</t>
  </si>
  <si>
    <t>Santo Domingo Tonaltepec</t>
  </si>
  <si>
    <t>Santo Domingo Xagacía</t>
  </si>
  <si>
    <t>Bancos/Dependencias y Otros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</si>
  <si>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</si>
  <si>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</si>
  <si>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</si>
  <si>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</si>
  <si>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</si>
  <si>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</si>
  <si>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</si>
  <si>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</si>
  <si>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</si>
  <si>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</si>
  <si>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</si>
  <si>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Inversiones Temporales (Hasta 3 meses)</t>
  </si>
  <si>
    <t>Silacayoápam</t>
  </si>
  <si>
    <t>Sitio de Xitlapehua</t>
  </si>
  <si>
    <t>Soledad Etla</t>
  </si>
  <si>
    <t>Activo No Circulante</t>
  </si>
  <si>
    <t>Tamazulápam del Espíritu Santo</t>
  </si>
  <si>
    <t>Tanetze de Zaragoza</t>
  </si>
  <si>
    <t>Pasivo No Circulante</t>
  </si>
  <si>
    <t>a. Inversiones Financieras a Largo Plazo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</si>
  <si>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</si>
  <si>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</si>
  <si>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</si>
  <si>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</si>
  <si>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</si>
  <si>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</si>
  <si>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</si>
  <si>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</si>
  <si>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</si>
  <si>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a. Cuentas por Pagar a Largo Plazo</t>
  </si>
  <si>
    <t>Fondos con Afectación Específica</t>
  </si>
  <si>
    <t>Tlalixtac de Cabrera</t>
  </si>
  <si>
    <t>Totontepec Villa de Morelos</t>
  </si>
  <si>
    <t xml:space="preserve">b. Derechos a Recibir Efectivo o Equivalentes a Largo Plazo </t>
  </si>
  <si>
    <t>Trinidad Zaachila</t>
  </si>
  <si>
    <t>Unión Hidalgo</t>
  </si>
  <si>
    <t>b. Documentos por Pagar a Largo Plazo</t>
  </si>
  <si>
    <t>Valerio Trujano</t>
  </si>
  <si>
    <t>Villa de Chilapa de Díaz</t>
  </si>
  <si>
    <t xml:space="preserve">c. Bienes Inmuebles, Infraestructura y Construcciones en Proceso </t>
  </si>
  <si>
    <t>Villa de Etla</t>
  </si>
  <si>
    <t>Villa de Tamazulápam del Progreso</t>
  </si>
  <si>
    <t>c. Deuda Pública a Largo Plazo</t>
  </si>
  <si>
    <t>Villa de Tututepec de Melchor Ocampo</t>
  </si>
  <si>
    <t>Depósitos de Fondos de Terceros en Garantía y/o Administración</t>
  </si>
  <si>
    <t>Villa de Zaachila</t>
  </si>
  <si>
    <t xml:space="preserve">d. Bienes Muebles </t>
  </si>
  <si>
    <t>Villa Díaz Ordaz</t>
  </si>
  <si>
    <t>Villa Sola de Vega</t>
  </si>
  <si>
    <t>Villa Talea de Castro</t>
  </si>
  <si>
    <t>Villa Tejúpam de la Unión</t>
  </si>
  <si>
    <t>d. Pasivos Diferidos a Largo Plazo</t>
  </si>
  <si>
    <t>Yaxe</t>
  </si>
  <si>
    <t>Yogana</t>
  </si>
  <si>
    <t>Yutanduchi de Guerrero</t>
  </si>
  <si>
    <t xml:space="preserve">e. Activos Intangibles </t>
  </si>
  <si>
    <t>Otros Efectivos y Equivalentes</t>
  </si>
  <si>
    <t>Zapotitlán Lagunas</t>
  </si>
  <si>
    <t>Zapotitlán Palmas</t>
  </si>
  <si>
    <t>Zimatlán de Álvarez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</si>
  <si>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</si>
  <si>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</si>
  <si>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</si>
  <si>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Derechos a Recibir Efectivo o Equivalentes</t>
  </si>
  <si>
    <t>g. Activos Diferidos</t>
  </si>
  <si>
    <t>h. Estimación por Pérdida o Deterioro de Activos no Circulantes</t>
  </si>
  <si>
    <t>IIB. Total de Pasivos No Circulantes (IIB = a + b + c + d + e + f)</t>
  </si>
  <si>
    <t>Inversiones Financieras de Corto Plazo</t>
  </si>
  <si>
    <t>Cuentas por Cobrar a Corto Plazo</t>
  </si>
  <si>
    <t>i. Otros Activos no Circulantes</t>
  </si>
  <si>
    <t>Deudores Diversos por Cobrar a Corto Plazo</t>
  </si>
  <si>
    <t>II. Total del Pasivo (II = IIA + IIB)</t>
  </si>
  <si>
    <t>Ingresos por Recuperar a Corto Plazo</t>
  </si>
  <si>
    <t>IB. Total de Activos No Circulantes (IB = a + b + c + d + e + f + g + h + i)</t>
  </si>
  <si>
    <t>Deudores por Anticipos de la Tesorería a Corto Plazo</t>
  </si>
  <si>
    <t>Préstamos Otorgados a Corto Plazo</t>
  </si>
  <si>
    <t>HACIENDA PÚBLICA/PATRIMONIO</t>
  </si>
  <si>
    <t>Formato 2 Informe Analítico de la Deuda Pública y Otros Pasivos - LDF</t>
  </si>
  <si>
    <t>Otros Derechos a Recibir Efectivo o Equivalentes a Corto Plazo</t>
  </si>
  <si>
    <t>I. Total del Activo (I = IA + IB)</t>
  </si>
  <si>
    <t>IIIA. Hacienda Pública/Patrimonio Contribuido (IIIA = a + b + c)</t>
  </si>
  <si>
    <t>Informe Analítico de la Deuda Pública y Otros Pasivos - LDF</t>
  </si>
  <si>
    <t>Derechos a Recibir Bienes o Servicios</t>
  </si>
  <si>
    <t>a. Aportaciones</t>
  </si>
  <si>
    <t>b. Donaciones de Capital</t>
  </si>
  <si>
    <t>Anticipo a Proveedores por Adquisición de Bienes y Prestación de Servicios a Corto Plazo</t>
  </si>
  <si>
    <t>c. Actualización de la Hacienda Pública/Patrimonio</t>
  </si>
  <si>
    <t>Denominación de la Deuda Pública y Otros Pasivos (c)</t>
  </si>
  <si>
    <t>IIIB. Hacienda Pública/Patrimonio Generado (IIIB = a + b + c + d + e)</t>
  </si>
  <si>
    <t>Anticipo a Proveedores por Adquisición de Bienes Inmuebles y Muebles a Corto Plazo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</si>
  <si>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</si>
  <si>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</si>
  <si>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</si>
  <si>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</si>
  <si>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</si>
  <si>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</si>
  <si>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Anticipo a Proveedores por Adquisición de Bienes Intangibles a Corto Plazo</t>
  </si>
  <si>
    <t>a. Resultados del Ejercicio (Ahorro/ Desahorro)</t>
  </si>
  <si>
    <t>1. Deuda Pública (1=A+B)</t>
  </si>
  <si>
    <t>Anticipo a Contratistas por Obras Públicas a Corto Plazo</t>
  </si>
  <si>
    <t>b. Resultados de Ejercicios Anteriores</t>
  </si>
  <si>
    <t>c. Revalúos</t>
  </si>
  <si>
    <t>Otros Derechos a Recibir Bienes o Servicios a Corto Plazo</t>
  </si>
  <si>
    <t>d. Reservas</t>
  </si>
  <si>
    <t>e. Rectificaciones de Resultados de Ejercicios Anteriores</t>
  </si>
  <si>
    <t>A. Corto Plazo (A=a1+a2+a3)</t>
  </si>
  <si>
    <t>Inventarios</t>
  </si>
  <si>
    <t>IIIC. Exceso o Insuficiencia en la Actualización de la Hacienda Pública/Patrimonio (IIIC=a+b)</t>
  </si>
  <si>
    <t>Inventario de Mercancías para Venta</t>
  </si>
  <si>
    <t>a1) Instituciones de Crédito</t>
  </si>
  <si>
    <t>Inventario de Mercancías Terminadas</t>
  </si>
  <si>
    <t>a. Resultado por Posición Monetaria</t>
  </si>
  <si>
    <t>a2) Títulos y Valores</t>
  </si>
  <si>
    <t>Inventario de Mercancías en Proceso de Elaboración</t>
  </si>
  <si>
    <t>b. Resultado por Tenencia de Activos no Monetarios</t>
  </si>
  <si>
    <t>a3) Arrendamientos Financieros</t>
  </si>
  <si>
    <t>Inventario de Materias Primas, Materiales y Suministros para Producción</t>
  </si>
  <si>
    <t>B. Largo Plazo (B=b1+b2+b3)</t>
  </si>
  <si>
    <t>III. Total Hacienda Pública/Patrimonio (III = IIIA + IIIB + IIIC)</t>
  </si>
  <si>
    <t>Bienes en Tránsito</t>
  </si>
  <si>
    <t>Almacenes</t>
  </si>
  <si>
    <t>b1) Instituciones de Crédito</t>
  </si>
  <si>
    <t>b2) Títulos y Valores</t>
  </si>
  <si>
    <t>IV. Total del Pasivo y Hacienda Pública/Patrimonio (IV = II + III)</t>
  </si>
  <si>
    <t>b3) Arrendamientos Financieros</t>
  </si>
  <si>
    <t>Estimación por Pérdida o Deterioro de Activos Circulantes</t>
  </si>
  <si>
    <t xml:space="preserve">2. Otros Pasivos </t>
  </si>
  <si>
    <t>Estimaciones para Cuentas Incobrables por Derechos a Recibir Efectivo o Equivalentes</t>
  </si>
  <si>
    <t>Estimación por Deterioro de Inventarios</t>
  </si>
  <si>
    <t>3. Total de la Deuda Pública y Otros Pasivos (3=1+2)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</si>
  <si>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</si>
  <si>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</si>
  <si>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</si>
  <si>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</si>
  <si>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</si>
  <si>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</si>
  <si>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</si>
  <si>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</si>
  <si>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</si>
  <si>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</si>
  <si>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</si>
  <si>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r>
      <t xml:space="preserve">4. Deuda Contingente </t>
    </r>
    <r>
      <rPr>
        <rFont val="Calibri"/>
        <b/>
        <color rgb="FF000000"/>
        <sz val="11.0"/>
        <vertAlign val="superscript"/>
      </rPr>
      <t>1</t>
    </r>
    <r>
      <rPr>
        <rFont val="Calibri"/>
        <b/>
        <color rgb="FF000000"/>
        <sz val="11.0"/>
      </rPr>
      <t xml:space="preserve"> (Informativo)</t>
    </r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</si>
  <si>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</si>
  <si>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</si>
  <si>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</si>
  <si>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</si>
  <si>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A. Deuda Contingente 1</t>
  </si>
  <si>
    <t>Total de Activos No Circulantes</t>
  </si>
  <si>
    <t>B. Deuda Contingente 2</t>
  </si>
  <si>
    <t>C. Deuda Contingente XX</t>
  </si>
  <si>
    <t>Total del Activo</t>
  </si>
  <si>
    <t>*</t>
  </si>
  <si>
    <t>Cuentas por Pagar a Corto Plazo</t>
  </si>
  <si>
    <r>
      <t xml:space="preserve">5. Valor de Instrumentos Bono Cupón Cero </t>
    </r>
    <r>
      <rPr>
        <rFont val="Calibri"/>
        <b/>
        <color rgb="FF000000"/>
        <sz val="11.0"/>
        <vertAlign val="superscript"/>
      </rPr>
      <t>2</t>
    </r>
    <r>
      <rPr>
        <rFont val="Calibri"/>
        <b/>
        <color rgb="FF000000"/>
        <sz val="11.0"/>
      </rPr>
      <t xml:space="preserve"> (Informativo)</t>
    </r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</si>
  <si>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</si>
  <si>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</si>
  <si>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</si>
  <si>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</si>
  <si>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A. Instrumento Bono Cupón Cero 1</t>
  </si>
  <si>
    <t>B. Instrumento Bono Cupón Cero 2</t>
  </si>
  <si>
    <t>Transferencias Otorgadas por Pagar a Corto Plazo</t>
  </si>
  <si>
    <t>SALDO_ANT</t>
  </si>
  <si>
    <t>DISP</t>
  </si>
  <si>
    <t>AMORT</t>
  </si>
  <si>
    <t>REVAL</t>
  </si>
  <si>
    <t>SALDO_FIN</t>
  </si>
  <si>
    <t>PAGO_INT</t>
  </si>
  <si>
    <t>PAGO_COM</t>
  </si>
  <si>
    <t>C. Instrumento Bono Cupón Cero XX</t>
  </si>
  <si>
    <t>Intereses, Comisiones y Otros Gastos de la Deuda Pública por Pagar a Corto Plazo</t>
  </si>
  <si>
    <t>Retenciones y Contribuciones por Pagar a Corto Plazo</t>
  </si>
  <si>
    <r>
      <rPr>
        <rFont val="Calibri"/>
        <sz val="12.0"/>
        <vertAlign val="superscript"/>
      </rPr>
      <t>1</t>
    </r>
    <r>
      <rPr>
        <rFont val="Calibri"/>
        <sz val="12.0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rFont val="Calibri"/>
        <sz val="12.0"/>
        <vertAlign val="superscript"/>
      </rPr>
      <t>2</t>
    </r>
    <r>
      <rPr>
        <rFont val="Calibri"/>
        <sz val="12.0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</si>
  <si>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</si>
  <si>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</si>
  <si>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</si>
  <si>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</si>
  <si>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</si>
  <si>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</si>
  <si>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Devoluciones de la Ley de Ingresos por Pagar a Corto Plazo</t>
  </si>
  <si>
    <t>6. Obligaciones a Corto Plazo (Informativo)</t>
  </si>
  <si>
    <t>Denominación de la Deuda Pública y Otros Pasivos</t>
  </si>
  <si>
    <t>Deuda Pública</t>
  </si>
  <si>
    <t>Otras Cuentas por Pagar a Corto Plazo</t>
  </si>
  <si>
    <t>Documentos por Pagar a Corto Plazo</t>
  </si>
  <si>
    <t>A. Crédito 1</t>
  </si>
  <si>
    <t>B. Crédito 2</t>
  </si>
  <si>
    <t>C. Crédito XX</t>
  </si>
  <si>
    <t>Documentos Comerciales por Pagar a Corto Plazo</t>
  </si>
  <si>
    <t>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</si>
  <si>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</si>
  <si>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</si>
  <si>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</si>
  <si>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Instituciones de Crédito</t>
  </si>
  <si>
    <t>Porción a Corto Plazo de la Deuda Pública</t>
  </si>
  <si>
    <t>Porción a Corto Plazo de Arrendamiento Financiero</t>
  </si>
  <si>
    <t>Títulos y Valores</t>
  </si>
  <si>
    <t>Títulos y Valores a Corto Plazo</t>
  </si>
  <si>
    <t>Pasivos Diferidos a Corto Plazo</t>
  </si>
  <si>
    <t>Arrendamientos Financieros</t>
  </si>
  <si>
    <t>Ingresos Cobrados por Adelantado a Corto Plazo</t>
  </si>
  <si>
    <t>Formato 3 Informe Analítico de Obligaciones Diferentes de Financiamientos - LDF</t>
  </si>
  <si>
    <t>Intereses Cobrados por Adelantado a Corto Plazo</t>
  </si>
  <si>
    <t>Largo Plazo</t>
  </si>
  <si>
    <t>Otros Pasivos Diferidos a Corto Plazo</t>
  </si>
  <si>
    <t>Informe Analítico de Obligaciones Diferentes de Financiamientos – LDF</t>
  </si>
  <si>
    <t>Fondos y Bienes de Terceros en Garantía y/o Administración a Corto Plazo</t>
  </si>
  <si>
    <t>Fondos en Garantía a Corto Plazo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</si>
  <si>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</si>
  <si>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</si>
  <si>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</si>
  <si>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</si>
  <si>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</si>
  <si>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</si>
  <si>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</si>
  <si>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</si>
  <si>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Fondos en Administración a Corto Plazo</t>
  </si>
  <si>
    <t>Fondos Contingentes a Corto Plazo</t>
  </si>
  <si>
    <t>A. Asociaciones Público Privadas (APP’s) (A=a+b+c+d)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</si>
  <si>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</si>
  <si>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</si>
  <si>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</si>
  <si>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</si>
  <si>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</si>
  <si>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a) APP 1</t>
  </si>
  <si>
    <t>Provisión para Contingencias a Corto Plazo</t>
  </si>
  <si>
    <t>Otras Provisiones a Corto Plazo</t>
  </si>
  <si>
    <t>Otros Pasivos</t>
  </si>
  <si>
    <t>b) APP 2</t>
  </si>
  <si>
    <t>Otros Pasivos a Corto Plazo</t>
  </si>
  <si>
    <t>Total de la Deuda Pública y Otros Pasivos</t>
  </si>
  <si>
    <t>c) APP 3</t>
  </si>
  <si>
    <t>Ingresos por Clasificar</t>
  </si>
  <si>
    <t>Recaudación por Participar</t>
  </si>
  <si>
    <t>d) APP XX</t>
  </si>
  <si>
    <t>Deuda Contingente</t>
  </si>
  <si>
    <t>Otros Pasivos Circulantes</t>
  </si>
  <si>
    <t>Total de Pasivos Circulantes</t>
  </si>
  <si>
    <t>B. Otros Instrumentos (B=a+b+c+d)</t>
  </si>
  <si>
    <t>Valor de Instrumentos Bono Cupón Cero</t>
  </si>
  <si>
    <t>Cuentas por Pagar a Largo Plazo</t>
  </si>
  <si>
    <t>Documentos por Pagar a Largo Plazo</t>
  </si>
  <si>
    <t>Obligaciones a Corto Plazo</t>
  </si>
  <si>
    <t>MONTO</t>
  </si>
  <si>
    <t>PLAZO</t>
  </si>
  <si>
    <t>TASA_INTERES</t>
  </si>
  <si>
    <t>COMISIONES</t>
  </si>
  <si>
    <t>TASA_EFECTIVA</t>
  </si>
  <si>
    <t>Deuda Pública a Largo Plazo</t>
  </si>
  <si>
    <t>a) Otro Instrumento 1</t>
  </si>
  <si>
    <t>Pasivos Diferidos a Largo Plazo</t>
  </si>
  <si>
    <t>Fondos y Bienes de Terceros en Garantía y/o en Administración a Largo Plazo</t>
  </si>
  <si>
    <t>b) Otro Instrumento 2</t>
  </si>
  <si>
    <t>Provisiones a Largo Plazo</t>
  </si>
  <si>
    <t>c) Otro Instrumento 3</t>
  </si>
  <si>
    <t>Total de Pasivos No Circulantes</t>
  </si>
  <si>
    <t>d) Otro Instrumento XX</t>
  </si>
  <si>
    <t>Total del Pasivo</t>
  </si>
  <si>
    <t>Hacienda Pública/Patrimonio Contribuido</t>
  </si>
  <si>
    <t>C. Total de Obligaciones Diferentes de Financiamiento (C=A+B)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</si>
  <si>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</si>
  <si>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</si>
  <si>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</si>
  <si>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</si>
  <si>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</si>
  <si>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</si>
  <si>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</si>
  <si>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</si>
  <si>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</si>
  <si>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</si>
  <si>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</si>
  <si>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</si>
  <si>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</si>
  <si>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</si>
  <si>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</si>
  <si>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</si>
  <si>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</si>
  <si>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</si>
  <si>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</si>
  <si>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Denominación de las Obligaciones Diferentes de Financiamiento</t>
  </si>
  <si>
    <t>Asociaciones Público Privadas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</si>
  <si>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</si>
  <si>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</si>
  <si>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</si>
  <si>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</si>
  <si>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Otros Instrumentos</t>
  </si>
  <si>
    <t>Formato 4 Balance Presupuestario - LDF</t>
  </si>
  <si>
    <t>Balance Presupuestario - LDF</t>
  </si>
  <si>
    <t>Total de Obligaciones Diferentes de Financiamiento</t>
  </si>
  <si>
    <t>Estimado/
Aprobado (d)</t>
  </si>
  <si>
    <t>Devengado</t>
  </si>
  <si>
    <t>Recaudado/
Pagado</t>
  </si>
  <si>
    <t>A. Ingresos Totales (A = A1+A2+A3)</t>
  </si>
  <si>
    <t>EST_APROB</t>
  </si>
  <si>
    <t>DEVENGADO</t>
  </si>
  <si>
    <t>RECAUDADO_PAGADO</t>
  </si>
  <si>
    <t>A1. Ingresos de Libre Disposición</t>
  </si>
  <si>
    <t>A2. Transferencias Federales Etiquetadas</t>
  </si>
  <si>
    <t>A3. Financiamiento Neto</t>
  </si>
  <si>
    <t>Ingresos Totales</t>
  </si>
  <si>
    <t>B. Egresos Presupuestarios1 (B = B1+B2)</t>
  </si>
  <si>
    <t>Formato 5 Estado Analítico de Ingresos Detallado - LDF</t>
  </si>
  <si>
    <t>Ingresos de Libre Disposición</t>
  </si>
  <si>
    <t>B1. Gasto No Etiquetado (sin incluir Amortización de la Deuda Pública)</t>
  </si>
  <si>
    <t>Estado Analítico de Ingresos Detallado - LDF</t>
  </si>
  <si>
    <t>Transferencias Federales Etiquetadas</t>
  </si>
  <si>
    <t xml:space="preserve">B2. Gasto Etiquetado (sin incluir Amortización de la Deuda Pública) </t>
  </si>
  <si>
    <t>C. Remanentes del Ejercicio Anterior ( C = C1 + C2 )</t>
  </si>
  <si>
    <t>Financiamiento Neto</t>
  </si>
  <si>
    <t xml:space="preserve">Concepto (c) </t>
  </si>
  <si>
    <t>Egresos Presupuestarios</t>
  </si>
  <si>
    <t>Ingreso</t>
  </si>
  <si>
    <t>Gasto No Etiquetado</t>
  </si>
  <si>
    <t>C1. Remanentes de Ingresos de Libre Disposición aplicados en el periodo</t>
  </si>
  <si>
    <t>Diferencia (e)</t>
  </si>
  <si>
    <t>Gasto Etiquetado</t>
  </si>
  <si>
    <t>Estimado (d)</t>
  </si>
  <si>
    <t>C2. Remanentes de Transferencias Federales Etiquetadas aplicados en el periodo</t>
  </si>
  <si>
    <t>Ampliaciones/ (Reducciones)</t>
  </si>
  <si>
    <t>Modificado</t>
  </si>
  <si>
    <t>Recaudado</t>
  </si>
  <si>
    <t>Remanentes del Ejercicio Anterior</t>
  </si>
  <si>
    <t>A. Impuestos</t>
  </si>
  <si>
    <t>Remanentes de Ingresos de Libre Disposición aplicados en el periodo</t>
  </si>
  <si>
    <t xml:space="preserve">I. Balance Presupuestario (I = A – B + C)  </t>
  </si>
  <si>
    <t>B. Cuotas y Aportaciones de Seguridad Social</t>
  </si>
  <si>
    <t>Remanentes de Transferencias Federales Etiquetadas aplicados en el periodo</t>
  </si>
  <si>
    <t>C. Contribuciones de Mejoras</t>
  </si>
  <si>
    <t>Balance Presupuestario</t>
  </si>
  <si>
    <t>D. Derechos</t>
  </si>
  <si>
    <t>II. Balance Presupuestario sin Financiamiento Neto (II = I - A3)</t>
  </si>
  <si>
    <t>E. Productos</t>
  </si>
  <si>
    <t>Balance Presupuestario sin Financiamiento Neto</t>
  </si>
  <si>
    <t>F. Aprovechamientos</t>
  </si>
  <si>
    <t>Balance Presupuestario sin Financiamiento Neto y sin Remanentes del Ejercicio Anterior</t>
  </si>
  <si>
    <t>III. Balance Presupuestario sin Financiamiento Neto y sin Remanentes del Ejercicio Anterior (III= II - C)</t>
  </si>
  <si>
    <t>G. Ingresos por Ventas de Bienes y Servicios</t>
  </si>
  <si>
    <t>H. Participaciones (H=h1+h2+h3+h4+h5+h6+h7+h8+h9+h10+h11)</t>
  </si>
  <si>
    <t>Intereses, Comisiones y Gastos de la Deuda</t>
  </si>
  <si>
    <t>Intereses, Comisiones y Gastos de la Deuda con Gasto No Etiquetado</t>
  </si>
  <si>
    <t>Concepto</t>
  </si>
  <si>
    <t>Aprobado</t>
  </si>
  <si>
    <t>Pagado</t>
  </si>
  <si>
    <t>E. Intereses, Comisiones y Gastos de la Deuda (E = E1+E2)</t>
  </si>
  <si>
    <t xml:space="preserve">h1) Fondo General de Participaciones </t>
  </si>
  <si>
    <t>h2) Fondo de Fomento Municipal</t>
  </si>
  <si>
    <t>Intereses, Comisiones y Gastos de la Deuda con Gasto Etiquetado</t>
  </si>
  <si>
    <t>E1. Intereses, Comisiones y Gastos de la Deuda con Gasto No Etiquetado</t>
  </si>
  <si>
    <t>h3) Fondo de Fiscalización y Recaudación</t>
  </si>
  <si>
    <t>E2. Intereses, Comisiones y Gastos de la Deuda con Gasto Etiquetado</t>
  </si>
  <si>
    <t>h4) Fondo de Compensación</t>
  </si>
  <si>
    <t>Balance Primario</t>
  </si>
  <si>
    <t>h5) Fondo de Extracción de Hidrocarburos</t>
  </si>
  <si>
    <t>IV. Balance Primario (IV = III + E)</t>
  </si>
  <si>
    <t>h6) Impuesto Especial Sobre Producción y Servicios</t>
  </si>
  <si>
    <t>Financiamiento</t>
  </si>
  <si>
    <t>h7) 0.136% de la Recaudación Federal Participable</t>
  </si>
  <si>
    <t>Estimado/
Aprobado</t>
  </si>
  <si>
    <t>F. Financiamiento (F = F1 + F2)</t>
  </si>
  <si>
    <t>h8) 3.17% Sobre Extracción de Petróleo</t>
  </si>
  <si>
    <t>Financiamiento con Fuente de Pago de Ingresos de Libre Disposición</t>
  </si>
  <si>
    <t>F1. Financiamiento con Fuente de Pago de Ingresos de Libre Disposición</t>
  </si>
  <si>
    <t>h9) Gasolinas y Diésel</t>
  </si>
  <si>
    <t>F2. Financiamiento con Fuente de Pago de Transferencias Federales Etiquetadas</t>
  </si>
  <si>
    <t>G. Amortización de la Deuda (G = G1 + G2)</t>
  </si>
  <si>
    <t>h10) Fondo del Impuesto Sobre la Renta</t>
  </si>
  <si>
    <t>Financiamiento con Fuente de Pago de Transferencias Federales Etiquetadas</t>
  </si>
  <si>
    <t>G1. Amortización de la Deuda Pública con Gasto No Etiquetado</t>
  </si>
  <si>
    <t>h11) Fondo de Estabilización de los Ingresos de las Entidades Federativas</t>
  </si>
  <si>
    <t>G2. Amortización de la Deuda Pública con Gasto Etiquetado</t>
  </si>
  <si>
    <t>I. Incentivos Derivados de la Colaboración Fiscal (I=i1+i2+i3+i4+i5)</t>
  </si>
  <si>
    <t>Amortización de la Deuda</t>
  </si>
  <si>
    <t>i1) Tenencia o Uso de Vehículos</t>
  </si>
  <si>
    <t>A3. Financiamiento Neto (A3 = F – G )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</si>
  <si>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</si>
  <si>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</si>
  <si>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</si>
  <si>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</si>
  <si>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</si>
  <si>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 xml:space="preserve">A1. Ingresos de Libre Disposición </t>
  </si>
  <si>
    <t>K. Convenios</t>
  </si>
  <si>
    <t>k1) Otros Convenios y Subsidios</t>
  </si>
  <si>
    <t>L. Otros Ingresos de Libre Disposición (L=l1+l2)</t>
  </si>
  <si>
    <t>A3.1 Financiamiento Neto con Fuente de Pago de Ingresos de Libre Disposición (A3.1 = F1 – G1)</t>
  </si>
  <si>
    <t xml:space="preserve">l1) Participaciones en Ingresos Locales </t>
  </si>
  <si>
    <t>l2) Otros Ingresos de Libre Disposición</t>
  </si>
  <si>
    <t>Financiamiento Neto con Fuente de Pago de Ingresos de Libre</t>
  </si>
  <si>
    <t>I. Total de Ingresos de Libre Disposición (I=A+B+C+D+E+F+G+H+I+J+K+L)</t>
  </si>
  <si>
    <t>Amortización de la Deuda Pública con Gasto No Etiquetado</t>
  </si>
  <si>
    <t>Ingresos Excedentes de Ingresos de Libre Disposición</t>
  </si>
  <si>
    <t>V. Balance Presupuestario de Recursos Disponibles 
(V = A1 + A3.1 – B 1 + C1)</t>
  </si>
  <si>
    <t xml:space="preserve">Transferencias Federales Etiquetadas </t>
  </si>
  <si>
    <t>A. Aportaciones (A=a1+a2+a3+a4+a5+a6+a7+a8)</t>
  </si>
  <si>
    <t>VI. Balance Presupuestario de Recursos Disponibles sin Financiamiento Neto (VI = V – A3.1)</t>
  </si>
  <si>
    <t>Financiamiento Neto con Fuente de Pago de Transferencias Federales Etiquetadas</t>
  </si>
  <si>
    <t>a1) Fondo de Aportaciones para la Nómina Educativa y Gasto Operativo</t>
  </si>
  <si>
    <t>A3.2 Financiamiento Neto con Fuente de Pago de Transferencias Federales Etiquetadas (A3.2 = F2 – G2)</t>
  </si>
  <si>
    <t>Financiamiento con Fuente de Pago de Transferencias Federales</t>
  </si>
  <si>
    <t>B2. Gasto Etiquetado (sin incluir Amortización de la Deuda Pública)</t>
  </si>
  <si>
    <t>Amortización de la Deuda Pública con Gasto Etiquetado</t>
  </si>
  <si>
    <t>a2) Fondo de Aportaciones para los Servicios de Salud</t>
  </si>
  <si>
    <t>VII. Balance Presupuestario de Recursos Etiquetados 
(VII = A2 + A3.2 – B2 + C2)</t>
  </si>
  <si>
    <t>VIII. Balance Presupuestario de Recursos Etiquetados sin Financiamiento Neto (VIII = VII – A3.2)</t>
  </si>
  <si>
    <t>a3) Fondo de Aportaciones para la Infraestructura Social</t>
  </si>
  <si>
    <t>Balance Presupuestario de Recursos Etiquetados</t>
  </si>
  <si>
    <t>a4) Fondo de Aportaciones para el Fortalecimiento de los Municipios y de las Demarcaciones Territoriales del Distrito Federal</t>
  </si>
  <si>
    <t>Balance Presupuestario de Recursos Etiquetados sin Financiamiento</t>
  </si>
  <si>
    <t>a5) Fondo de Aportaciones Múltiples</t>
  </si>
  <si>
    <t>a6) Fondo de Aportaciones para la Educación Tecnológica y de Adultos</t>
  </si>
  <si>
    <t>ESTIMADO</t>
  </si>
  <si>
    <t>AMPLIACIONES</t>
  </si>
  <si>
    <t>MODIFICADO</t>
  </si>
  <si>
    <t>RECAUDADO</t>
  </si>
  <si>
    <t>DIFERENCIA</t>
  </si>
  <si>
    <t>a7) Fondo de Aportaciones para la Seguridad Pública de los Estados y del Distrito Federal</t>
  </si>
  <si>
    <t>Formato 6 a) Estado Analítico del Ejercicio del Presupuesto de Egresos Detallado - LDF 
                       (Clasificación por Objeto del Gasto)</t>
  </si>
  <si>
    <t>Impuestos</t>
  </si>
  <si>
    <t>Estado Analítico del Ejercicio del Presupuesto de Egresos Detallado - LDF</t>
  </si>
  <si>
    <t xml:space="preserve">Clasificación por Objeto del Gasto (Capítulo y Concepto) </t>
  </si>
  <si>
    <t>Cuotas y Aportaciones de Seguridad Social</t>
  </si>
  <si>
    <t>a8) Fondo de Aportaciones para el Fortalecimiento de las Entidades Federativas</t>
  </si>
  <si>
    <t>Egresos</t>
  </si>
  <si>
    <t>Contribuciones de Mejoras</t>
  </si>
  <si>
    <t>B. Convenios (B=b1+b2+b3+b4)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</si>
  <si>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</si>
  <si>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</si>
  <si>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</si>
  <si>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</si>
  <si>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</si>
  <si>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</si>
  <si>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Derechos</t>
  </si>
  <si>
    <t>b1) Convenios de Protección Social en Salud</t>
  </si>
  <si>
    <t>b2) Convenios de Descentralización</t>
  </si>
  <si>
    <t>Productos</t>
  </si>
  <si>
    <t>A. Servicios Personales (A=a1+a2+a3+a4+a5+a6+a7)</t>
  </si>
  <si>
    <t>b3) Convenios de Reasignación</t>
  </si>
  <si>
    <t>Aprovechamientos</t>
  </si>
  <si>
    <t>a1) Remuneraciones al Personal de Carácter Permanente</t>
  </si>
  <si>
    <t>a2) Remuneraciones al Personal de Carácter Transitorio</t>
  </si>
  <si>
    <t>Ingresos por Ventas de Bienes y Servicios</t>
  </si>
  <si>
    <t>b4) Otros Convenios y Subsidios</t>
  </si>
  <si>
    <t>a3) Remuneraciones Adicionales y Especiales</t>
  </si>
  <si>
    <t>a4) Seguridad Social</t>
  </si>
  <si>
    <t>a5) Otras Prestaciones Sociales y Económicas</t>
  </si>
  <si>
    <t>a6) Previsiones</t>
  </si>
  <si>
    <t>Participaciones</t>
  </si>
  <si>
    <t>a7) Pago de Estímulos a Servidores Públicos</t>
  </si>
  <si>
    <t>C. Fondos Distintos de Aportaciones (C=c1+c2)</t>
  </si>
  <si>
    <t>B. Materiales y Suministros (B=b1+b2+b3+b4+b5+b6+b7+b8+b9)</t>
  </si>
  <si>
    <t>c1) Fondo para Entidades Federativas y Municipios Productores de Hidrocarburos</t>
  </si>
  <si>
    <t xml:space="preserve">Fondo General de Participaciones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</si>
  <si>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</si>
  <si>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</si>
  <si>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</si>
  <si>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</si>
  <si>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</si>
  <si>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c2) Fondo Minero</t>
  </si>
  <si>
    <t>Fondo de Fomento Municipal</t>
  </si>
  <si>
    <t>b6) Combustibles, Lubricantes y Aditivos</t>
  </si>
  <si>
    <t>b7) Vestuario, Blancos, Prendas de Protección y Artículos Deportivos</t>
  </si>
  <si>
    <t>b8) Materiales y Suministros Para Seguridad</t>
  </si>
  <si>
    <t>D. Transferencias, Subsidios y Subvenciones, y Pensiones y Jubilaciones</t>
  </si>
  <si>
    <t>b9) Herramientas, Refacciones y Accesorios Menores</t>
  </si>
  <si>
    <t>Fondo de Fiscalización y Recaudación</t>
  </si>
  <si>
    <t>C. Servicios Generales (C=c1+c2+c3+c4+c5+c6+c7+c8+c9)</t>
  </si>
  <si>
    <t>Fondo de Compensación</t>
  </si>
  <si>
    <t>E. Otras Transferencias Federales Etiquetadas</t>
  </si>
  <si>
    <t>c1) Servicios Básicos</t>
  </si>
  <si>
    <t>Fondo de Extracción de Hidrocarburos</t>
  </si>
  <si>
    <t>II. Total de Transferencias Federales Etiquetadas (II = A + B + C + D + E)</t>
  </si>
  <si>
    <t>c2) Servicios de Arrendamiento</t>
  </si>
  <si>
    <t>c3) Servicios Profesionales, Científicos, Técnicos y Otros Servicios</t>
  </si>
  <si>
    <t>Impuesto Especial Sobre Producción y Servicios</t>
  </si>
  <si>
    <t>c4) Servicios Financieros, Bancarios y Comerciales</t>
  </si>
  <si>
    <t>III. Ingresos Derivados de Financiamientos (III = A)</t>
  </si>
  <si>
    <t>c5) Servicios de Instalación, Reparación, Mantenimiento y Conservación</t>
  </si>
  <si>
    <t>c6) Servicios de Comunicación Social y Publicidad</t>
  </si>
  <si>
    <t>A. Ingresos Derivados de Financiamientos</t>
  </si>
  <si>
    <t>0.136% de la Recaudación Federal Participable</t>
  </si>
  <si>
    <t>c7) Servicios de Traslado y Viáticos</t>
  </si>
  <si>
    <t>IV. Total de Ingresos (IV = I + II + III)</t>
  </si>
  <si>
    <t>c8) Servicios Oficiales</t>
  </si>
  <si>
    <t>c9) Otros Servicios Generales</t>
  </si>
  <si>
    <t>3.17% Sobre Extracción de Petróleo</t>
  </si>
  <si>
    <t>D. Transferencias, Asignaciones, Subsidios y Otras Ayudas (D=d1+d2+d3+d4+d5+d6+d7+d8+d9)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</si>
  <si>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</si>
  <si>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</si>
  <si>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</si>
  <si>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d1) Transferencias Internas y Asignaciones al Sector Público</t>
  </si>
  <si>
    <t>3. Ingresos Derivados de Financiamientos (3 = 1 + 2)</t>
  </si>
  <si>
    <t>Gasolinas y Diésel</t>
  </si>
  <si>
    <t>d2) Transferencias al Resto del Sector Público</t>
  </si>
  <si>
    <t>Fondo del Impuesto Sobre la Renta</t>
  </si>
  <si>
    <t>d3) Subsidios y Subvenciones</t>
  </si>
  <si>
    <t>d4) Ayudas Sociales</t>
  </si>
  <si>
    <t>d5) Pensiones y Jubilaciones</t>
  </si>
  <si>
    <t>Fondo de Estabilización de los Ingresos de las Entidades Federativas</t>
  </si>
  <si>
    <t>d6) Transferencias a Fideicomisos, Mandatos y Otros Análogos</t>
  </si>
  <si>
    <t>d7) Transferencias a la Seguridad Social</t>
  </si>
  <si>
    <t>d8) Donativos</t>
  </si>
  <si>
    <t>Incentivos Derivados de la Colaboración Fiscal</t>
  </si>
  <si>
    <t>d9) Transferencias al Exterior</t>
  </si>
  <si>
    <t>E. Bienes Muebles, Inmuebles e Intangibles (E=e1+e2+e3+e4+e5+e6+e7+e8+e9)</t>
  </si>
  <si>
    <t>Tenencia o Uso de Vehículos</t>
  </si>
  <si>
    <t>e1) Mobiliario y Equipo de Administración</t>
  </si>
  <si>
    <t>Fondo de Compensación ISAN</t>
  </si>
  <si>
    <t>e2) Mobiliario y Equipo Educacional y Recreativo</t>
  </si>
  <si>
    <t>e3) Equipo e Instrumental Médico y de Laboratorio</t>
  </si>
  <si>
    <t>APROBADO</t>
  </si>
  <si>
    <t>PAGADO</t>
  </si>
  <si>
    <t>SUBEJERCICIO</t>
  </si>
  <si>
    <t>Impuesto Sobre Automóviles Nuevos</t>
  </si>
  <si>
    <t>e4) Vehículos y Equipo de Transporte</t>
  </si>
  <si>
    <t>e5) Equipo de Defensa y Seguridad</t>
  </si>
  <si>
    <t>Fondo de Compensación de Repecos-Intermedios</t>
  </si>
  <si>
    <t>e6) Maquinaria, Otros Equipos y Herramientas</t>
  </si>
  <si>
    <t>e7) Activos Biológicos</t>
  </si>
  <si>
    <t>Otros Incentivos Económicos</t>
  </si>
  <si>
    <t>e8) Bienes Inmuebles</t>
  </si>
  <si>
    <t>Transferencias</t>
  </si>
  <si>
    <t>e9) Activos Intangibles</t>
  </si>
  <si>
    <t>Servicios Personales</t>
  </si>
  <si>
    <t>F. Inversión Pública (F=f1+f2+f3)</t>
  </si>
  <si>
    <t>f1) Obra Pública en Bienes de Dominio Público</t>
  </si>
  <si>
    <t>Convenios</t>
  </si>
  <si>
    <t>f2) Obra Pública en Bienes Propios</t>
  </si>
  <si>
    <t>f3) Proyectos Productivos y Acciones de Fomento</t>
  </si>
  <si>
    <t>Remuneraciones al Personal de Carácter Permanente</t>
  </si>
  <si>
    <t>G. Inversiones Financieras y Otras Provisiones (G=g1+g2+g3+g4+g5+g6+g7)</t>
  </si>
  <si>
    <t>Otros Convenios y Subsidios</t>
  </si>
  <si>
    <t>g1) Inversiones Para el Fomento de Actividades Productivas</t>
  </si>
  <si>
    <t>g2) Acciones y Participaciones de Capital</t>
  </si>
  <si>
    <t>Remuneraciones al Personal de Carácter Transitorio</t>
  </si>
  <si>
    <t>g3) Compra de Títulos y Valores</t>
  </si>
  <si>
    <t>Otros Ingresos de Libre Disposición (L=l1+l2)</t>
  </si>
  <si>
    <t>g4) Concesión de Préstamos</t>
  </si>
  <si>
    <t>g5) Inversiones en Fideicomisos, Mandatos y Otros Análogos</t>
  </si>
  <si>
    <t xml:space="preserve">          Fideicomiso de Desastres Naturales (Informativo)</t>
  </si>
  <si>
    <t xml:space="preserve">Participaciones en Ingresos Locales </t>
  </si>
  <si>
    <t>Remuneraciones Adicionales y Especiales</t>
  </si>
  <si>
    <t>g6) Otras Inversiones Financieras</t>
  </si>
  <si>
    <t>g7) Provisiones para Contingencias y Otras Erogaciones Especiales</t>
  </si>
  <si>
    <t>H. Participaciones y Aportaciones (H=h1+h2+h3)</t>
  </si>
  <si>
    <t>Otros Ingresos de Libre Disposición</t>
  </si>
  <si>
    <t>h1) Participaciones</t>
  </si>
  <si>
    <t>Seguridad Social</t>
  </si>
  <si>
    <t>h2) Aportaciones</t>
  </si>
  <si>
    <t>h3) Convenios</t>
  </si>
  <si>
    <t>Total de Ingresos de Libre Disposición</t>
  </si>
  <si>
    <t>I. Deuda Pública (I=i1+i2+i3+i4+i5+i6+i7)</t>
  </si>
  <si>
    <t>i1) Amortización de la Deuda Pública</t>
  </si>
  <si>
    <t>Otras Prestaciones Sociales y Económicas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</si>
  <si>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</si>
  <si>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</si>
  <si>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</si>
  <si>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</si>
  <si>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</si>
  <si>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</si>
  <si>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Previsiones</t>
  </si>
  <si>
    <t>Fondo de Aportaciones para la Nómina Educativa y Gasto Operativo</t>
  </si>
  <si>
    <t>II. Gasto Etiquetado (II=A+B+C+D+E+F+G+H+I)</t>
  </si>
  <si>
    <t>Fondo de Aportaciones para los Servicios de Salud</t>
  </si>
  <si>
    <t>Pago de Estímulos a Servidores Públicos</t>
  </si>
  <si>
    <t>Fondo de Aportaciones para la Infraestructura Social</t>
  </si>
  <si>
    <t>Materiales y Suministros</t>
  </si>
  <si>
    <t>Fondo de Aportaciones para el Fortalecimiento de los Municipios y de las Demarcaciones Territoriales del Distrito Federal</t>
  </si>
  <si>
    <t>Fondo de Aportaciones Múltiples</t>
  </si>
  <si>
    <t>Materiales de Administración, Emisión de Documentos y Artículos Oficiales</t>
  </si>
  <si>
    <t>Fondo de Aportaciones para la Educación Tecnológica y de Adultos</t>
  </si>
  <si>
    <t>Fondo de Aportaciones para la Seguridad Pública de los Estados y del Distrito Federal</t>
  </si>
  <si>
    <t>Alimentos y Utensilios</t>
  </si>
  <si>
    <t>Fondo de Aportaciones para el Fortalecimiento de las Entidades Federativas</t>
  </si>
  <si>
    <t>Materias Primas y Materiales de Producción y Comercialización</t>
  </si>
  <si>
    <t>Convenios de Protección Social en Salud</t>
  </si>
  <si>
    <t>Materiales y Artículos de Construcción y de Reparación</t>
  </si>
  <si>
    <t>Convenios de Descentralización</t>
  </si>
  <si>
    <t>Productos Químicos, Farmacéuticos y de Laboratorio</t>
  </si>
  <si>
    <t>Combustibles, Lubricantes y Aditivos</t>
  </si>
  <si>
    <t>Convenios de Reasignación</t>
  </si>
  <si>
    <t>Vestuario, Blancos, Prendas de Protección y Artículos Deportivos</t>
  </si>
  <si>
    <t>Fondos Distintos de Aportaciones</t>
  </si>
  <si>
    <t>Materiales y Suministros Para Seguridad</t>
  </si>
  <si>
    <t>Fondo para Entidades Federativas y Municipios Productores de Hidrocarburos</t>
  </si>
  <si>
    <t>Herramientas, Refacciones y Accesorios Menores</t>
  </si>
  <si>
    <t>Servicios Generales</t>
  </si>
  <si>
    <t>Fondo Minero</t>
  </si>
  <si>
    <t>Servicios Básicos</t>
  </si>
  <si>
    <t>Transferencias, Subsidios y Subvenciones, y Pensiones y Jubilaciones</t>
  </si>
  <si>
    <t>Otras Transferencias Federales Etiquetadas</t>
  </si>
  <si>
    <t>Servicios de Arrendamiento</t>
  </si>
  <si>
    <t>Total de Transferencias Federales Etiquetadas</t>
  </si>
  <si>
    <t>Servicios Profesionales, Científicos, Técnicos y Otros Servicios</t>
  </si>
  <si>
    <t>Ingresos Derivados de Financiamientos</t>
  </si>
  <si>
    <t>Servicios Financieros, Bancarios y Comerciales</t>
  </si>
  <si>
    <t>Servicios de Instalación, Reparación, Mantenimiento y Conservación</t>
  </si>
  <si>
    <t>Servicios de Comunicación Social y Publicidad</t>
  </si>
  <si>
    <t>Ingresos Derivados de Financiamientos con Fuente de Pago de Ingresos de Libre Disposición</t>
  </si>
  <si>
    <t>Servicios de Traslado y Viáticos</t>
  </si>
  <si>
    <t>Ingresos Derivados de Financiamientos con Fuente de Pago de Transferencias Federales Etiquetadas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</si>
  <si>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</si>
  <si>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</si>
  <si>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</si>
  <si>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</si>
  <si>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</si>
  <si>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</si>
  <si>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</si>
  <si>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Formato 6 b) Estado Analítico del Ejercicio del Presupuesto de Egresos Detallado - LDF 
                        (Clasificación Administrativa)</t>
  </si>
  <si>
    <t>Pensiones y Jubilaciones</t>
  </si>
  <si>
    <t>Clasificación Administrativa</t>
  </si>
  <si>
    <t>Transferencias a Fideicomisos, Mandatos y Otros Análogos</t>
  </si>
  <si>
    <t>Transferencias a la Seguridad Social</t>
  </si>
  <si>
    <t>I. Gasto No Etiquetado (I=A+B+C+D+E+F+G+H)</t>
  </si>
  <si>
    <t>Donativos</t>
  </si>
  <si>
    <t>Transferencias al Exterior</t>
  </si>
  <si>
    <t>Bienes Muebles, Inmuebles e Intangibles</t>
  </si>
  <si>
    <t>III. Total de Egresos (III = I + II)</t>
  </si>
  <si>
    <t>A. Dependencia o Unidad Administrativa 1</t>
  </si>
  <si>
    <t>B. Dependencia o Unidad Administrativa 2</t>
  </si>
  <si>
    <t>Mobiliario y Equipo de Administración</t>
  </si>
  <si>
    <t>C. Dependencia o Unidad Administrativa 3</t>
  </si>
  <si>
    <t>D. Dependencia o Unidad Administrativa 4</t>
  </si>
  <si>
    <t>E. Dependencia o Unidad Administrativa 5</t>
  </si>
  <si>
    <t>Mobiliario y Equipo Educacional y Recreativo</t>
  </si>
  <si>
    <t>F. Dependencia o Unidad Administrativa 6</t>
  </si>
  <si>
    <t>G. Dependencia o Unidad Administrativa 7</t>
  </si>
  <si>
    <t>Equipo e Instrumental Médico y de Laboratorio</t>
  </si>
  <si>
    <t>H. Dependencia o Unidad Administrativa xx</t>
  </si>
  <si>
    <t>II. Gasto Etiquetado (II=A+B+C+D+E+F+G+H)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</si>
  <si>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</si>
  <si>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</si>
  <si>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</si>
  <si>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</si>
  <si>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</si>
  <si>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</si>
  <si>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</si>
  <si>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</si>
  <si>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</si>
  <si>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</si>
  <si>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Total de Egresos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</si>
  <si>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</si>
  <si>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</si>
  <si>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</si>
  <si>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</si>
  <si>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</si>
  <si>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</si>
  <si>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Fideicomiso de Desastres Naturales (Informativo)</t>
  </si>
  <si>
    <t>Formato 6 c) Estado Analítico del Ejercicio del Presupuesto de Egresos Detallado -LDF 
                       (Claisificación Funcional)</t>
  </si>
  <si>
    <t>Otras Inversiones Financieras</t>
  </si>
  <si>
    <t>Estado Analítico del Ejercicio del Presupueso de Egresos Detallado - LDF</t>
  </si>
  <si>
    <t>Provisiones para Contingencias y Otras Erogaciones Especiales</t>
  </si>
  <si>
    <t>Clasificación Funcional (Finalidad y Función)</t>
  </si>
  <si>
    <t>Participaciones y Aportaciones</t>
  </si>
  <si>
    <t>Subejercicio  (e)</t>
  </si>
  <si>
    <t>Ampliaciones / (Reducciones)</t>
  </si>
  <si>
    <t>Gobierno</t>
  </si>
  <si>
    <t>I. Gasto No Etiquetado (I=A+B+C+D)</t>
  </si>
  <si>
    <t>Legislación</t>
  </si>
  <si>
    <t>A. Gobierno (A=a1+a2+a3+a4+a5+a6+a7+a8)</t>
  </si>
  <si>
    <t>Justicia</t>
  </si>
  <si>
    <t>a1) Legislación</t>
  </si>
  <si>
    <t>a2) Justicia</t>
  </si>
  <si>
    <t>Amortización de la Deuda Pública</t>
  </si>
  <si>
    <t>Coordinación de la Política de Gobierno</t>
  </si>
  <si>
    <t>a3) Coordinación de la Política de Gobierno</t>
  </si>
  <si>
    <t>a4) Relaciones Exteriores</t>
  </si>
  <si>
    <t>Intereses de la Deuda Pública</t>
  </si>
  <si>
    <t>a5) Asuntos Financieros y Hacendarios</t>
  </si>
  <si>
    <t>a6) Seguridad Nacional</t>
  </si>
  <si>
    <t>Relaciones Exteriores</t>
  </si>
  <si>
    <t>a7) Asuntos de Orden Público y de Seguridad Interior</t>
  </si>
  <si>
    <t>Comisiones de la Deuda Pública</t>
  </si>
  <si>
    <t>a8) Otros Servicios Generales</t>
  </si>
  <si>
    <t>B. Desarrollo Social (B=b1+b2+b3+b4+b5+b6+b7)</t>
  </si>
  <si>
    <t>Asuntos Financieros y Hacendarios</t>
  </si>
  <si>
    <t>Gastos de la Deuda Pública</t>
  </si>
  <si>
    <t xml:space="preserve">b1) Protección Ambiental </t>
  </si>
  <si>
    <t>Seguridad Nacional</t>
  </si>
  <si>
    <t>b2) Vivienda y Servicios a la Comunidad</t>
  </si>
  <si>
    <t>Costo por Coberturas</t>
  </si>
  <si>
    <t>b3) Salud</t>
  </si>
  <si>
    <t>b4) Recreación, Cultura y Otras Manifestaciones Sociales</t>
  </si>
  <si>
    <t xml:space="preserve">b5) Educación </t>
  </si>
  <si>
    <t>Asuntos de Orden Público y de Seguridad Interior</t>
  </si>
  <si>
    <t>Apoyos Financieros</t>
  </si>
  <si>
    <t>b6) Protección Social</t>
  </si>
  <si>
    <t>b7) Otros Asuntos Sociales</t>
  </si>
  <si>
    <t>C. Desarrollo Económico (C=c1+c2+c3+c4+c5+c6+c7+c8+c9)</t>
  </si>
  <si>
    <t>Adeudos de Ejercicios Fiscales Anteriores (ADEFAS)</t>
  </si>
  <si>
    <t>c1) Asuntos Económicos, Comerciales y Laborales en General</t>
  </si>
  <si>
    <t>c2) Agropecuaria, Silvicultura, Pesca y Caza</t>
  </si>
  <si>
    <t>Desarrollo Social</t>
  </si>
  <si>
    <t xml:space="preserve">c3) Combustibles y Energía </t>
  </si>
  <si>
    <t>c4) Minería, Manufacturas y Construcción</t>
  </si>
  <si>
    <t>c5) Transporte</t>
  </si>
  <si>
    <t>c6) Comunicaciones</t>
  </si>
  <si>
    <t xml:space="preserve">Protección Ambiental </t>
  </si>
  <si>
    <t>c7) Turismo</t>
  </si>
  <si>
    <t>c8) Ciencia, Tecnología e Innovación</t>
  </si>
  <si>
    <t>Vivienda y Servicios a la Comunidad</t>
  </si>
  <si>
    <t>c9) Otras Industrias y Otros Asuntos Económicos</t>
  </si>
  <si>
    <t>D. Otras No Clasificadas en Funciones Anteriores
(D=d1+d2+d3+d4)</t>
  </si>
  <si>
    <t>Salud</t>
  </si>
  <si>
    <t>d1) Transacciones de la Deuda Pública / Costo Financiero de la Deuda</t>
  </si>
  <si>
    <t>d2) Transferencias, Participaciones y Aportaciones Entre Diferentes Niveles y Órdenes de Gobierno</t>
  </si>
  <si>
    <t>Recreación, Cultura y Otras Manifestaciones Sociales</t>
  </si>
  <si>
    <t>d3) Saneamiento del Sistema Financiero</t>
  </si>
  <si>
    <t xml:space="preserve">Educación </t>
  </si>
  <si>
    <t>d4) Adeudos de Ejercicios Fiscales Anteriores</t>
  </si>
  <si>
    <t>Protección Social</t>
  </si>
  <si>
    <t>II: Gasto Etiquetado (II=A+B+C+D)</t>
  </si>
  <si>
    <t>Otros Asuntos Sociales</t>
  </si>
  <si>
    <t>A. Gobierno (A=a1+a2+a3+a4+a5+a6+a7a+a8)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</si>
  <si>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</si>
  <si>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</si>
  <si>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</si>
  <si>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</si>
  <si>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</si>
  <si>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</si>
  <si>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</si>
  <si>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</si>
  <si>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</si>
  <si>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</si>
  <si>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</si>
  <si>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</si>
  <si>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</si>
  <si>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D. Otras No Clasificadas en Funciones Anteriores (D=d1+d2+d3+d4)</t>
  </si>
  <si>
    <t>Saneamiento del Sistema Financiero</t>
  </si>
  <si>
    <t>Adeudos de Ejercicios Fiscales Anteriores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</si>
  <si>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</si>
  <si>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</si>
  <si>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</si>
  <si>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</si>
  <si>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</si>
  <si>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</si>
  <si>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</si>
  <si>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</si>
  <si>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</si>
  <si>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</si>
  <si>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</si>
  <si>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</si>
  <si>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</si>
  <si>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</si>
  <si>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</si>
  <si>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</si>
  <si>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</si>
  <si>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</si>
  <si>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</si>
  <si>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</si>
  <si>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</si>
  <si>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</si>
  <si>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</si>
  <si>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</si>
  <si>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</si>
  <si>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</si>
  <si>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</si>
  <si>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</si>
  <si>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</si>
  <si>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</si>
  <si>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</si>
  <si>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</si>
  <si>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Total de Gasto en Servicios Personales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</si>
  <si>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</si>
  <si>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</si>
  <si>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</si>
  <si>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</si>
  <si>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AÑO_CUESTION_1</t>
  </si>
  <si>
    <t>AÑO_CUESTION_2</t>
  </si>
  <si>
    <t>AÑO_CUESTION_3</t>
  </si>
  <si>
    <t>AÑO_CUESTION_4</t>
  </si>
  <si>
    <t>AÑO_CUESTION_5</t>
  </si>
  <si>
    <t>AÑO_CUESTION_6</t>
  </si>
  <si>
    <t>I. Incentivos Derivados de la Colaboración Fiscal</t>
  </si>
  <si>
    <t>L. Otros Ingresos de Libre Disposición</t>
  </si>
  <si>
    <t>2. Transferencias Federales Etiquetadas (2=A+B+C+D+E)</t>
  </si>
  <si>
    <t>Formato 7 b) Proyecciones de Egresos - LDF</t>
  </si>
  <si>
    <t>A. Aportaciones</t>
  </si>
  <si>
    <t>Proyecciones de Egresos - LDF</t>
  </si>
  <si>
    <t>B. Convenios</t>
  </si>
  <si>
    <t>C. Fondos Distintos de Aportaciones</t>
  </si>
  <si>
    <t xml:space="preserve">        Concepto (b)</t>
  </si>
  <si>
    <t>3. Ingresos Derivados de Financiamientos (3=A)</t>
  </si>
  <si>
    <t>4. Total de Ingresos Proyectados (4=1+2+3)</t>
  </si>
  <si>
    <t>1.  Gasto No Etiquetado (1=A+B+C+D+E+F+G+H+I)</t>
  </si>
  <si>
    <t>A.     Servicios Personales</t>
  </si>
  <si>
    <t>B.     Materiales y Suministros</t>
  </si>
  <si>
    <t>1. Ingresos Derivados de Financiamientos con Fuente de Pago de Recursos de Libre Disposición</t>
  </si>
  <si>
    <t>C.    Servicios Generales</t>
  </si>
  <si>
    <t xml:space="preserve">Derechos </t>
  </si>
  <si>
    <t>D.    Transferencias, Asignaciones, Subsidios y Otras Ayudas</t>
  </si>
  <si>
    <t>E.     Bienes Muebles, Inmuebles e Intangibles</t>
  </si>
  <si>
    <t>3. Ingresos Derivados de Financiamientos (3= 1 + 2)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</si>
  <si>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</si>
  <si>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</si>
  <si>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</si>
  <si>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</si>
  <si>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</si>
  <si>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Ingresos por ventas de Bienes y Servicios</t>
  </si>
  <si>
    <t>H.    Participaciones y Aportaciones</t>
  </si>
  <si>
    <t>2.  Total de Egresos Proyectados (3 = 1 + 2)</t>
  </si>
  <si>
    <t>Total de Ingresos Proyectados</t>
  </si>
  <si>
    <t>Ingresos Derivados de Financiamientos con Fuente de Pago de Recursos de Libre Disposición</t>
  </si>
  <si>
    <t>Formato 7 c) Resultados de Ingresos - LDF</t>
  </si>
  <si>
    <t>Resultados de Ingresos - LDF</t>
  </si>
  <si>
    <r>
      <t xml:space="preserve">Año del Ejercicio
Vigente </t>
    </r>
    <r>
      <rPr>
        <rFont val="Calibri"/>
        <b/>
        <color rgb="FF000000"/>
        <sz val="11.0"/>
        <vertAlign val="superscript"/>
      </rPr>
      <t>2</t>
    </r>
    <r>
      <rPr>
        <rFont val="Calibri"/>
        <b/>
        <color rgb="FF000000"/>
        <sz val="11.0"/>
      </rPr>
      <t xml:space="preserve"> (d)</t>
    </r>
  </si>
  <si>
    <t>1.  Ingresos de Libre Disposición (1=A+B+C+D+E+F+G+H+I+J+K+L)</t>
  </si>
  <si>
    <t>A.    Impuestos</t>
  </si>
  <si>
    <t xml:space="preserve">Participaciones y Aportaciones 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</si>
  <si>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</si>
  <si>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</si>
  <si>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</si>
  <si>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</si>
  <si>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</si>
  <si>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</si>
  <si>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</si>
  <si>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</si>
  <si>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</si>
  <si>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</si>
  <si>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</si>
  <si>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</si>
  <si>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</si>
  <si>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</si>
  <si>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</si>
  <si>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</si>
  <si>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</si>
  <si>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</si>
  <si>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</si>
  <si>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</si>
  <si>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</si>
  <si>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rFont val="Calibri"/>
        <sz val="11.0"/>
        <vertAlign val="superscript"/>
      </rPr>
      <t>1</t>
    </r>
    <r>
      <rPr>
        <rFont val="Calibri"/>
        <sz val="11.0"/>
      </rPr>
      <t xml:space="preserve"> Los importes corresponden al momento contable de los ingresos devengados.</t>
    </r>
  </si>
  <si>
    <r>
      <rPr>
        <rFont val="Calibri"/>
        <sz val="11.0"/>
        <vertAlign val="superscript"/>
      </rPr>
      <t>2</t>
    </r>
    <r>
      <rPr>
        <rFont val="Calibri"/>
        <sz val="11.0"/>
      </rPr>
      <t xml:space="preserve"> Los importes corresponden a los ingresos devengados al cierre trimestral más reciente disponible y estimados para el resto del ejercicio.</t>
    </r>
  </si>
  <si>
    <t>Total de Egresos Proyectados</t>
  </si>
  <si>
    <t>AÑO_CUESTION</t>
  </si>
  <si>
    <t>Formato 7 d) Resultados de Egresos - LDF</t>
  </si>
  <si>
    <t>Resultados de Egresos - LDF</t>
  </si>
  <si>
    <t xml:space="preserve">Transferencias </t>
  </si>
  <si>
    <r>
      <t xml:space="preserve">Año del Ejercicio 
Vigente </t>
    </r>
    <r>
      <rPr>
        <rFont val="Calibri"/>
        <b/>
        <color rgb="FF000000"/>
        <sz val="11.0"/>
        <vertAlign val="superscript"/>
      </rPr>
      <t>2</t>
    </r>
    <r>
      <rPr>
        <rFont val="Calibri"/>
        <b/>
        <color rgb="FF000000"/>
        <sz val="11.0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</si>
  <si>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</si>
  <si>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</si>
  <si>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</si>
  <si>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r>
      <rPr>
        <rFont val="Calibri"/>
        <sz val="11.0"/>
        <vertAlign val="superscript"/>
      </rPr>
      <t>1</t>
    </r>
    <r>
      <rPr>
        <rFont val="Calibri"/>
        <sz val="11.0"/>
      </rPr>
      <t xml:space="preserve"> Los importes corresponden al momento contable de los ingresos devengados.</t>
    </r>
  </si>
  <si>
    <r>
      <rPr>
        <rFont val="Calibri"/>
        <sz val="11.0"/>
        <vertAlign val="superscript"/>
      </rPr>
      <t>2</t>
    </r>
    <r>
      <rPr>
        <rFont val="Calibri"/>
        <sz val="11.0"/>
      </rPr>
      <t xml:space="preserve"> Los importes corresponden a los ingresos devengados al cierre trimestral más reciente disponible y estimados para el resto del ejercicio.</t>
    </r>
  </si>
  <si>
    <t>Total de Resultados de Ingresos</t>
  </si>
  <si>
    <t>Ingresos derivados de Financiamientos con Fuente de Pago de Transferencias Federales Etiquetadas</t>
  </si>
  <si>
    <t>Ingresos Derivados de Financiamiento</t>
  </si>
  <si>
    <t>Formato 8) Informe sobre Estudios Actuariales – LDF</t>
  </si>
  <si>
    <t>Informe sobre Estudios Actuariales - LDF</t>
  </si>
  <si>
    <t>Pensiones y jubilaciones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</si>
  <si>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</si>
  <si>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</si>
  <si>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</si>
  <si>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</si>
  <si>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</si>
  <si>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</si>
  <si>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</si>
  <si>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</si>
  <si>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</si>
  <si>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</si>
  <si>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</si>
  <si>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</si>
  <si>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</si>
  <si>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</si>
  <si>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</si>
  <si>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</si>
  <si>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</si>
  <si>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</si>
  <si>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</si>
  <si>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</si>
  <si>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</si>
  <si>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</si>
  <si>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</si>
  <si>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</si>
  <si>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</si>
  <si>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</si>
  <si>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</si>
  <si>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</si>
  <si>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</si>
  <si>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</si>
  <si>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</si>
  <si>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</si>
  <si>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</si>
  <si>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</si>
  <si>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</si>
  <si>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</si>
  <si>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</si>
  <si>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</si>
  <si>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</si>
  <si>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</si>
  <si>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</si>
  <si>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</si>
  <si>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</si>
  <si>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PENSIONES</t>
  </si>
  <si>
    <t>SALUD</t>
  </si>
  <si>
    <t>RIESGOS</t>
  </si>
  <si>
    <t>INVALIDEZ</t>
  </si>
  <si>
    <t>OTRAS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</si>
</sst>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\-* #,##0.00_-;_-* &quot;-&quot;??_-;_-@"/>
    <numFmt numFmtId="165" formatCode="dd/mm/yyyy"/>
  </numFmts>
  <fonts count="15">
    <font>
      <sz val="11.0"/>
      <color rgb="FF000000"/>
      <name val="Calibri"/>
    </font>
    <font>
      <b/>
      <sz val="20.0"/>
      <color rgb="FF000000"/>
      <name val="Calibri"/>
    </font>
    <font/>
    <font>
      <b/>
      <sz val="16.0"/>
      <color rgb="FF000000"/>
      <name val="Calibri"/>
    </font>
    <font>
      <b/>
      <sz val="11.0"/>
      <color rgb="FF000000"/>
      <name val="Calibri"/>
    </font>
    <font>
      <sz val="8.0"/>
      <color rgb="FF000000"/>
      <name val="Arial"/>
    </font>
    <font>
      <sz val="11.0"/>
      <color rgb="FFFFFFFF"/>
      <name val="Calibri"/>
    </font>
    <font>
      <sz val="12.0"/>
      <name val="Calibri"/>
    </font>
    <font>
      <sz val="16.0"/>
      <color rgb="FF000000"/>
      <name val="Calibri"/>
    </font>
    <font>
      <b/>
      <sz val="11.0"/>
      <color rgb="FFD0CECE"/>
      <name val="Calibri"/>
    </font>
    <font>
      <sz val="11.0"/>
      <color rgb="FFD0CECE"/>
      <name val="Calibri"/>
    </font>
    <font>
      <u/>
      <sz val="11.0"/>
      <color rgb="FF000000"/>
      <name val="Calibri"/>
    </font>
    <font>
      <b/>
      <sz val="11.0"/>
      <color rgb="FFFF0000"/>
      <name val="Calibri"/>
    </font>
    <font>
      <u/>
      <sz val="11.0"/>
      <color rgb="FF000000"/>
      <name val="Calibri"/>
    </font>
    <font>
      <sz val="11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40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/>
    </border>
    <border>
      <left/>
      <right/>
      <bottom/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D0CECE"/>
      </top>
      <bottom style="thin">
        <color rgb="FF000000"/>
      </bottom>
    </border>
  </borders>
  <cellStyleXfs count="1">
    <xf borderId="0" fillId="0" fontId="0" numFmtId="0" applyAlignment="1" applyFont="1"/>
  </cellStyleXfs>
  <cellXfs count="1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0" numFmtId="0" xfId="0" applyBorder="1" applyFont="1"/>
    <xf borderId="0" fillId="0" fontId="0" numFmtId="0" xfId="0" applyFont="1"/>
    <xf borderId="5" fillId="0" fontId="0" numFmtId="0" xfId="0" applyBorder="1" applyFont="1"/>
    <xf borderId="6" fillId="0" fontId="0" numFmtId="0" xfId="0" applyAlignment="1" applyBorder="1" applyFont="1">
      <alignment vertical="center"/>
    </xf>
    <xf borderId="7" fillId="0" fontId="0" numFmtId="0" xfId="0" applyAlignment="1" applyBorder="1" applyFont="1">
      <alignment vertical="center"/>
    </xf>
    <xf borderId="8" fillId="0" fontId="2" numFmtId="0" xfId="0" applyBorder="1" applyFont="1"/>
    <xf borderId="9" fillId="0" fontId="0" numFmtId="0" xfId="0" applyBorder="1" applyFont="1"/>
    <xf borderId="10" fillId="0" fontId="0" numFmtId="0" xfId="0" applyBorder="1" applyFont="1"/>
    <xf borderId="11" fillId="0" fontId="0" numFmtId="0" xfId="0" applyBorder="1" applyFont="1"/>
    <xf borderId="12" fillId="0" fontId="3" numFmtId="0" xfId="0" applyAlignment="1" applyBorder="1" applyFont="1">
      <alignment horizontal="left" vertical="center"/>
    </xf>
    <xf borderId="12" fillId="0" fontId="2" numFmtId="0" xfId="0" applyBorder="1" applyFont="1"/>
    <xf borderId="0" fillId="0" fontId="0" numFmtId="0" xfId="0" applyAlignment="1" applyFont="1">
      <alignment vertical="center"/>
    </xf>
    <xf borderId="13" fillId="3" fontId="4" numFmtId="0" xfId="0" applyAlignment="1" applyBorder="1" applyFill="1" applyFont="1">
      <alignment horizontal="center" vertical="center"/>
    </xf>
    <xf borderId="6" fillId="2" fontId="4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0" fontId="2" numFmtId="0" xfId="0" applyBorder="1" applyFont="1"/>
    <xf borderId="16" fillId="3" fontId="4" numFmtId="0" xfId="0" applyAlignment="1" applyBorder="1" applyFont="1">
      <alignment horizontal="center" vertical="center"/>
    </xf>
    <xf borderId="17" fillId="0" fontId="2" numFmtId="0" xfId="0" applyBorder="1" applyFont="1"/>
    <xf borderId="18" fillId="0" fontId="2" numFmtId="0" xfId="0" applyBorder="1" applyFont="1"/>
    <xf borderId="19" fillId="3" fontId="4" numFmtId="0" xfId="0" applyAlignment="1" applyBorder="1" applyFont="1">
      <alignment horizontal="center" vertical="center"/>
    </xf>
    <xf borderId="20" fillId="0" fontId="2" numFmtId="0" xfId="0" applyBorder="1" applyFont="1"/>
    <xf borderId="21" fillId="0" fontId="2" numFmtId="0" xfId="0" applyBorder="1" applyFont="1"/>
    <xf borderId="22" fillId="3" fontId="4" numFmtId="0" xfId="0" applyAlignment="1" applyBorder="1" applyFont="1">
      <alignment horizontal="left" vertical="center"/>
    </xf>
    <xf borderId="6" fillId="3" fontId="4" numFmtId="0" xfId="0" applyAlignment="1" applyBorder="1" applyFont="1">
      <alignment horizontal="center" vertical="center"/>
    </xf>
    <xf borderId="6" fillId="3" fontId="4" numFmtId="0" xfId="0" applyAlignment="1" applyBorder="1" applyFont="1">
      <alignment horizontal="center" shrinkToFit="0" vertical="center" wrapText="1"/>
    </xf>
    <xf borderId="23" fillId="3" fontId="4" numFmtId="0" xfId="0" applyAlignment="1" applyBorder="1" applyFont="1">
      <alignment horizontal="left" vertical="center"/>
    </xf>
    <xf borderId="24" fillId="0" fontId="4" numFmtId="0" xfId="0" applyAlignment="1" applyBorder="1" applyFont="1">
      <alignment horizontal="left" vertical="center"/>
    </xf>
    <xf borderId="24" fillId="0" fontId="0" numFmtId="0" xfId="0" applyAlignment="1" applyBorder="1" applyFont="1">
      <alignment vertical="center"/>
    </xf>
    <xf borderId="25" fillId="0" fontId="4" numFmtId="0" xfId="0" applyAlignment="1" applyBorder="1" applyFont="1">
      <alignment horizontal="left" vertical="center"/>
    </xf>
    <xf borderId="24" fillId="0" fontId="0" numFmtId="0" xfId="0" applyAlignment="1" applyBorder="1" applyFont="1">
      <alignment horizontal="left" vertical="center"/>
    </xf>
    <xf borderId="6" fillId="0" fontId="4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shrinkToFit="0" vertical="center" wrapText="1"/>
    </xf>
    <xf borderId="22" fillId="2" fontId="4" numFmtId="0" xfId="0" applyAlignment="1" applyBorder="1" applyFont="1">
      <alignment horizontal="center" shrinkToFit="0" vertical="center" wrapText="1"/>
    </xf>
    <xf borderId="26" fillId="0" fontId="4" numFmtId="0" xfId="0" applyAlignment="1" applyBorder="1" applyFont="1">
      <alignment horizontal="center" shrinkToFit="0" vertical="center" wrapText="1"/>
    </xf>
    <xf borderId="26" fillId="0" fontId="4" numFmtId="0" xfId="0" applyAlignment="1" applyBorder="1" applyFont="1">
      <alignment vertical="center"/>
    </xf>
    <xf borderId="24" fillId="0" fontId="0" numFmtId="4" xfId="0" applyAlignment="1" applyBorder="1" applyFont="1" applyNumberFormat="1">
      <alignment vertical="center"/>
    </xf>
    <xf borderId="26" fillId="0" fontId="4" numFmtId="0" xfId="0" applyAlignment="1" applyBorder="1" applyFont="1">
      <alignment shrinkToFit="0" vertical="center" wrapText="1"/>
    </xf>
    <xf borderId="25" fillId="0" fontId="0" numFmtId="0" xfId="0" applyAlignment="1" applyBorder="1" applyFont="1">
      <alignment horizontal="left" vertical="center"/>
    </xf>
    <xf borderId="0" fillId="0" fontId="4" numFmtId="0" xfId="0" applyFont="1"/>
    <xf borderId="0" fillId="0" fontId="0" numFmtId="11" xfId="0" applyFont="1" applyNumberFormat="1"/>
    <xf borderId="0" fillId="0" fontId="0" numFmtId="14" xfId="0" applyFont="1" applyNumberFormat="1"/>
    <xf borderId="0" fillId="0" fontId="0" numFmtId="164" xfId="0" applyFont="1" applyNumberFormat="1"/>
    <xf borderId="24" fillId="0" fontId="4" numFmtId="4" xfId="0" applyAlignment="1" applyBorder="1" applyFont="1" applyNumberFormat="1">
      <alignment vertical="center"/>
    </xf>
    <xf borderId="24" fillId="0" fontId="5" numFmtId="4" xfId="0" applyAlignment="1" applyBorder="1" applyFont="1" applyNumberFormat="1">
      <alignment vertical="center"/>
    </xf>
    <xf borderId="25" fillId="0" fontId="0" numFmtId="0" xfId="0" applyAlignment="1" applyBorder="1" applyFont="1">
      <alignment horizontal="left"/>
    </xf>
    <xf borderId="24" fillId="0" fontId="4" numFmtId="0" xfId="0" applyAlignment="1" applyBorder="1" applyFont="1">
      <alignment vertical="center"/>
    </xf>
    <xf borderId="25" fillId="0" fontId="4" numFmtId="0" xfId="0" applyAlignment="1" applyBorder="1" applyFont="1">
      <alignment horizontal="left"/>
    </xf>
    <xf borderId="12" fillId="0" fontId="1" numFmtId="0" xfId="0" applyAlignment="1" applyBorder="1" applyFont="1">
      <alignment horizontal="left" vertical="center"/>
    </xf>
    <xf borderId="22" fillId="3" fontId="4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shrinkToFit="0" wrapText="1"/>
    </xf>
    <xf borderId="24" fillId="0" fontId="0" numFmtId="0" xfId="0" applyBorder="1" applyFont="1"/>
    <xf borderId="27" fillId="0" fontId="4" numFmtId="0" xfId="0" applyAlignment="1" applyBorder="1" applyFont="1">
      <alignment horizontal="left" vertical="center"/>
    </xf>
    <xf borderId="27" fillId="0" fontId="0" numFmtId="0" xfId="0" applyAlignment="1" applyBorder="1" applyFont="1">
      <alignment horizontal="left" vertical="center"/>
    </xf>
    <xf borderId="28" fillId="0" fontId="0" numFmtId="0" xfId="0" applyBorder="1" applyFont="1"/>
    <xf borderId="28" fillId="0" fontId="0" numFmtId="0" xfId="0" applyAlignment="1" applyBorder="1" applyFont="1">
      <alignment vertical="center"/>
    </xf>
    <xf borderId="29" fillId="3" fontId="0" numFmtId="0" xfId="0" applyBorder="1" applyFont="1"/>
    <xf borderId="0" fillId="0" fontId="0" numFmtId="0" xfId="0" applyAlignment="1" applyFont="1">
      <alignment horizontal="left"/>
    </xf>
    <xf borderId="0" fillId="0" fontId="2" numFmtId="4" xfId="0" applyFont="1" applyNumberFormat="1"/>
    <xf borderId="24" fillId="0" fontId="6" numFmtId="0" xfId="0" applyAlignment="1" applyBorder="1" applyFont="1">
      <alignment vertical="center"/>
    </xf>
    <xf borderId="28" fillId="0" fontId="6" numFmtId="0" xfId="0" applyAlignment="1" applyBorder="1" applyFont="1">
      <alignment vertical="center"/>
    </xf>
    <xf borderId="0" fillId="0" fontId="7" numFmtId="0" xfId="0" applyAlignment="1" applyFont="1">
      <alignment horizontal="left" shrinkToFit="0" vertical="center" wrapText="1"/>
    </xf>
    <xf borderId="28" fillId="0" fontId="6" numFmtId="0" xfId="0" applyBorder="1" applyFont="1"/>
    <xf borderId="0" fillId="0" fontId="3" numFmtId="0" xfId="0" applyAlignment="1" applyFont="1">
      <alignment vertical="center"/>
    </xf>
    <xf borderId="0" fillId="0" fontId="8" numFmtId="0" xfId="0" applyAlignment="1" applyFont="1">
      <alignment vertical="center"/>
    </xf>
    <xf borderId="24" fillId="0" fontId="0" numFmtId="0" xfId="0" applyAlignment="1" applyBorder="1" applyFont="1">
      <alignment horizontal="left"/>
    </xf>
    <xf borderId="29" fillId="3" fontId="0" numFmtId="0" xfId="0" applyAlignment="1" applyBorder="1" applyFont="1">
      <alignment vertical="center"/>
    </xf>
    <xf borderId="24" fillId="0" fontId="0" numFmtId="165" xfId="0" applyAlignment="1" applyBorder="1" applyFont="1" applyNumberFormat="1">
      <alignment vertical="center"/>
    </xf>
    <xf borderId="24" fillId="0" fontId="6" numFmtId="0" xfId="0" applyAlignment="1" applyBorder="1" applyFont="1">
      <alignment horizontal="left" vertical="center"/>
    </xf>
    <xf borderId="24" fillId="0" fontId="0" numFmtId="16" xfId="0" applyAlignment="1" applyBorder="1" applyFont="1" applyNumberFormat="1">
      <alignment vertical="center"/>
    </xf>
    <xf borderId="6" fillId="3" fontId="4" numFmtId="0" xfId="0" applyAlignment="1" applyBorder="1" applyFont="1">
      <alignment horizontal="left" shrinkToFit="0" vertical="center" wrapText="1"/>
    </xf>
    <xf borderId="24" fillId="0" fontId="4" numFmtId="4" xfId="0" applyBorder="1" applyFont="1" applyNumberFormat="1"/>
    <xf borderId="24" fillId="0" fontId="0" numFmtId="4" xfId="0" applyBorder="1" applyFont="1" applyNumberFormat="1"/>
    <xf borderId="0" fillId="0" fontId="3" numFmtId="0" xfId="0" applyAlignment="1" applyFont="1">
      <alignment horizontal="left" vertical="center"/>
    </xf>
    <xf borderId="26" fillId="3" fontId="4" numFmtId="0" xfId="0" applyAlignment="1" applyBorder="1" applyFont="1">
      <alignment horizontal="center" vertical="center"/>
    </xf>
    <xf borderId="29" fillId="3" fontId="9" numFmtId="0" xfId="0" applyBorder="1" applyFont="1"/>
    <xf borderId="7" fillId="3" fontId="4" numFmtId="0" xfId="0" applyAlignment="1" applyBorder="1" applyFont="1">
      <alignment horizontal="center" vertical="center"/>
    </xf>
    <xf borderId="24" fillId="0" fontId="4" numFmtId="0" xfId="0" applyBorder="1" applyFont="1"/>
    <xf borderId="30" fillId="0" fontId="2" numFmtId="0" xfId="0" applyBorder="1" applyFont="1"/>
    <xf borderId="29" fillId="3" fontId="10" numFmtId="0" xfId="0" applyBorder="1" applyFont="1"/>
    <xf borderId="28" fillId="0" fontId="2" numFmtId="0" xfId="0" applyBorder="1" applyFont="1"/>
    <xf borderId="26" fillId="0" fontId="4" numFmtId="0" xfId="0" applyAlignment="1" applyBorder="1" applyFont="1">
      <alignment horizontal="left" vertical="center"/>
    </xf>
    <xf borderId="24" fillId="0" fontId="11" numFmtId="0" xfId="0" applyBorder="1" applyFont="1"/>
    <xf borderId="0" fillId="0" fontId="12" numFmtId="0" xfId="0" applyFont="1"/>
    <xf borderId="24" fillId="0" fontId="4" numFmtId="0" xfId="0" applyAlignment="1" applyBorder="1" applyFont="1">
      <alignment horizontal="left" shrinkToFit="0" vertical="center" wrapText="1"/>
    </xf>
    <xf borderId="28" fillId="0" fontId="4" numFmtId="0" xfId="0" applyAlignment="1" applyBorder="1" applyFont="1">
      <alignment horizontal="left" shrinkToFit="0" vertical="center" wrapText="1"/>
    </xf>
    <xf borderId="28" fillId="0" fontId="4" numFmtId="0" xfId="0" applyAlignment="1" applyBorder="1" applyFont="1">
      <alignment horizontal="left" vertical="center"/>
    </xf>
    <xf borderId="26" fillId="0" fontId="0" numFmtId="0" xfId="0" applyAlignment="1" applyBorder="1" applyFont="1">
      <alignment horizontal="left" vertical="center"/>
    </xf>
    <xf borderId="29" fillId="3" fontId="10" numFmtId="0" xfId="0" applyAlignment="1" applyBorder="1" applyFont="1">
      <alignment vertical="center"/>
    </xf>
    <xf borderId="26" fillId="0" fontId="0" numFmtId="0" xfId="0" applyBorder="1" applyFont="1"/>
    <xf borderId="24" fillId="0" fontId="0" numFmtId="0" xfId="0" applyAlignment="1" applyBorder="1" applyFont="1">
      <alignment horizontal="left" shrinkToFit="0" vertical="center" wrapText="1"/>
    </xf>
    <xf borderId="24" fillId="0" fontId="0" numFmtId="0" xfId="0" applyAlignment="1" applyBorder="1" applyFont="1">
      <alignment horizontal="left" shrinkToFit="0" wrapText="1"/>
    </xf>
    <xf borderId="0" fillId="0" fontId="3" numFmtId="0" xfId="0" applyAlignment="1" applyFont="1">
      <alignment horizontal="left" shrinkToFit="0" vertical="center" wrapText="1"/>
    </xf>
    <xf borderId="26" fillId="3" fontId="4" numFmtId="0" xfId="0" applyAlignment="1" applyBorder="1" applyFont="1">
      <alignment horizontal="center" shrinkToFit="0" vertical="center" wrapText="1"/>
    </xf>
    <xf borderId="7" fillId="3" fontId="4" numFmtId="0" xfId="0" applyAlignment="1" applyBorder="1" applyFont="1">
      <alignment horizontal="center" shrinkToFit="0" vertical="center" wrapText="1"/>
    </xf>
    <xf borderId="31" fillId="3" fontId="4" numFmtId="0" xfId="0" applyAlignment="1" applyBorder="1" applyFont="1">
      <alignment horizontal="center" shrinkToFit="0" vertical="center" wrapText="1"/>
    </xf>
    <xf borderId="32" fillId="4" fontId="4" numFmtId="0" xfId="0" applyAlignment="1" applyBorder="1" applyFill="1" applyFont="1">
      <alignment horizontal="left" vertical="center"/>
    </xf>
    <xf borderId="29" fillId="4" fontId="4" numFmtId="4" xfId="0" applyAlignment="1" applyBorder="1" applyFont="1" applyNumberFormat="1">
      <alignment vertical="center"/>
    </xf>
    <xf borderId="29" fillId="4" fontId="4" numFmtId="0" xfId="0" applyAlignment="1" applyBorder="1" applyFont="1">
      <alignment vertical="center"/>
    </xf>
    <xf borderId="29" fillId="4" fontId="0" numFmtId="0" xfId="0" applyAlignment="1" applyBorder="1" applyFont="1">
      <alignment horizontal="left" vertical="center"/>
    </xf>
    <xf borderId="29" fillId="4" fontId="0" numFmtId="4" xfId="0" applyAlignment="1" applyBorder="1" applyFont="1" applyNumberFormat="1">
      <alignment vertical="center"/>
    </xf>
    <xf borderId="29" fillId="4" fontId="0" numFmtId="0" xfId="0" applyAlignment="1" applyBorder="1" applyFont="1">
      <alignment vertical="center"/>
    </xf>
    <xf borderId="24" fillId="0" fontId="5" numFmtId="4" xfId="0" applyAlignment="1" applyBorder="1" applyFont="1" applyNumberFormat="1">
      <alignment vertical="center"/>
    </xf>
    <xf borderId="29" fillId="4" fontId="4" numFmtId="0" xfId="0" applyAlignment="1" applyBorder="1" applyFont="1">
      <alignment horizontal="left" vertical="center"/>
    </xf>
    <xf borderId="29" fillId="4" fontId="0" numFmtId="0" xfId="0" applyAlignment="1" applyBorder="1" applyFont="1">
      <alignment horizontal="left"/>
    </xf>
    <xf borderId="26" fillId="0" fontId="4" numFmtId="4" xfId="0" applyAlignment="1" applyBorder="1" applyFont="1" applyNumberFormat="1">
      <alignment vertical="center"/>
    </xf>
    <xf borderId="29" fillId="4" fontId="4" numFmtId="0" xfId="0" applyAlignment="1" applyBorder="1" applyFont="1">
      <alignment horizontal="left"/>
    </xf>
    <xf borderId="33" fillId="0" fontId="3" numFmtId="0" xfId="0" applyAlignment="1" applyBorder="1" applyFont="1">
      <alignment horizontal="left" shrinkToFit="0" vertical="center" wrapText="1"/>
    </xf>
    <xf borderId="34" fillId="0" fontId="2" numFmtId="0" xfId="0" applyBorder="1" applyFont="1"/>
    <xf borderId="0" fillId="0" fontId="13" numFmtId="0" xfId="0" applyFont="1"/>
    <xf borderId="35" fillId="0" fontId="2" numFmtId="0" xfId="0" applyBorder="1" applyFont="1"/>
    <xf borderId="36" fillId="3" fontId="4" numFmtId="0" xfId="0" applyAlignment="1" applyBorder="1" applyFont="1">
      <alignment horizontal="center" vertical="center"/>
    </xf>
    <xf borderId="37" fillId="0" fontId="2" numFmtId="0" xfId="0" applyBorder="1" applyFont="1"/>
    <xf borderId="22" fillId="3" fontId="4" numFmtId="0" xfId="0" applyAlignment="1" applyBorder="1" applyFont="1">
      <alignment horizontal="center" vertical="center"/>
    </xf>
    <xf borderId="35" fillId="0" fontId="4" numFmtId="0" xfId="0" applyAlignment="1" applyBorder="1" applyFont="1">
      <alignment vertical="center"/>
    </xf>
    <xf borderId="25" fillId="0" fontId="0" numFmtId="0" xfId="0" applyAlignment="1" applyBorder="1" applyFont="1">
      <alignment vertical="center"/>
    </xf>
    <xf borderId="25" fillId="0" fontId="4" numFmtId="0" xfId="0" applyAlignment="1" applyBorder="1" applyFont="1">
      <alignment vertical="center"/>
    </xf>
    <xf borderId="25" fillId="0" fontId="0" numFmtId="0" xfId="0" applyAlignment="1" applyBorder="1" applyFont="1">
      <alignment shrinkToFit="0" vertical="center" wrapText="1"/>
    </xf>
    <xf borderId="38" fillId="0" fontId="0" numFmtId="0" xfId="0" applyBorder="1" applyFont="1"/>
    <xf borderId="23" fillId="3" fontId="4" numFmtId="0" xfId="0" applyAlignment="1" applyBorder="1" applyFont="1">
      <alignment horizontal="center" shrinkToFit="0" vertical="center" wrapText="1"/>
    </xf>
    <xf borderId="25" fillId="0" fontId="4" numFmtId="4" xfId="0" applyAlignment="1" applyBorder="1" applyFont="1" applyNumberFormat="1">
      <alignment horizontal="right" vertical="center"/>
    </xf>
    <xf borderId="25" fillId="0" fontId="4" numFmtId="0" xfId="0" applyAlignment="1" applyBorder="1" applyFont="1">
      <alignment horizontal="right" vertical="center"/>
    </xf>
    <xf borderId="25" fillId="0" fontId="0" numFmtId="4" xfId="0" applyAlignment="1" applyBorder="1" applyFont="1" applyNumberFormat="1">
      <alignment horizontal="right" vertical="center"/>
    </xf>
    <xf borderId="25" fillId="0" fontId="0" numFmtId="0" xfId="0" applyAlignment="1" applyBorder="1" applyFont="1">
      <alignment horizontal="right" vertical="center"/>
    </xf>
    <xf borderId="24" fillId="0" fontId="4" numFmtId="0" xfId="0" applyAlignment="1" applyBorder="1" applyFont="1">
      <alignment horizontal="left"/>
    </xf>
    <xf borderId="38" fillId="0" fontId="0" numFmtId="0" xfId="0" applyAlignment="1" applyBorder="1" applyFont="1">
      <alignment horizontal="center"/>
    </xf>
    <xf borderId="0" fillId="0" fontId="0" numFmtId="0" xfId="0" applyAlignment="1" applyFont="1">
      <alignment horizontal="center"/>
    </xf>
    <xf borderId="32" fillId="3" fontId="4" numFmtId="0" xfId="0" applyAlignment="1" applyBorder="1" applyFont="1">
      <alignment horizontal="center" shrinkToFit="0" vertical="center" wrapText="1"/>
    </xf>
    <xf borderId="39" fillId="3" fontId="4" numFmtId="0" xfId="0" applyAlignment="1" applyBorder="1" applyFont="1">
      <alignment horizontal="center" shrinkToFit="0" vertical="center" wrapText="1"/>
    </xf>
    <xf borderId="26" fillId="3" fontId="4" numFmtId="0" xfId="0" applyAlignment="1" applyBorder="1" applyFont="1">
      <alignment horizontal="left" vertical="center"/>
    </xf>
    <xf borderId="0" fillId="0" fontId="14" numFmtId="0" xfId="0" applyAlignment="1" applyFont="1">
      <alignment horizontal="left" shrinkToFit="0" vertical="center" wrapText="1"/>
    </xf>
    <xf borderId="26" fillId="3" fontId="4" numFmtId="0" xfId="0" applyAlignment="1" applyBorder="1" applyFont="1">
      <alignment horizontal="left" shrinkToFit="0" vertical="center" wrapText="1"/>
    </xf>
    <xf borderId="24" fillId="0" fontId="0" numFmtId="3" xfId="0" applyAlignment="1" applyBorder="1" applyFont="1" applyNumberFormat="1">
      <alignment vertical="center"/>
    </xf>
    <xf borderId="24" fillId="0" fontId="0" numFmtId="10" xfId="0" applyAlignment="1" applyBorder="1" applyFont="1" applyNumberFormat="1">
      <alignment vertical="center"/>
    </xf>
    <xf borderId="24" fillId="0" fontId="0" numFmtId="9" xfId="0" applyAlignment="1" applyBorder="1" applyFont="1" applyNumberFormat="1">
      <alignment vertical="center"/>
    </xf>
    <xf borderId="28" fillId="0" fontId="0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33" Type="http://schemas.openxmlformats.org/officeDocument/2006/relationships/worksheet" Target="worksheets/sheet31.xml"/><Relationship Id="rId10" Type="http://schemas.openxmlformats.org/officeDocument/2006/relationships/worksheet" Target="worksheets/sheet8.xml"/><Relationship Id="rId32" Type="http://schemas.openxmlformats.org/officeDocument/2006/relationships/worksheet" Target="worksheets/sheet30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4</xdr:row>
      <xdr:rowOff>28575</xdr:rowOff>
    </xdr:from>
    <xdr:ext cx="3238500" cy="285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6</xdr:row>
      <xdr:rowOff>38100</xdr:rowOff>
    </xdr:from>
    <xdr:ext cx="3238500" cy="2857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10</xdr:row>
      <xdr:rowOff>28575</xdr:rowOff>
    </xdr:from>
    <xdr:ext cx="3238500" cy="28575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8</xdr:row>
      <xdr:rowOff>28575</xdr:rowOff>
    </xdr:from>
    <xdr:ext cx="3238500" cy="285750"/>
    <xdr:pic>
      <xdr:nvPicPr>
        <xdr:cNvPr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29"/>
    <col customWidth="1" min="2" max="2" width="25.14"/>
    <col customWidth="1" min="3" max="4" width="45.29"/>
    <col customWidth="1" min="5" max="5" width="3.29"/>
    <col customWidth="1" hidden="1" min="6" max="6" width="10.71"/>
    <col customWidth="1" min="7" max="26" width="10.71"/>
  </cols>
  <sheetData>
    <row r="1" ht="36.75" customHeight="1">
      <c r="A1" s="1" t="s">
        <v>0</v>
      </c>
      <c r="B1" s="2"/>
      <c r="C1" s="2"/>
      <c r="D1" s="2"/>
      <c r="E1" s="3"/>
    </row>
    <row r="2">
      <c r="A2" s="4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6.25" customHeight="1">
      <c r="A3" s="4"/>
      <c r="B3" s="7" t="s">
        <v>1</v>
      </c>
      <c r="C3" s="8" t="s">
        <v>363</v>
      </c>
      <c r="D3" s="9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4"/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6.25" customHeight="1">
      <c r="A5" s="4"/>
      <c r="B5" s="7" t="s">
        <v>2</v>
      </c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4"/>
      <c r="B6" s="5"/>
      <c r="C6" s="5"/>
      <c r="D6" s="5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26.25" customHeight="1">
      <c r="A7" s="4"/>
      <c r="B7" s="7" t="s">
        <v>516</v>
      </c>
      <c r="C7" s="5"/>
      <c r="D7" s="5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4"/>
      <c r="B8" s="5"/>
      <c r="C8" s="5"/>
      <c r="D8" s="5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26.25" customHeight="1">
      <c r="A9" s="4"/>
      <c r="B9" s="7" t="s">
        <v>534</v>
      </c>
      <c r="C9" s="5"/>
      <c r="D9" s="5"/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4"/>
      <c r="B10" s="5"/>
      <c r="C10" s="5"/>
      <c r="D10" s="5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26.25" customHeight="1">
      <c r="A11" s="4"/>
      <c r="B11" s="7" t="s">
        <v>535</v>
      </c>
      <c r="C11" s="5"/>
      <c r="D11" s="5"/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10"/>
      <c r="B12" s="11"/>
      <c r="C12" s="11"/>
      <c r="D12" s="11"/>
      <c r="E12" s="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E1"/>
    <mergeCell ref="C3:D3"/>
  </mergeCells>
  <printOptions/>
  <pageMargins bottom="0.7480314960629921" footer="0.0" header="0.0" left="0.7086614173228347" right="0.7086614173228347" top="0.7480314960629921"/>
  <pageSetup scale="65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01.43"/>
    <col customWidth="1" min="2" max="4" width="25.71"/>
    <col customWidth="1" hidden="1" min="5" max="11" width="10.71"/>
    <col customWidth="1" min="12" max="26" width="10.71"/>
  </cols>
  <sheetData>
    <row r="1" ht="37.5" customHeight="1">
      <c r="A1" s="13" t="s">
        <v>2698</v>
      </c>
      <c r="B1" s="14"/>
      <c r="C1" s="14"/>
      <c r="D1" s="14"/>
      <c r="E1" s="66"/>
      <c r="F1" s="66"/>
      <c r="G1" s="66"/>
      <c r="H1" s="66"/>
      <c r="I1" s="66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>
      <c r="A2" s="16" t="str">
        <f>ENTE_PUBLICO_A</f>
        <v>CONSEJO TURISTICO DE SAN MIGUEL DE ALLENDE, GTO., Gobierno del Estado de Guanajuato (a)</v>
      </c>
      <c r="B2" s="18"/>
      <c r="C2" s="18"/>
      <c r="D2" s="19"/>
    </row>
    <row r="3">
      <c r="A3" s="20" t="s">
        <v>2699</v>
      </c>
      <c r="B3" s="21"/>
      <c r="C3" s="21"/>
      <c r="D3" s="22"/>
    </row>
    <row r="4">
      <c r="A4" s="20" t="str">
        <f>TRIMESTRE</f>
        <v>Del 1 de enero al 30 de marzo de 2018 (b)</v>
      </c>
      <c r="B4" s="21"/>
      <c r="C4" s="21"/>
      <c r="D4" s="22"/>
    </row>
    <row r="5">
      <c r="A5" s="23" t="s">
        <v>1277</v>
      </c>
      <c r="B5" s="24"/>
      <c r="C5" s="24"/>
      <c r="D5" s="25"/>
    </row>
    <row r="7" ht="39.0" customHeight="1">
      <c r="A7" s="73" t="s">
        <v>1425</v>
      </c>
      <c r="B7" s="28" t="s">
        <v>2701</v>
      </c>
      <c r="C7" s="28" t="s">
        <v>2702</v>
      </c>
      <c r="D7" s="28" t="s">
        <v>2703</v>
      </c>
    </row>
    <row r="8">
      <c r="A8" s="30" t="s">
        <v>2704</v>
      </c>
      <c r="B8" s="74">
        <f t="shared" ref="B8:D8" si="1">SUM(B9:B11)</f>
        <v>3307642.24</v>
      </c>
      <c r="C8" s="74">
        <f t="shared" si="1"/>
        <v>826910.55</v>
      </c>
      <c r="D8" s="74">
        <f t="shared" si="1"/>
        <v>826910.55</v>
      </c>
    </row>
    <row r="9">
      <c r="A9" s="33" t="s">
        <v>2708</v>
      </c>
      <c r="B9" s="75">
        <v>3307642.24</v>
      </c>
      <c r="C9" s="75">
        <v>826910.55</v>
      </c>
      <c r="D9" s="75">
        <v>826910.55</v>
      </c>
    </row>
    <row r="10" ht="14.25" customHeight="1">
      <c r="A10" s="33" t="s">
        <v>2709</v>
      </c>
      <c r="B10" s="54">
        <v>0.0</v>
      </c>
      <c r="C10" s="54">
        <v>0.0</v>
      </c>
      <c r="D10" s="54">
        <v>0.0</v>
      </c>
    </row>
    <row r="11">
      <c r="A11" s="33" t="s">
        <v>2710</v>
      </c>
      <c r="B11" s="54">
        <f t="shared" ref="B11:D11" si="2">B44</f>
        <v>0</v>
      </c>
      <c r="C11" s="54">
        <f t="shared" si="2"/>
        <v>0</v>
      </c>
      <c r="D11" s="54">
        <f t="shared" si="2"/>
        <v>0</v>
      </c>
    </row>
    <row r="12">
      <c r="A12" s="33"/>
      <c r="B12" s="54"/>
      <c r="C12" s="54"/>
      <c r="D12" s="54"/>
    </row>
    <row r="13">
      <c r="A13" s="30" t="s">
        <v>2712</v>
      </c>
      <c r="B13" s="74">
        <f t="shared" ref="B13:D13" si="3">B14+B15</f>
        <v>14302707.75</v>
      </c>
      <c r="C13" s="74">
        <f t="shared" si="3"/>
        <v>1754046.21</v>
      </c>
      <c r="D13" s="74">
        <f t="shared" si="3"/>
        <v>258210.7</v>
      </c>
    </row>
    <row r="14">
      <c r="A14" s="33" t="s">
        <v>2715</v>
      </c>
      <c r="B14" s="75">
        <v>1.430270775E7</v>
      </c>
      <c r="C14" s="75">
        <v>1754046.21</v>
      </c>
      <c r="D14" s="75">
        <v>258210.7</v>
      </c>
    </row>
    <row r="15">
      <c r="A15" s="33" t="s">
        <v>2718</v>
      </c>
      <c r="B15" s="54">
        <v>0.0</v>
      </c>
      <c r="C15" s="54">
        <v>0.0</v>
      </c>
      <c r="D15" s="54">
        <v>0.0</v>
      </c>
    </row>
    <row r="16">
      <c r="A16" s="33"/>
      <c r="B16" s="54"/>
      <c r="C16" s="54"/>
      <c r="D16" s="54"/>
    </row>
    <row r="17">
      <c r="A17" s="30" t="s">
        <v>2719</v>
      </c>
      <c r="B17" s="78">
        <f t="shared" ref="B17:D17" si="4">B18+B19</f>
        <v>0</v>
      </c>
      <c r="C17" s="80">
        <f t="shared" si="4"/>
        <v>2</v>
      </c>
      <c r="D17" s="80">
        <f t="shared" si="4"/>
        <v>2</v>
      </c>
    </row>
    <row r="18">
      <c r="A18" s="33" t="s">
        <v>2725</v>
      </c>
      <c r="B18" s="82">
        <v>0.0</v>
      </c>
      <c r="C18" s="54">
        <v>1.0</v>
      </c>
      <c r="D18" s="54">
        <v>1.0</v>
      </c>
    </row>
    <row r="19">
      <c r="A19" s="33" t="s">
        <v>2729</v>
      </c>
      <c r="B19" s="82">
        <v>0.0</v>
      </c>
      <c r="C19" s="54">
        <v>1.0</v>
      </c>
      <c r="D19" s="85">
        <v>1.0</v>
      </c>
    </row>
    <row r="20">
      <c r="A20" s="33"/>
      <c r="B20" s="54"/>
      <c r="C20" s="54"/>
      <c r="D20" s="54"/>
    </row>
    <row r="21" ht="15.75" customHeight="1">
      <c r="A21" s="30" t="s">
        <v>2736</v>
      </c>
      <c r="B21" s="74">
        <f t="shared" ref="B21:D21" si="5">B8-B13+B17</f>
        <v>-10995065.51</v>
      </c>
      <c r="C21" s="74">
        <f t="shared" si="5"/>
        <v>-927133.66</v>
      </c>
      <c r="D21" s="74">
        <f t="shared" si="5"/>
        <v>568701.85</v>
      </c>
    </row>
    <row r="22" ht="15.75" customHeight="1">
      <c r="A22" s="30"/>
      <c r="B22" s="54"/>
      <c r="C22" s="54"/>
      <c r="D22" s="54"/>
    </row>
    <row r="23" ht="15.75" customHeight="1">
      <c r="A23" s="30" t="s">
        <v>2742</v>
      </c>
      <c r="B23" s="74">
        <f t="shared" ref="B23:D23" si="6">B21-B11</f>
        <v>-10995065.51</v>
      </c>
      <c r="C23" s="74">
        <f t="shared" si="6"/>
        <v>-927133.66</v>
      </c>
      <c r="D23" s="74">
        <f t="shared" si="6"/>
        <v>568701.85</v>
      </c>
    </row>
    <row r="24" ht="15.75" customHeight="1">
      <c r="A24" s="30"/>
      <c r="B24" s="80"/>
      <c r="C24" s="80"/>
      <c r="D24" s="80"/>
    </row>
    <row r="25" ht="15.75" customHeight="1">
      <c r="A25" s="87" t="s">
        <v>2747</v>
      </c>
      <c r="B25" s="74">
        <f t="shared" ref="B25:D25" si="7">B23-B17</f>
        <v>-10995065.51</v>
      </c>
      <c r="C25" s="74">
        <f t="shared" si="7"/>
        <v>-927135.66</v>
      </c>
      <c r="D25" s="74">
        <f t="shared" si="7"/>
        <v>568699.85</v>
      </c>
    </row>
    <row r="26" ht="15.75" customHeight="1">
      <c r="A26" s="88"/>
      <c r="B26" s="57"/>
      <c r="C26" s="57"/>
      <c r="D26" s="57"/>
    </row>
    <row r="27" ht="15.75" customHeight="1">
      <c r="A27" s="15"/>
    </row>
    <row r="28" ht="30.0" customHeight="1">
      <c r="A28" s="73" t="s">
        <v>2752</v>
      </c>
      <c r="B28" s="28" t="s">
        <v>2753</v>
      </c>
      <c r="C28" s="28" t="s">
        <v>2702</v>
      </c>
      <c r="D28" s="28" t="s">
        <v>2754</v>
      </c>
    </row>
    <row r="29" ht="15.75" customHeight="1">
      <c r="A29" s="30" t="s">
        <v>2755</v>
      </c>
      <c r="B29" s="49"/>
      <c r="C29" s="49"/>
      <c r="D29" s="49"/>
    </row>
    <row r="30" ht="15.75" customHeight="1">
      <c r="A30" s="33" t="s">
        <v>2759</v>
      </c>
      <c r="B30" s="31"/>
      <c r="C30" s="31"/>
      <c r="D30" s="31"/>
    </row>
    <row r="31" ht="15.75" customHeight="1">
      <c r="A31" s="33" t="s">
        <v>2761</v>
      </c>
      <c r="B31" s="31"/>
      <c r="C31" s="31"/>
      <c r="D31" s="31"/>
    </row>
    <row r="32" ht="15.75" customHeight="1">
      <c r="A32" s="31"/>
      <c r="B32" s="31"/>
      <c r="C32" s="31"/>
      <c r="D32" s="31"/>
    </row>
    <row r="33" ht="15.75" customHeight="1">
      <c r="A33" s="30" t="s">
        <v>2765</v>
      </c>
      <c r="B33" s="46">
        <f t="shared" ref="B33:D33" si="8">B25+B29</f>
        <v>-10995065.51</v>
      </c>
      <c r="C33" s="46">
        <f t="shared" si="8"/>
        <v>-927135.66</v>
      </c>
      <c r="D33" s="46">
        <f t="shared" si="8"/>
        <v>568699.85</v>
      </c>
    </row>
    <row r="34" ht="15.75" customHeight="1">
      <c r="A34" s="58"/>
      <c r="B34" s="58"/>
      <c r="C34" s="58"/>
      <c r="D34" s="58"/>
    </row>
    <row r="35" ht="15.75" customHeight="1">
      <c r="A35" s="15"/>
    </row>
    <row r="36" ht="15.75" customHeight="1">
      <c r="A36" s="73" t="s">
        <v>2752</v>
      </c>
      <c r="B36" s="28" t="s">
        <v>2769</v>
      </c>
      <c r="C36" s="28" t="s">
        <v>2702</v>
      </c>
      <c r="D36" s="28" t="s">
        <v>2703</v>
      </c>
    </row>
    <row r="37" ht="15.75" customHeight="1">
      <c r="A37" s="30" t="s">
        <v>2770</v>
      </c>
      <c r="B37" s="49">
        <f t="shared" ref="B37:D37" si="9">B38+B39</f>
        <v>0</v>
      </c>
      <c r="C37" s="49">
        <f t="shared" si="9"/>
        <v>0</v>
      </c>
      <c r="D37" s="49">
        <f t="shared" si="9"/>
        <v>0</v>
      </c>
    </row>
    <row r="38" ht="15.75" customHeight="1">
      <c r="A38" s="33" t="s">
        <v>2773</v>
      </c>
      <c r="B38" s="31"/>
      <c r="C38" s="31"/>
      <c r="D38" s="31"/>
    </row>
    <row r="39" ht="15.75" customHeight="1">
      <c r="A39" s="33" t="s">
        <v>2775</v>
      </c>
      <c r="B39" s="31"/>
      <c r="C39" s="31"/>
      <c r="D39" s="31"/>
    </row>
    <row r="40" ht="15.75" customHeight="1">
      <c r="A40" s="30" t="s">
        <v>2776</v>
      </c>
      <c r="B40" s="49"/>
      <c r="C40" s="49"/>
      <c r="D40" s="49"/>
    </row>
    <row r="41" ht="15.75" customHeight="1">
      <c r="A41" s="33" t="s">
        <v>2779</v>
      </c>
      <c r="B41" s="31"/>
      <c r="C41" s="31"/>
      <c r="D41" s="31"/>
    </row>
    <row r="42" ht="15.75" customHeight="1">
      <c r="A42" s="33" t="s">
        <v>2781</v>
      </c>
      <c r="B42" s="31"/>
      <c r="C42" s="31"/>
      <c r="D42" s="31"/>
    </row>
    <row r="43" ht="15.75" customHeight="1">
      <c r="A43" s="31"/>
      <c r="B43" s="31"/>
      <c r="C43" s="31"/>
      <c r="D43" s="31"/>
    </row>
    <row r="44" ht="15.75" customHeight="1">
      <c r="A44" s="30" t="s">
        <v>2785</v>
      </c>
      <c r="B44" s="49">
        <f t="shared" ref="B44:D44" si="10">B37-B40</f>
        <v>0</v>
      </c>
      <c r="C44" s="49">
        <f t="shared" si="10"/>
        <v>0</v>
      </c>
      <c r="D44" s="49">
        <f t="shared" si="10"/>
        <v>0</v>
      </c>
    </row>
    <row r="45" ht="15.75" customHeight="1">
      <c r="A45" s="89"/>
      <c r="B45" s="58"/>
      <c r="C45" s="58"/>
      <c r="D45" s="58"/>
    </row>
    <row r="46" ht="15.75" customHeight="1"/>
    <row r="47" ht="15.75" customHeight="1">
      <c r="A47" s="73" t="s">
        <v>2752</v>
      </c>
      <c r="B47" s="28" t="s">
        <v>2769</v>
      </c>
      <c r="C47" s="28" t="s">
        <v>2702</v>
      </c>
      <c r="D47" s="28" t="s">
        <v>2703</v>
      </c>
    </row>
    <row r="48" ht="15.75" customHeight="1">
      <c r="A48" s="90" t="s">
        <v>2791</v>
      </c>
      <c r="B48" s="47">
        <v>3307642.24</v>
      </c>
      <c r="C48" s="47">
        <v>826910.55</v>
      </c>
      <c r="D48" s="47">
        <v>826910.55</v>
      </c>
    </row>
    <row r="49" ht="15.75" customHeight="1">
      <c r="A49" s="87" t="s">
        <v>2795</v>
      </c>
      <c r="B49" s="49">
        <f t="shared" ref="B49:D49" si="11">B50-B51</f>
        <v>0</v>
      </c>
      <c r="C49" s="49">
        <f t="shared" si="11"/>
        <v>0</v>
      </c>
      <c r="D49" s="49">
        <f t="shared" si="11"/>
        <v>0</v>
      </c>
    </row>
    <row r="50" ht="15.75" customHeight="1">
      <c r="A50" s="33" t="s">
        <v>2773</v>
      </c>
      <c r="B50" s="31"/>
      <c r="C50" s="31"/>
      <c r="D50" s="31"/>
    </row>
    <row r="51" ht="15.75" customHeight="1">
      <c r="A51" s="33" t="s">
        <v>2779</v>
      </c>
      <c r="B51" s="31"/>
      <c r="C51" s="31"/>
      <c r="D51" s="31"/>
    </row>
    <row r="52" ht="15.75" customHeight="1">
      <c r="A52" s="31"/>
      <c r="B52" s="31"/>
      <c r="C52" s="31"/>
      <c r="D52" s="31"/>
    </row>
    <row r="53" ht="15.75" customHeight="1">
      <c r="A53" s="33" t="s">
        <v>2715</v>
      </c>
      <c r="B53" s="47">
        <v>1.430270775E7</v>
      </c>
      <c r="C53" s="47">
        <v>1754046.21</v>
      </c>
      <c r="D53" s="47">
        <v>258210.7</v>
      </c>
    </row>
    <row r="54" ht="15.75" customHeight="1">
      <c r="A54" s="31"/>
      <c r="B54" s="31"/>
      <c r="C54" s="31"/>
      <c r="D54" s="31"/>
    </row>
    <row r="55" ht="15.75" customHeight="1">
      <c r="A55" s="33" t="s">
        <v>2725</v>
      </c>
      <c r="B55" s="91">
        <f>B18</f>
        <v>0</v>
      </c>
      <c r="C55" s="31"/>
      <c r="D55" s="31"/>
    </row>
    <row r="56" ht="15.75" customHeight="1">
      <c r="A56" s="31"/>
      <c r="B56" s="31"/>
      <c r="C56" s="31"/>
      <c r="D56" s="31"/>
    </row>
    <row r="57" ht="32.25" customHeight="1">
      <c r="A57" s="87" t="s">
        <v>2802</v>
      </c>
      <c r="B57" s="46">
        <f t="shared" ref="B57:D57" si="12">B48+B49-B53+B55</f>
        <v>-10995065.51</v>
      </c>
      <c r="C57" s="46">
        <f t="shared" si="12"/>
        <v>-927135.66</v>
      </c>
      <c r="D57" s="46">
        <f t="shared" si="12"/>
        <v>568699.85</v>
      </c>
    </row>
    <row r="58" ht="15.75" customHeight="1">
      <c r="A58" s="49"/>
      <c r="B58" s="49"/>
      <c r="C58" s="49"/>
      <c r="D58" s="49"/>
    </row>
    <row r="59" ht="30.0" customHeight="1">
      <c r="A59" s="87" t="s">
        <v>2805</v>
      </c>
      <c r="B59" s="46">
        <f t="shared" ref="B59:D59" si="13">B57-B49</f>
        <v>-10995065.51</v>
      </c>
      <c r="C59" s="46">
        <f t="shared" si="13"/>
        <v>-927135.66</v>
      </c>
      <c r="D59" s="46">
        <f t="shared" si="13"/>
        <v>568699.85</v>
      </c>
    </row>
    <row r="60" ht="15.75" customHeight="1">
      <c r="A60" s="58"/>
      <c r="B60" s="58"/>
      <c r="C60" s="58"/>
      <c r="D60" s="58"/>
    </row>
    <row r="61" ht="15.75" customHeight="1"/>
    <row r="62" ht="15.75" customHeight="1">
      <c r="A62" s="73" t="s">
        <v>2752</v>
      </c>
      <c r="B62" s="28" t="s">
        <v>2769</v>
      </c>
      <c r="C62" s="28" t="s">
        <v>2702</v>
      </c>
      <c r="D62" s="28" t="s">
        <v>2703</v>
      </c>
    </row>
    <row r="63" ht="15.75" customHeight="1">
      <c r="A63" s="90" t="s">
        <v>2709</v>
      </c>
      <c r="B63" s="92">
        <f t="shared" ref="B63:D63" si="14">B10</f>
        <v>0</v>
      </c>
      <c r="C63" s="92">
        <f t="shared" si="14"/>
        <v>0</v>
      </c>
      <c r="D63" s="92">
        <f t="shared" si="14"/>
        <v>0</v>
      </c>
    </row>
    <row r="64" ht="15.75" customHeight="1">
      <c r="A64" s="87" t="s">
        <v>2808</v>
      </c>
      <c r="B64" s="80">
        <f t="shared" ref="B64:D64" si="15">B65-B66</f>
        <v>0</v>
      </c>
      <c r="C64" s="80">
        <f t="shared" si="15"/>
        <v>0</v>
      </c>
      <c r="D64" s="80">
        <f t="shared" si="15"/>
        <v>0</v>
      </c>
    </row>
    <row r="65" ht="15.75" customHeight="1">
      <c r="A65" s="33" t="s">
        <v>2775</v>
      </c>
      <c r="B65" s="54"/>
      <c r="C65" s="54"/>
      <c r="D65" s="54"/>
    </row>
    <row r="66" ht="15.75" customHeight="1">
      <c r="A66" s="33" t="s">
        <v>2781</v>
      </c>
      <c r="B66" s="54"/>
      <c r="C66" s="54"/>
      <c r="D66" s="54"/>
    </row>
    <row r="67" ht="15.75" customHeight="1">
      <c r="A67" s="31"/>
      <c r="B67" s="54"/>
      <c r="C67" s="54"/>
      <c r="D67" s="54"/>
    </row>
    <row r="68" ht="15.75" customHeight="1">
      <c r="A68" s="33" t="s">
        <v>2810</v>
      </c>
      <c r="B68" s="54">
        <f t="shared" ref="B68:D68" si="16">B15</f>
        <v>0</v>
      </c>
      <c r="C68" s="54">
        <f t="shared" si="16"/>
        <v>0</v>
      </c>
      <c r="D68" s="54">
        <f t="shared" si="16"/>
        <v>0</v>
      </c>
    </row>
    <row r="69" ht="15.75" customHeight="1">
      <c r="A69" s="31"/>
      <c r="B69" s="54"/>
      <c r="C69" s="54"/>
      <c r="D69" s="54"/>
    </row>
    <row r="70" ht="15.75" customHeight="1">
      <c r="A70" s="33" t="s">
        <v>2729</v>
      </c>
      <c r="B70" s="82">
        <f>B19</f>
        <v>0</v>
      </c>
      <c r="C70" s="54"/>
      <c r="D70" s="54"/>
    </row>
    <row r="71" ht="15.75" customHeight="1">
      <c r="A71" s="31"/>
      <c r="B71" s="54"/>
      <c r="C71" s="54"/>
      <c r="D71" s="54"/>
    </row>
    <row r="72" ht="30.0" customHeight="1">
      <c r="A72" s="87" t="s">
        <v>2813</v>
      </c>
      <c r="B72" s="80">
        <f t="shared" ref="B72:D72" si="17">B63+B64-B68+B70</f>
        <v>0</v>
      </c>
      <c r="C72" s="80">
        <f t="shared" si="17"/>
        <v>0</v>
      </c>
      <c r="D72" s="80">
        <f t="shared" si="17"/>
        <v>0</v>
      </c>
    </row>
    <row r="73" ht="15.75" customHeight="1">
      <c r="A73" s="31"/>
      <c r="B73" s="54"/>
      <c r="C73" s="54"/>
      <c r="D73" s="54"/>
    </row>
    <row r="74" ht="30.0" customHeight="1">
      <c r="A74" s="87" t="s">
        <v>2814</v>
      </c>
      <c r="B74" s="80">
        <f t="shared" ref="B74:D74" si="18">B72-B64</f>
        <v>0</v>
      </c>
      <c r="C74" s="80">
        <f t="shared" si="18"/>
        <v>0</v>
      </c>
      <c r="D74" s="80">
        <f t="shared" si="18"/>
        <v>0</v>
      </c>
    </row>
    <row r="75" ht="15.75" customHeight="1">
      <c r="A75" s="58"/>
      <c r="B75" s="57"/>
      <c r="C75" s="57"/>
      <c r="D75" s="57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2:D2"/>
    <mergeCell ref="A3:D3"/>
    <mergeCell ref="A4:D4"/>
    <mergeCell ref="A5:D5"/>
    <mergeCell ref="A1:D1"/>
  </mergeCells>
  <dataValidations>
    <dataValidation type="decimal" allowBlank="1" showErrorMessage="1" sqref="B8:D25 B29:D33 B37:D44 B48:D59 B63:D74">
      <formula1>-1.79769313486231E100</formula1>
      <formula2>1.79769313486231E100</formula2>
    </dataValidation>
  </dataValidations>
  <printOptions horizontalCentered="1"/>
  <pageMargins bottom="0.7480314960629921" footer="0.0" header="0.0" left="0.7086614173228347" right="0.7086614173228347" top="0.7480314960629921"/>
  <pageSetup fitToHeight="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55.43"/>
    <col customWidth="1" min="16" max="16" width="10.71"/>
    <col customWidth="1" min="17" max="17" width="12.71"/>
    <col customWidth="1" min="18" max="18" width="18.86"/>
    <col customWidth="1" min="19" max="19" width="10.71"/>
    <col customWidth="1" min="20" max="20" width="5.86"/>
    <col customWidth="1" min="21" max="21" width="17.0"/>
    <col customWidth="1" min="22" max="22" width="20.71"/>
    <col customWidth="1" min="23" max="23" width="15.0"/>
    <col customWidth="1" min="24" max="24" width="27.29"/>
    <col customWidth="1" min="25" max="25" width="16.0"/>
    <col customWidth="1" min="26" max="26" width="10.71"/>
  </cols>
  <sheetData>
    <row r="1">
      <c r="A1" t="s">
        <v>2297</v>
      </c>
      <c r="B1" t="s">
        <v>2298</v>
      </c>
      <c r="C1" t="s">
        <v>2300</v>
      </c>
      <c r="D1" t="s">
        <v>2301</v>
      </c>
      <c r="E1" t="s">
        <v>2302</v>
      </c>
      <c r="F1" t="s">
        <v>2303</v>
      </c>
      <c r="G1" t="s">
        <v>2304</v>
      </c>
      <c r="H1" t="s">
        <v>2305</v>
      </c>
      <c r="I1" t="s">
        <v>2306</v>
      </c>
      <c r="P1" t="s">
        <v>2705</v>
      </c>
      <c r="Q1" t="s">
        <v>2706</v>
      </c>
      <c r="R1" t="s">
        <v>2707</v>
      </c>
    </row>
    <row r="2">
      <c r="A2" s="5" t="str">
        <f t="shared" ref="A2:A39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4.0</v>
      </c>
      <c r="C2">
        <v>1.0</v>
      </c>
      <c r="I2" t="s">
        <v>2711</v>
      </c>
      <c r="P2" s="45">
        <f>'Formato 4'!B8</f>
        <v>3307642.24</v>
      </c>
      <c r="Q2" s="45">
        <f>'Formato 4'!C8</f>
        <v>826910.55</v>
      </c>
      <c r="R2" s="45">
        <f>'Formato 4'!D8</f>
        <v>826910.55</v>
      </c>
      <c r="S2" s="45"/>
      <c r="T2" s="45"/>
      <c r="U2" s="45"/>
      <c r="V2" s="45"/>
    </row>
    <row r="3">
      <c r="A3" s="5" t="str">
        <f t="shared" si="1"/>
        <v>4,1,1,0,0,0,0</v>
      </c>
      <c r="B3">
        <v>4.0</v>
      </c>
      <c r="C3">
        <v>1.0</v>
      </c>
      <c r="D3">
        <v>1.0</v>
      </c>
      <c r="J3" t="s">
        <v>2714</v>
      </c>
      <c r="P3" s="45">
        <f>'Formato 4'!B9</f>
        <v>3307642.24</v>
      </c>
      <c r="Q3" s="45">
        <f>'Formato 4'!C9</f>
        <v>826910.55</v>
      </c>
      <c r="R3" s="45">
        <f>'Formato 4'!D9</f>
        <v>826910.55</v>
      </c>
      <c r="S3" s="45"/>
      <c r="T3" s="45"/>
      <c r="U3" s="45"/>
      <c r="V3" s="45"/>
    </row>
    <row r="4">
      <c r="A4" s="5" t="str">
        <f t="shared" si="1"/>
        <v>4,1,2,0,0,0,0</v>
      </c>
      <c r="B4">
        <v>4.0</v>
      </c>
      <c r="C4">
        <v>1.0</v>
      </c>
      <c r="D4">
        <v>2.0</v>
      </c>
      <c r="J4" t="s">
        <v>2717</v>
      </c>
      <c r="P4" s="45">
        <f>'Formato 4'!B10</f>
        <v>0</v>
      </c>
      <c r="Q4" s="45">
        <f>'Formato 4'!C10</f>
        <v>0</v>
      </c>
      <c r="R4" s="45">
        <f>'Formato 4'!D10</f>
        <v>0</v>
      </c>
      <c r="S4" s="45"/>
      <c r="T4" s="45"/>
      <c r="U4" s="45"/>
      <c r="V4" s="45"/>
    </row>
    <row r="5">
      <c r="A5" s="5" t="str">
        <f t="shared" si="1"/>
        <v>4,1,3,0,0,0,0</v>
      </c>
      <c r="B5">
        <v>4.0</v>
      </c>
      <c r="C5">
        <v>1.0</v>
      </c>
      <c r="D5">
        <v>3.0</v>
      </c>
      <c r="J5" t="s">
        <v>2720</v>
      </c>
      <c r="P5" s="45">
        <f>'Formato 4'!B11</f>
        <v>0</v>
      </c>
      <c r="Q5" s="45">
        <f>'Formato 4'!C11</f>
        <v>0</v>
      </c>
      <c r="R5" s="45">
        <f>'Formato 4'!D11</f>
        <v>0</v>
      </c>
      <c r="S5" s="45"/>
      <c r="T5" s="45"/>
      <c r="U5" s="45"/>
      <c r="V5" s="45"/>
    </row>
    <row r="6">
      <c r="A6" s="5" t="str">
        <f t="shared" si="1"/>
        <v>4,2,0,0,0,0,0</v>
      </c>
      <c r="B6">
        <v>4.0</v>
      </c>
      <c r="C6">
        <v>2.0</v>
      </c>
      <c r="I6" t="s">
        <v>2722</v>
      </c>
      <c r="P6" s="45">
        <f>'Formato 4'!B13</f>
        <v>14302707.75</v>
      </c>
      <c r="Q6" s="45">
        <f>'Formato 4'!C13</f>
        <v>1754046.21</v>
      </c>
      <c r="R6" s="45">
        <f>'Formato 4'!D13</f>
        <v>258210.7</v>
      </c>
      <c r="S6" s="45"/>
      <c r="T6" s="45"/>
      <c r="U6" s="45"/>
      <c r="V6" s="45"/>
      <c r="W6" s="45"/>
      <c r="X6" s="45"/>
      <c r="Y6" s="45"/>
    </row>
    <row r="7">
      <c r="A7" s="5" t="str">
        <f t="shared" si="1"/>
        <v>4,2,1,0,0,0,0</v>
      </c>
      <c r="B7">
        <v>4.0</v>
      </c>
      <c r="C7">
        <v>2.0</v>
      </c>
      <c r="D7">
        <v>1.0</v>
      </c>
      <c r="J7" t="s">
        <v>2724</v>
      </c>
      <c r="P7" s="45">
        <f>'Formato 4'!B14</f>
        <v>14302707.75</v>
      </c>
      <c r="Q7" s="45">
        <f>'Formato 4'!C14</f>
        <v>1754046.21</v>
      </c>
      <c r="R7" s="45">
        <f>'Formato 4'!D14</f>
        <v>258210.7</v>
      </c>
    </row>
    <row r="8">
      <c r="A8" s="5" t="str">
        <f t="shared" si="1"/>
        <v>4,2,2,0,0,0,0</v>
      </c>
      <c r="B8">
        <v>4.0</v>
      </c>
      <c r="C8">
        <v>2.0</v>
      </c>
      <c r="D8">
        <v>2.0</v>
      </c>
      <c r="J8" t="s">
        <v>2727</v>
      </c>
      <c r="P8" s="45">
        <f>'Formato 4'!B15</f>
        <v>0</v>
      </c>
      <c r="Q8" s="45">
        <f>'Formato 4'!C15</f>
        <v>0</v>
      </c>
      <c r="R8" s="45">
        <f>'Formato 4'!D15</f>
        <v>0</v>
      </c>
    </row>
    <row r="9">
      <c r="A9" s="5" t="str">
        <f t="shared" si="1"/>
        <v>4,3,0,0,0,0,0</v>
      </c>
      <c r="B9">
        <v>4.0</v>
      </c>
      <c r="C9">
        <v>3.0</v>
      </c>
      <c r="I9" t="s">
        <v>2733</v>
      </c>
      <c r="P9" s="45"/>
      <c r="Q9" s="45">
        <f>'Formato 4'!C17</f>
        <v>2</v>
      </c>
      <c r="R9" s="45">
        <f>'Formato 4'!D17</f>
        <v>2</v>
      </c>
    </row>
    <row r="10">
      <c r="A10" s="5" t="str">
        <f t="shared" si="1"/>
        <v>4,3,1,0,0,0,0</v>
      </c>
      <c r="B10">
        <v>4.0</v>
      </c>
      <c r="C10">
        <v>3.0</v>
      </c>
      <c r="D10">
        <v>1.0</v>
      </c>
      <c r="J10" t="s">
        <v>2735</v>
      </c>
      <c r="P10" s="45"/>
      <c r="Q10" s="45">
        <f>'Formato 4'!C18</f>
        <v>1</v>
      </c>
      <c r="R10" s="45">
        <f>'Formato 4'!D18</f>
        <v>1</v>
      </c>
    </row>
    <row r="11">
      <c r="A11" s="5" t="str">
        <f t="shared" si="1"/>
        <v>4,3,2,0,0,0,0</v>
      </c>
      <c r="B11">
        <v>4.0</v>
      </c>
      <c r="C11">
        <v>3.0</v>
      </c>
      <c r="D11">
        <v>2.0</v>
      </c>
      <c r="J11" t="s">
        <v>2738</v>
      </c>
      <c r="N11" s="5"/>
      <c r="P11" s="45"/>
      <c r="Q11" s="45">
        <f>'Formato 4'!C19</f>
        <v>1</v>
      </c>
      <c r="R11" s="45">
        <f>'Formato 4'!D19</f>
        <v>1</v>
      </c>
    </row>
    <row r="12">
      <c r="A12" s="5" t="str">
        <f t="shared" si="1"/>
        <v>4,4,0,0,0,0,0</v>
      </c>
      <c r="B12">
        <v>4.0</v>
      </c>
      <c r="C12">
        <v>4.0</v>
      </c>
      <c r="I12" t="s">
        <v>2740</v>
      </c>
      <c r="P12" s="45">
        <f>'Formato 4'!B21</f>
        <v>-10995065.51</v>
      </c>
      <c r="Q12" s="45">
        <f>'Formato 4'!C21</f>
        <v>-927133.66</v>
      </c>
      <c r="R12" s="45">
        <f>'Formato 4'!D21</f>
        <v>568701.85</v>
      </c>
    </row>
    <row r="13">
      <c r="A13" s="5" t="str">
        <f t="shared" si="1"/>
        <v>4,5,0,0,0,0,0</v>
      </c>
      <c r="B13">
        <v>4.0</v>
      </c>
      <c r="C13">
        <v>5.0</v>
      </c>
      <c r="I13" t="s">
        <v>2744</v>
      </c>
      <c r="P13" s="45">
        <f>'Formato 4'!B23</f>
        <v>-10995065.51</v>
      </c>
      <c r="Q13" s="45">
        <f>'Formato 4'!C23</f>
        <v>-927133.66</v>
      </c>
      <c r="R13" s="45">
        <f>'Formato 4'!D23</f>
        <v>568701.85</v>
      </c>
    </row>
    <row r="14">
      <c r="A14" s="5" t="str">
        <f t="shared" si="1"/>
        <v>4,6,0,0,0,0,0</v>
      </c>
      <c r="B14">
        <v>4.0</v>
      </c>
      <c r="C14">
        <v>6.0</v>
      </c>
      <c r="I14" t="s">
        <v>2746</v>
      </c>
      <c r="P14" s="45">
        <f>'Formato 4'!B25</f>
        <v>-10995065.51</v>
      </c>
      <c r="Q14" s="45">
        <f>'Formato 4'!C25</f>
        <v>-927135.66</v>
      </c>
      <c r="R14" s="45">
        <f>'Formato 4'!D25</f>
        <v>568699.85</v>
      </c>
    </row>
    <row r="15">
      <c r="A15" s="5" t="str">
        <f t="shared" si="1"/>
        <v>4,7,0,0,0,0,0</v>
      </c>
      <c r="B15">
        <v>4.0</v>
      </c>
      <c r="C15">
        <v>7.0</v>
      </c>
      <c r="I15" t="s">
        <v>2750</v>
      </c>
      <c r="P15" t="str">
        <f>'Formato 4'!B29</f>
        <v/>
      </c>
      <c r="Q15" t="str">
        <f>'Formato 4'!C29</f>
        <v/>
      </c>
      <c r="R15" t="str">
        <f>'Formato 4'!D29</f>
        <v/>
      </c>
    </row>
    <row r="16">
      <c r="A16" s="5" t="str">
        <f t="shared" si="1"/>
        <v>4,7,1,0,0,0,0</v>
      </c>
      <c r="B16">
        <v>4.0</v>
      </c>
      <c r="C16">
        <v>7.0</v>
      </c>
      <c r="D16">
        <v>1.0</v>
      </c>
      <c r="J16" t="s">
        <v>2751</v>
      </c>
      <c r="P16" t="str">
        <f>'Formato 4'!B30</f>
        <v/>
      </c>
      <c r="Q16" t="str">
        <f>'Formato 4'!C30</f>
        <v/>
      </c>
      <c r="R16" t="str">
        <f>'Formato 4'!D30</f>
        <v/>
      </c>
    </row>
    <row r="17">
      <c r="A17" s="5" t="str">
        <f t="shared" si="1"/>
        <v>4,7,2,0,0,0,0</v>
      </c>
      <c r="B17">
        <v>4.0</v>
      </c>
      <c r="C17">
        <v>7.0</v>
      </c>
      <c r="D17">
        <v>2.0</v>
      </c>
      <c r="J17" t="s">
        <v>2758</v>
      </c>
      <c r="P17" t="str">
        <f>'Formato 4'!B31</f>
        <v/>
      </c>
      <c r="Q17" t="str">
        <f>'Formato 4'!C31</f>
        <v/>
      </c>
      <c r="R17" t="str">
        <f>'Formato 4'!D31</f>
        <v/>
      </c>
    </row>
    <row r="18">
      <c r="A18" s="5" t="str">
        <f t="shared" si="1"/>
        <v>4,8,0,0,0,0,0</v>
      </c>
      <c r="B18">
        <v>4.0</v>
      </c>
      <c r="C18">
        <v>8.0</v>
      </c>
      <c r="I18" t="s">
        <v>2763</v>
      </c>
      <c r="P18" s="61">
        <f>'Formato 4'!B33</f>
        <v>-10995065.51</v>
      </c>
      <c r="Q18" s="61">
        <f>'Formato 4'!C33</f>
        <v>-927135.66</v>
      </c>
      <c r="R18" s="61">
        <f>'Formato 4'!D33</f>
        <v>568699.85</v>
      </c>
    </row>
    <row r="19">
      <c r="A19" s="5" t="str">
        <f t="shared" si="1"/>
        <v>4,8,0,0,0,0,0</v>
      </c>
      <c r="B19">
        <v>4.0</v>
      </c>
      <c r="C19">
        <v>8.0</v>
      </c>
      <c r="I19" t="s">
        <v>2767</v>
      </c>
      <c r="P19">
        <f>'Formato 4'!B37</f>
        <v>0</v>
      </c>
      <c r="Q19">
        <f>'Formato 4'!C37</f>
        <v>0</v>
      </c>
      <c r="R19">
        <f>'Formato 4'!D37</f>
        <v>0</v>
      </c>
    </row>
    <row r="20">
      <c r="A20" s="5" t="str">
        <f t="shared" si="1"/>
        <v>4,8,1,0,0,0,0</v>
      </c>
      <c r="B20">
        <v>4.0</v>
      </c>
      <c r="C20">
        <v>8.0</v>
      </c>
      <c r="D20">
        <v>1.0</v>
      </c>
      <c r="J20" t="s">
        <v>2772</v>
      </c>
      <c r="P20" t="str">
        <f>'Formato 4'!B38</f>
        <v/>
      </c>
      <c r="Q20" t="str">
        <f>'Formato 4'!C38</f>
        <v/>
      </c>
      <c r="R20" t="str">
        <f>'Formato 4'!D38</f>
        <v/>
      </c>
    </row>
    <row r="21" ht="15.75" customHeight="1">
      <c r="A21" s="5" t="str">
        <f t="shared" si="1"/>
        <v>4,8,2,0,0,0,0</v>
      </c>
      <c r="B21">
        <v>4.0</v>
      </c>
      <c r="C21">
        <v>8.0</v>
      </c>
      <c r="D21">
        <v>2.0</v>
      </c>
      <c r="J21" t="s">
        <v>2778</v>
      </c>
      <c r="P21" t="str">
        <f>'Formato 4'!B39</f>
        <v/>
      </c>
      <c r="Q21" t="str">
        <f>'Formato 4'!C39</f>
        <v/>
      </c>
      <c r="R21" t="str">
        <f>'Formato 4'!D39</f>
        <v/>
      </c>
    </row>
    <row r="22" ht="15.75" customHeight="1">
      <c r="A22" s="5" t="str">
        <f t="shared" si="1"/>
        <v>4,9,0,0,0,0,0</v>
      </c>
      <c r="B22">
        <v>4.0</v>
      </c>
      <c r="C22">
        <v>9.0</v>
      </c>
      <c r="I22" t="s">
        <v>2783</v>
      </c>
      <c r="P22" t="str">
        <f>'Formato 4'!B40</f>
        <v/>
      </c>
      <c r="Q22" t="str">
        <f>'Formato 4'!C40</f>
        <v/>
      </c>
      <c r="R22" t="str">
        <f>'Formato 4'!D40</f>
        <v/>
      </c>
    </row>
    <row r="23" ht="15.75" customHeight="1">
      <c r="A23" s="5" t="str">
        <f t="shared" si="1"/>
        <v>4,9,1,0,0,0,0</v>
      </c>
      <c r="B23">
        <v>4.0</v>
      </c>
      <c r="C23">
        <v>9.0</v>
      </c>
      <c r="D23">
        <v>1.0</v>
      </c>
      <c r="J23" t="s">
        <v>2779</v>
      </c>
      <c r="P23" t="str">
        <f>'Formato 4'!B41</f>
        <v/>
      </c>
      <c r="Q23" t="str">
        <f>'Formato 4'!C41</f>
        <v/>
      </c>
      <c r="R23" t="str">
        <f>'Formato 4'!D41</f>
        <v/>
      </c>
    </row>
    <row r="24" ht="15.75" customHeight="1">
      <c r="A24" s="5" t="str">
        <f t="shared" si="1"/>
        <v>4,9,2,0,0,0,0</v>
      </c>
      <c r="B24">
        <v>4.0</v>
      </c>
      <c r="C24">
        <v>9.0</v>
      </c>
      <c r="D24">
        <v>2.0</v>
      </c>
      <c r="J24" t="s">
        <v>2781</v>
      </c>
      <c r="P24" t="str">
        <f>'Formato 4'!B42</f>
        <v/>
      </c>
      <c r="Q24" t="str">
        <f>'Formato 4'!C42</f>
        <v/>
      </c>
      <c r="R24" t="str">
        <f>'Formato 4'!D42</f>
        <v/>
      </c>
    </row>
    <row r="25" ht="15.75" customHeight="1">
      <c r="A25" s="5" t="str">
        <f t="shared" si="1"/>
        <v>4,10,0,0,0,0,0</v>
      </c>
      <c r="B25">
        <v>4.0</v>
      </c>
      <c r="C25">
        <v>10.0</v>
      </c>
      <c r="I25" t="s">
        <v>2720</v>
      </c>
      <c r="P25">
        <f>'Formato 4'!B44</f>
        <v>0</v>
      </c>
      <c r="Q25">
        <f>'Formato 4'!C44</f>
        <v>0</v>
      </c>
      <c r="R25">
        <f>'Formato 4'!D44</f>
        <v>0</v>
      </c>
    </row>
    <row r="26" ht="15.75" customHeight="1">
      <c r="A26" s="5" t="str">
        <f t="shared" si="1"/>
        <v>4,11,0,0,0,0,0</v>
      </c>
      <c r="B26">
        <v>4.0</v>
      </c>
      <c r="C26">
        <v>11.0</v>
      </c>
      <c r="I26" t="s">
        <v>2714</v>
      </c>
      <c r="P26" s="61">
        <f>'Formato 4'!B48</f>
        <v>3307642.24</v>
      </c>
      <c r="Q26" s="61">
        <f>'Formato 4'!C48</f>
        <v>826910.55</v>
      </c>
      <c r="R26" s="61">
        <f>'Formato 4'!D48</f>
        <v>826910.55</v>
      </c>
    </row>
    <row r="27" ht="15.75" customHeight="1">
      <c r="A27" s="5" t="str">
        <f t="shared" si="1"/>
        <v>4,11,1,0,0,0,0</v>
      </c>
      <c r="B27">
        <v>4.0</v>
      </c>
      <c r="C27">
        <v>11.0</v>
      </c>
      <c r="D27">
        <v>1.0</v>
      </c>
      <c r="J27" t="s">
        <v>2798</v>
      </c>
      <c r="P27">
        <f>'Formato 4'!B49</f>
        <v>0</v>
      </c>
      <c r="Q27">
        <f>'Formato 4'!C49</f>
        <v>0</v>
      </c>
      <c r="R27">
        <f>'Formato 4'!D49</f>
        <v>0</v>
      </c>
    </row>
    <row r="28" ht="15.75" customHeight="1">
      <c r="A28" s="5" t="str">
        <f t="shared" si="1"/>
        <v>4,11,1,1,0,0,0</v>
      </c>
      <c r="B28">
        <v>4.0</v>
      </c>
      <c r="C28">
        <v>11.0</v>
      </c>
      <c r="D28">
        <v>1.0</v>
      </c>
      <c r="E28">
        <v>1.0</v>
      </c>
      <c r="K28" t="s">
        <v>2772</v>
      </c>
      <c r="P28" t="str">
        <f>'Formato 4'!B50</f>
        <v/>
      </c>
      <c r="Q28" t="str">
        <f>'Formato 4'!C50</f>
        <v/>
      </c>
      <c r="R28" t="str">
        <f>'Formato 4'!D50</f>
        <v/>
      </c>
    </row>
    <row r="29" ht="15.75" customHeight="1">
      <c r="A29" s="5" t="str">
        <f t="shared" si="1"/>
        <v>4,11,1,2,0,0,0</v>
      </c>
      <c r="B29">
        <v>4.0</v>
      </c>
      <c r="C29">
        <v>11.0</v>
      </c>
      <c r="D29">
        <v>1.0</v>
      </c>
      <c r="E29">
        <v>2.0</v>
      </c>
      <c r="K29" t="s">
        <v>2800</v>
      </c>
      <c r="P29" t="str">
        <f>'Formato 4'!B51</f>
        <v/>
      </c>
      <c r="Q29" t="str">
        <f>'Formato 4'!C51</f>
        <v/>
      </c>
      <c r="R29" t="str">
        <f>'Formato 4'!D51</f>
        <v/>
      </c>
    </row>
    <row r="30" ht="15.75" customHeight="1">
      <c r="A30" s="5" t="str">
        <f t="shared" si="1"/>
        <v>4,12,0,0,0,0,0</v>
      </c>
      <c r="B30">
        <v>4.0</v>
      </c>
      <c r="C30">
        <v>12.0</v>
      </c>
      <c r="I30" t="s">
        <v>2724</v>
      </c>
      <c r="P30" s="61">
        <f>'Formato 4'!B53</f>
        <v>14302707.75</v>
      </c>
      <c r="Q30" s="61">
        <f>'Formato 4'!C53</f>
        <v>1754046.21</v>
      </c>
      <c r="R30" s="61">
        <f>'Formato 4'!D53</f>
        <v>258210.7</v>
      </c>
    </row>
    <row r="31" ht="15.75" customHeight="1">
      <c r="A31" s="5" t="str">
        <f t="shared" si="1"/>
        <v>4,13,0,0,0,0,0</v>
      </c>
      <c r="B31">
        <v>4.0</v>
      </c>
      <c r="C31">
        <v>13.0</v>
      </c>
      <c r="I31" t="s">
        <v>2735</v>
      </c>
      <c r="Q31" t="str">
        <f>'Formato 4'!C55</f>
        <v/>
      </c>
      <c r="R31" t="str">
        <f>'Formato 4'!D55</f>
        <v/>
      </c>
    </row>
    <row r="32" ht="15.75" customHeight="1">
      <c r="A32" s="5" t="str">
        <f t="shared" si="1"/>
        <v>4,14,0,0,0,0,0</v>
      </c>
      <c r="B32">
        <v>4.0</v>
      </c>
      <c r="C32">
        <v>14.0</v>
      </c>
      <c r="I32" t="s">
        <v>2717</v>
      </c>
      <c r="P32">
        <f>'Formato 4'!B63</f>
        <v>0</v>
      </c>
      <c r="Q32">
        <f>'Formato 4'!C63</f>
        <v>0</v>
      </c>
      <c r="R32">
        <f>'Formato 4'!D63</f>
        <v>0</v>
      </c>
    </row>
    <row r="33" ht="15.75" customHeight="1">
      <c r="A33" s="5" t="str">
        <f t="shared" si="1"/>
        <v>4,14,1,0,0,0,0</v>
      </c>
      <c r="B33">
        <v>4.0</v>
      </c>
      <c r="C33">
        <v>14.0</v>
      </c>
      <c r="D33">
        <v>1.0</v>
      </c>
      <c r="J33" t="s">
        <v>2806</v>
      </c>
      <c r="P33">
        <f>'Formato 4'!B64</f>
        <v>0</v>
      </c>
      <c r="Q33">
        <f>'Formato 4'!C64</f>
        <v>0</v>
      </c>
      <c r="R33">
        <f>'Formato 4'!D64</f>
        <v>0</v>
      </c>
    </row>
    <row r="34" ht="15.75" customHeight="1">
      <c r="A34" s="5" t="str">
        <f t="shared" si="1"/>
        <v>4,14,1,1,0,0,0</v>
      </c>
      <c r="B34">
        <v>4.0</v>
      </c>
      <c r="C34">
        <v>14.0</v>
      </c>
      <c r="D34">
        <v>1.0</v>
      </c>
      <c r="E34">
        <v>1.0</v>
      </c>
      <c r="K34" t="s">
        <v>2809</v>
      </c>
      <c r="P34" t="str">
        <f>'Formato 4'!B65</f>
        <v/>
      </c>
      <c r="Q34" t="str">
        <f>'Formato 4'!C65</f>
        <v/>
      </c>
      <c r="R34" t="str">
        <f>'Formato 4'!D65</f>
        <v/>
      </c>
    </row>
    <row r="35" ht="15.75" customHeight="1">
      <c r="A35" s="5" t="str">
        <f t="shared" si="1"/>
        <v>4,14,1,2,0,0,0</v>
      </c>
      <c r="B35">
        <v>4.0</v>
      </c>
      <c r="C35">
        <v>14.0</v>
      </c>
      <c r="D35">
        <v>1.0</v>
      </c>
      <c r="E35">
        <v>2.0</v>
      </c>
      <c r="K35" t="s">
        <v>2811</v>
      </c>
      <c r="P35" t="str">
        <f>'Formato 4'!B66</f>
        <v/>
      </c>
      <c r="Q35" t="str">
        <f>'Formato 4'!C66</f>
        <v/>
      </c>
      <c r="R35" t="str">
        <f>'Formato 4'!D66</f>
        <v/>
      </c>
    </row>
    <row r="36" ht="15.75" customHeight="1">
      <c r="A36" s="5" t="str">
        <f t="shared" si="1"/>
        <v>4,15,0,0,0,0,0</v>
      </c>
      <c r="B36">
        <v>4.0</v>
      </c>
      <c r="C36">
        <v>15.0</v>
      </c>
      <c r="I36" t="s">
        <v>2727</v>
      </c>
      <c r="P36">
        <f>'Formato 4'!B68</f>
        <v>0</v>
      </c>
      <c r="Q36">
        <f>'Formato 4'!C68</f>
        <v>0</v>
      </c>
      <c r="R36">
        <f>'Formato 4'!D68</f>
        <v>0</v>
      </c>
    </row>
    <row r="37" ht="15.75" customHeight="1">
      <c r="A37" s="5" t="str">
        <f t="shared" si="1"/>
        <v>4,16,0,0,0,0,0</v>
      </c>
      <c r="B37">
        <v>4.0</v>
      </c>
      <c r="C37">
        <v>16.0</v>
      </c>
      <c r="I37" t="s">
        <v>2738</v>
      </c>
      <c r="Q37" t="str">
        <f>'Formato 4'!C70</f>
        <v/>
      </c>
      <c r="R37" t="str">
        <f>'Formato 4'!D70</f>
        <v/>
      </c>
    </row>
    <row r="38" ht="15.75" customHeight="1">
      <c r="A38" s="5" t="str">
        <f t="shared" si="1"/>
        <v>4,17,0,0,0,0,0</v>
      </c>
      <c r="B38">
        <v>4.0</v>
      </c>
      <c r="C38">
        <v>17.0</v>
      </c>
      <c r="I38" t="s">
        <v>2816</v>
      </c>
      <c r="P38">
        <f>'Formato 4'!B72</f>
        <v>0</v>
      </c>
      <c r="Q38">
        <f>'Formato 4'!C72</f>
        <v>0</v>
      </c>
      <c r="R38">
        <f>'Formato 4'!D72</f>
        <v>0</v>
      </c>
    </row>
    <row r="39" ht="15.75" customHeight="1">
      <c r="A39" s="5" t="str">
        <f t="shared" si="1"/>
        <v>4,18,0,0,0,0,0</v>
      </c>
      <c r="B39">
        <v>4.0</v>
      </c>
      <c r="C39">
        <v>18.0</v>
      </c>
      <c r="I39" t="s">
        <v>2818</v>
      </c>
      <c r="P39">
        <f>'Formato 4'!B74</f>
        <v>0</v>
      </c>
      <c r="Q39">
        <f>'Formato 4'!C74</f>
        <v>0</v>
      </c>
      <c r="R39">
        <f>'Formato 4'!D74</f>
        <v>0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2.86"/>
    <col customWidth="1" min="2" max="7" width="20.71"/>
    <col customWidth="1" hidden="1" min="8" max="8" width="10.71"/>
    <col customWidth="1" min="9" max="26" width="10.71"/>
  </cols>
  <sheetData>
    <row r="1" ht="37.5" customHeight="1">
      <c r="A1" s="76" t="s">
        <v>2713</v>
      </c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>
      <c r="A2" s="16" t="str">
        <f>ENTE_PUBLICO_A</f>
        <v>CONSEJO TURISTICO DE SAN MIGUEL DE ALLENDE, GTO., Gobierno del Estado de Guanajuato (a)</v>
      </c>
      <c r="B2" s="18"/>
      <c r="C2" s="18"/>
      <c r="D2" s="18"/>
      <c r="E2" s="18"/>
      <c r="F2" s="18"/>
      <c r="G2" s="19"/>
    </row>
    <row r="3">
      <c r="A3" s="20" t="s">
        <v>2716</v>
      </c>
      <c r="B3" s="21"/>
      <c r="C3" s="21"/>
      <c r="D3" s="21"/>
      <c r="E3" s="21"/>
      <c r="F3" s="21"/>
      <c r="G3" s="22"/>
    </row>
    <row r="4">
      <c r="A4" s="20" t="str">
        <f>TRIMESTRE</f>
        <v>Del 1 de enero al 30 de marzo de 2018 (b)</v>
      </c>
      <c r="B4" s="21"/>
      <c r="C4" s="21"/>
      <c r="D4" s="21"/>
      <c r="E4" s="21"/>
      <c r="F4" s="21"/>
      <c r="G4" s="22"/>
    </row>
    <row r="5">
      <c r="A5" s="23" t="s">
        <v>1277</v>
      </c>
      <c r="B5" s="24"/>
      <c r="C5" s="24"/>
      <c r="D5" s="24"/>
      <c r="E5" s="24"/>
      <c r="F5" s="24"/>
      <c r="G5" s="25"/>
    </row>
    <row r="6">
      <c r="A6" s="77" t="s">
        <v>2721</v>
      </c>
      <c r="B6" s="79" t="s">
        <v>2723</v>
      </c>
      <c r="C6" s="81"/>
      <c r="D6" s="81"/>
      <c r="E6" s="81"/>
      <c r="F6" s="9"/>
      <c r="G6" s="77" t="s">
        <v>2726</v>
      </c>
    </row>
    <row r="7">
      <c r="A7" s="83"/>
      <c r="B7" s="27" t="s">
        <v>2728</v>
      </c>
      <c r="C7" s="28" t="s">
        <v>2730</v>
      </c>
      <c r="D7" s="27" t="s">
        <v>2731</v>
      </c>
      <c r="E7" s="27" t="s">
        <v>2702</v>
      </c>
      <c r="F7" s="27" t="s">
        <v>2732</v>
      </c>
      <c r="G7" s="83"/>
    </row>
    <row r="8">
      <c r="A8" s="84" t="s">
        <v>2714</v>
      </c>
      <c r="B8" s="54"/>
      <c r="C8" s="54"/>
      <c r="D8" s="54"/>
      <c r="E8" s="54"/>
      <c r="F8" s="54"/>
      <c r="G8" s="54"/>
    </row>
    <row r="9">
      <c r="A9" s="33" t="s">
        <v>2734</v>
      </c>
      <c r="B9" s="31"/>
      <c r="C9" s="31"/>
      <c r="D9" s="31"/>
      <c r="E9" s="31"/>
      <c r="F9" s="31"/>
      <c r="G9" s="31"/>
      <c r="H9" s="86"/>
    </row>
    <row r="10">
      <c r="A10" s="33" t="s">
        <v>2737</v>
      </c>
      <c r="B10" s="31"/>
      <c r="C10" s="31"/>
      <c r="D10" s="31"/>
      <c r="E10" s="31"/>
      <c r="F10" s="31"/>
      <c r="G10" s="31"/>
    </row>
    <row r="11">
      <c r="A11" s="33" t="s">
        <v>2739</v>
      </c>
      <c r="B11" s="31"/>
      <c r="C11" s="31"/>
      <c r="D11" s="31"/>
      <c r="E11" s="31"/>
      <c r="F11" s="31"/>
      <c r="G11" s="31"/>
    </row>
    <row r="12">
      <c r="A12" s="33" t="s">
        <v>2741</v>
      </c>
      <c r="B12" s="31"/>
      <c r="C12" s="31"/>
      <c r="D12" s="31"/>
      <c r="E12" s="31"/>
      <c r="F12" s="31"/>
      <c r="G12" s="31"/>
    </row>
    <row r="13">
      <c r="A13" s="33" t="s">
        <v>2743</v>
      </c>
      <c r="B13" s="31"/>
      <c r="C13" s="31"/>
      <c r="D13" s="31"/>
      <c r="E13" s="31"/>
      <c r="F13" s="31"/>
      <c r="G13" s="31"/>
    </row>
    <row r="14">
      <c r="A14" s="33" t="s">
        <v>2745</v>
      </c>
      <c r="B14" s="31"/>
      <c r="C14" s="31"/>
      <c r="D14" s="31"/>
      <c r="E14" s="31"/>
      <c r="F14" s="31"/>
      <c r="G14" s="31"/>
    </row>
    <row r="15">
      <c r="A15" s="33" t="s">
        <v>2748</v>
      </c>
      <c r="B15" s="31"/>
      <c r="C15" s="31"/>
      <c r="D15" s="31"/>
      <c r="E15" s="31"/>
      <c r="F15" s="31"/>
      <c r="G15" s="31"/>
    </row>
    <row r="16">
      <c r="A16" s="68" t="s">
        <v>2749</v>
      </c>
      <c r="B16" s="31">
        <f t="shared" ref="B16:G16" si="1">SUM(B17:B27)</f>
        <v>0</v>
      </c>
      <c r="C16" s="31">
        <f t="shared" si="1"/>
        <v>0</v>
      </c>
      <c r="D16" s="31">
        <f t="shared" si="1"/>
        <v>0</v>
      </c>
      <c r="E16" s="31">
        <f t="shared" si="1"/>
        <v>0</v>
      </c>
      <c r="F16" s="31">
        <f t="shared" si="1"/>
        <v>0</v>
      </c>
      <c r="G16" s="31">
        <f t="shared" si="1"/>
        <v>0</v>
      </c>
    </row>
    <row r="17">
      <c r="A17" s="33" t="s">
        <v>2756</v>
      </c>
      <c r="B17" s="31"/>
      <c r="C17" s="31"/>
      <c r="D17" s="31"/>
      <c r="E17" s="31"/>
      <c r="F17" s="31"/>
      <c r="G17" s="31"/>
    </row>
    <row r="18">
      <c r="A18" s="33" t="s">
        <v>2757</v>
      </c>
      <c r="B18" s="31"/>
      <c r="C18" s="31"/>
      <c r="D18" s="31"/>
      <c r="E18" s="31"/>
      <c r="F18" s="31"/>
      <c r="G18" s="31"/>
    </row>
    <row r="19">
      <c r="A19" s="33" t="s">
        <v>2760</v>
      </c>
      <c r="B19" s="31"/>
      <c r="C19" s="31"/>
      <c r="D19" s="31"/>
      <c r="E19" s="31"/>
      <c r="F19" s="31"/>
      <c r="G19" s="31"/>
    </row>
    <row r="20">
      <c r="A20" s="33" t="s">
        <v>2762</v>
      </c>
      <c r="B20" s="31"/>
      <c r="C20" s="31"/>
      <c r="D20" s="31"/>
      <c r="E20" s="31"/>
      <c r="F20" s="31"/>
      <c r="G20" s="31"/>
    </row>
    <row r="21" ht="15.75" customHeight="1">
      <c r="A21" s="33" t="s">
        <v>2764</v>
      </c>
      <c r="B21" s="31"/>
      <c r="C21" s="31"/>
      <c r="D21" s="31"/>
      <c r="E21" s="31"/>
      <c r="F21" s="31"/>
      <c r="G21" s="31"/>
    </row>
    <row r="22" ht="15.75" customHeight="1">
      <c r="A22" s="33" t="s">
        <v>2766</v>
      </c>
      <c r="B22" s="31"/>
      <c r="C22" s="31"/>
      <c r="D22" s="31"/>
      <c r="E22" s="31"/>
      <c r="F22" s="31"/>
      <c r="G22" s="31"/>
    </row>
    <row r="23" ht="15.75" customHeight="1">
      <c r="A23" s="33" t="s">
        <v>2768</v>
      </c>
      <c r="B23" s="31"/>
      <c r="C23" s="31"/>
      <c r="D23" s="31"/>
      <c r="E23" s="31"/>
      <c r="F23" s="31"/>
      <c r="G23" s="31"/>
    </row>
    <row r="24" ht="15.75" customHeight="1">
      <c r="A24" s="33" t="s">
        <v>2771</v>
      </c>
      <c r="B24" s="31"/>
      <c r="C24" s="31"/>
      <c r="D24" s="31"/>
      <c r="E24" s="31"/>
      <c r="F24" s="31"/>
      <c r="G24" s="31"/>
    </row>
    <row r="25" ht="15.75" customHeight="1">
      <c r="A25" s="33" t="s">
        <v>2774</v>
      </c>
      <c r="B25" s="31"/>
      <c r="C25" s="31"/>
      <c r="D25" s="31"/>
      <c r="E25" s="31"/>
      <c r="F25" s="31"/>
      <c r="G25" s="31"/>
    </row>
    <row r="26" ht="15.75" customHeight="1">
      <c r="A26" s="33" t="s">
        <v>2777</v>
      </c>
      <c r="B26" s="31"/>
      <c r="C26" s="31"/>
      <c r="D26" s="31"/>
      <c r="E26" s="31"/>
      <c r="F26" s="31"/>
      <c r="G26" s="31"/>
    </row>
    <row r="27" ht="15.75" customHeight="1">
      <c r="A27" s="33" t="s">
        <v>2780</v>
      </c>
      <c r="B27" s="31"/>
      <c r="C27" s="31"/>
      <c r="D27" s="31"/>
      <c r="E27" s="31"/>
      <c r="F27" s="31"/>
      <c r="G27" s="31"/>
    </row>
    <row r="28" ht="15.75" customHeight="1">
      <c r="A28" s="33" t="s">
        <v>2782</v>
      </c>
      <c r="B28" s="31"/>
      <c r="C28" s="31"/>
      <c r="D28" s="31"/>
      <c r="E28" s="31"/>
      <c r="F28" s="31"/>
      <c r="G28" s="31"/>
    </row>
    <row r="29" ht="15.75" customHeight="1">
      <c r="A29" s="33" t="s">
        <v>2784</v>
      </c>
      <c r="B29" s="31"/>
      <c r="C29" s="31"/>
      <c r="D29" s="31"/>
      <c r="E29" s="31"/>
      <c r="F29" s="31"/>
      <c r="G29" s="31"/>
    </row>
    <row r="30" ht="15.75" customHeight="1">
      <c r="A30" s="33" t="s">
        <v>2786</v>
      </c>
      <c r="B30" s="31"/>
      <c r="C30" s="31"/>
      <c r="D30" s="31"/>
      <c r="E30" s="31"/>
      <c r="F30" s="31"/>
      <c r="G30" s="31"/>
    </row>
    <row r="31" ht="15.75" customHeight="1">
      <c r="A31" s="33" t="s">
        <v>2787</v>
      </c>
      <c r="B31" s="31"/>
      <c r="C31" s="31"/>
      <c r="D31" s="31"/>
      <c r="E31" s="31"/>
      <c r="F31" s="31"/>
      <c r="G31" s="31"/>
    </row>
    <row r="32" ht="15.75" customHeight="1">
      <c r="A32" s="33" t="s">
        <v>2788</v>
      </c>
      <c r="B32" s="31"/>
      <c r="C32" s="31"/>
      <c r="D32" s="31"/>
      <c r="E32" s="31"/>
      <c r="F32" s="31"/>
      <c r="G32" s="31"/>
    </row>
    <row r="33" ht="15.75" customHeight="1">
      <c r="A33" s="33" t="s">
        <v>2789</v>
      </c>
      <c r="B33" s="31"/>
      <c r="C33" s="31"/>
      <c r="D33" s="31"/>
      <c r="E33" s="31"/>
      <c r="F33" s="31"/>
      <c r="G33" s="31"/>
    </row>
    <row r="34" ht="15.75" customHeight="1">
      <c r="A34" s="33" t="s">
        <v>2790</v>
      </c>
      <c r="B34" s="39">
        <v>3307642.24</v>
      </c>
      <c r="C34" s="31">
        <v>0.0</v>
      </c>
      <c r="D34" s="39">
        <v>3307642.24</v>
      </c>
      <c r="E34" s="39">
        <v>826910.55</v>
      </c>
      <c r="F34" s="39">
        <v>826910.55</v>
      </c>
      <c r="G34" s="39">
        <v>-2480731.69</v>
      </c>
    </row>
    <row r="35" ht="15.75" customHeight="1">
      <c r="A35" s="33" t="s">
        <v>2792</v>
      </c>
      <c r="B35" s="39">
        <v>1.058719489E7</v>
      </c>
      <c r="C35" s="31">
        <v>0.0</v>
      </c>
      <c r="D35" s="39">
        <v>1.058719489E7</v>
      </c>
      <c r="E35" s="39">
        <v>1596870.0</v>
      </c>
      <c r="F35" s="39">
        <v>1596870.0</v>
      </c>
      <c r="G35" s="39">
        <v>-8990324.89</v>
      </c>
    </row>
    <row r="36" ht="15.75" customHeight="1">
      <c r="A36" s="33" t="s">
        <v>2793</v>
      </c>
      <c r="B36" s="39">
        <v>1.058719489E7</v>
      </c>
      <c r="C36" s="31">
        <v>0.0</v>
      </c>
      <c r="D36" s="39">
        <v>1.058719489E7</v>
      </c>
      <c r="E36" s="39">
        <v>1596870.0</v>
      </c>
      <c r="F36" s="39">
        <v>1596870.0</v>
      </c>
      <c r="G36" s="39">
        <v>-8990324.89</v>
      </c>
    </row>
    <row r="37" ht="15.75" customHeight="1">
      <c r="A37" s="33" t="s">
        <v>2794</v>
      </c>
      <c r="B37" s="31"/>
      <c r="C37" s="31"/>
      <c r="D37" s="31"/>
      <c r="E37" s="31"/>
      <c r="F37" s="31"/>
      <c r="G37" s="31"/>
    </row>
    <row r="38" ht="15.75" customHeight="1">
      <c r="A38" s="33" t="s">
        <v>2796</v>
      </c>
      <c r="B38" s="31"/>
      <c r="C38" s="31"/>
      <c r="D38" s="31"/>
      <c r="E38" s="31"/>
      <c r="F38" s="31"/>
      <c r="G38" s="31"/>
    </row>
    <row r="39" ht="15.75" customHeight="1">
      <c r="A39" s="33" t="s">
        <v>2797</v>
      </c>
      <c r="B39" s="31"/>
      <c r="C39" s="31"/>
      <c r="D39" s="31"/>
      <c r="E39" s="31"/>
      <c r="F39" s="31"/>
      <c r="G39" s="31"/>
    </row>
    <row r="40" ht="15.75" customHeight="1">
      <c r="A40" s="31"/>
      <c r="B40" s="31"/>
      <c r="C40" s="31"/>
      <c r="D40" s="31"/>
      <c r="E40" s="31"/>
      <c r="F40" s="31"/>
      <c r="G40" s="31"/>
    </row>
    <row r="41" ht="15.75" customHeight="1">
      <c r="A41" s="30" t="s">
        <v>2799</v>
      </c>
      <c r="B41" s="49">
        <f t="shared" ref="B41:G41" si="2">SUM(B9,B10,B11,B12,B13,B14,B15,B16,B28,B34,B35,B37)</f>
        <v>13894837.13</v>
      </c>
      <c r="C41" s="49">
        <f t="shared" si="2"/>
        <v>0</v>
      </c>
      <c r="D41" s="49">
        <f t="shared" si="2"/>
        <v>13894837.13</v>
      </c>
      <c r="E41" s="49">
        <f t="shared" si="2"/>
        <v>2423780.55</v>
      </c>
      <c r="F41" s="49">
        <f t="shared" si="2"/>
        <v>2423780.55</v>
      </c>
      <c r="G41" s="49">
        <f t="shared" si="2"/>
        <v>-11471056.58</v>
      </c>
    </row>
    <row r="42" ht="15.75" customHeight="1">
      <c r="A42" s="30" t="s">
        <v>2801</v>
      </c>
      <c r="B42" s="69"/>
      <c r="C42" s="69"/>
      <c r="D42" s="69"/>
      <c r="E42" s="69"/>
      <c r="F42" s="69"/>
      <c r="G42" s="49">
        <f>IF(G41&gt;0,G41,0)</f>
        <v>0</v>
      </c>
      <c r="H42" s="86"/>
    </row>
    <row r="43" ht="15.75" customHeight="1">
      <c r="A43" s="31"/>
      <c r="B43" s="31"/>
      <c r="C43" s="31"/>
      <c r="D43" s="31"/>
      <c r="E43" s="31"/>
      <c r="F43" s="31"/>
      <c r="G43" s="31"/>
    </row>
    <row r="44" ht="15.75" customHeight="1">
      <c r="A44" s="30" t="s">
        <v>2803</v>
      </c>
      <c r="B44" s="31"/>
      <c r="C44" s="31"/>
      <c r="D44" s="31"/>
      <c r="E44" s="31"/>
      <c r="F44" s="31"/>
      <c r="G44" s="31"/>
    </row>
    <row r="45" ht="15.75" customHeight="1">
      <c r="A45" s="33" t="s">
        <v>2804</v>
      </c>
      <c r="B45" s="31">
        <f t="shared" ref="B45:G45" si="3">SUM(B46:B53)</f>
        <v>0</v>
      </c>
      <c r="C45" s="31">
        <f t="shared" si="3"/>
        <v>0</v>
      </c>
      <c r="D45" s="31">
        <f t="shared" si="3"/>
        <v>0</v>
      </c>
      <c r="E45" s="31">
        <f t="shared" si="3"/>
        <v>0</v>
      </c>
      <c r="F45" s="31">
        <f t="shared" si="3"/>
        <v>0</v>
      </c>
      <c r="G45" s="31">
        <f t="shared" si="3"/>
        <v>0</v>
      </c>
    </row>
    <row r="46" ht="15.75" customHeight="1">
      <c r="A46" s="93" t="s">
        <v>2807</v>
      </c>
      <c r="B46" s="31"/>
      <c r="C46" s="31"/>
      <c r="D46" s="31"/>
      <c r="E46" s="31"/>
      <c r="F46" s="31"/>
      <c r="G46" s="31"/>
    </row>
    <row r="47" ht="15.75" customHeight="1">
      <c r="A47" s="93" t="s">
        <v>2812</v>
      </c>
      <c r="B47" s="31"/>
      <c r="C47" s="31"/>
      <c r="D47" s="31"/>
      <c r="E47" s="31"/>
      <c r="F47" s="31"/>
      <c r="G47" s="31"/>
    </row>
    <row r="48" ht="15.75" customHeight="1">
      <c r="A48" s="93" t="s">
        <v>2815</v>
      </c>
      <c r="B48" s="31"/>
      <c r="C48" s="31"/>
      <c r="D48" s="31"/>
      <c r="E48" s="31"/>
      <c r="F48" s="31"/>
      <c r="G48" s="31"/>
    </row>
    <row r="49" ht="15.75" customHeight="1">
      <c r="A49" s="93" t="s">
        <v>2817</v>
      </c>
      <c r="B49" s="31"/>
      <c r="C49" s="31"/>
      <c r="D49" s="31"/>
      <c r="E49" s="31"/>
      <c r="F49" s="31"/>
      <c r="G49" s="31"/>
    </row>
    <row r="50" ht="15.75" customHeight="1">
      <c r="A50" s="93" t="s">
        <v>2819</v>
      </c>
      <c r="B50" s="31"/>
      <c r="C50" s="31"/>
      <c r="D50" s="31"/>
      <c r="E50" s="31"/>
      <c r="F50" s="31"/>
      <c r="G50" s="31"/>
    </row>
    <row r="51" ht="15.75" customHeight="1">
      <c r="A51" s="93" t="s">
        <v>2820</v>
      </c>
      <c r="B51" s="31"/>
      <c r="C51" s="31"/>
      <c r="D51" s="31"/>
      <c r="E51" s="31"/>
      <c r="F51" s="31"/>
      <c r="G51" s="31"/>
    </row>
    <row r="52" ht="15.75" customHeight="1">
      <c r="A52" s="94" t="s">
        <v>2826</v>
      </c>
      <c r="B52" s="31"/>
      <c r="C52" s="31"/>
      <c r="D52" s="31"/>
      <c r="E52" s="31"/>
      <c r="F52" s="31"/>
      <c r="G52" s="31"/>
    </row>
    <row r="53" ht="15.75" customHeight="1">
      <c r="A53" s="33" t="s">
        <v>2832</v>
      </c>
      <c r="B53" s="31"/>
      <c r="C53" s="31"/>
      <c r="D53" s="31"/>
      <c r="E53" s="31"/>
      <c r="F53" s="31"/>
      <c r="G53" s="31"/>
    </row>
    <row r="54" ht="15.75" customHeight="1">
      <c r="A54" s="33" t="s">
        <v>2835</v>
      </c>
      <c r="B54" s="31"/>
      <c r="C54" s="31"/>
      <c r="D54" s="31"/>
      <c r="E54" s="31"/>
      <c r="F54" s="31"/>
      <c r="G54" s="31"/>
    </row>
    <row r="55" ht="15.75" customHeight="1">
      <c r="A55" s="94" t="s">
        <v>2843</v>
      </c>
      <c r="B55" s="31"/>
      <c r="C55" s="31"/>
      <c r="D55" s="31"/>
      <c r="E55" s="31"/>
      <c r="F55" s="31"/>
      <c r="G55" s="31"/>
    </row>
    <row r="56" ht="15.75" customHeight="1">
      <c r="A56" s="93" t="s">
        <v>2844</v>
      </c>
      <c r="B56" s="31"/>
      <c r="C56" s="31"/>
      <c r="D56" s="31"/>
      <c r="E56" s="31"/>
      <c r="F56" s="31"/>
      <c r="G56" s="31"/>
    </row>
    <row r="57" ht="15.75" customHeight="1">
      <c r="A57" s="93" t="s">
        <v>2847</v>
      </c>
      <c r="B57" s="31"/>
      <c r="C57" s="31"/>
      <c r="D57" s="31"/>
      <c r="E57" s="31"/>
      <c r="F57" s="31"/>
      <c r="G57" s="31"/>
    </row>
    <row r="58" ht="15.75" customHeight="1">
      <c r="A58" s="94" t="s">
        <v>2852</v>
      </c>
      <c r="B58" s="31"/>
      <c r="C58" s="31"/>
      <c r="D58" s="31"/>
      <c r="E58" s="31"/>
      <c r="F58" s="31"/>
      <c r="G58" s="31"/>
    </row>
    <row r="59" ht="15.75" customHeight="1">
      <c r="A59" s="33" t="s">
        <v>2859</v>
      </c>
      <c r="B59" s="31"/>
      <c r="C59" s="31"/>
      <c r="D59" s="31"/>
      <c r="E59" s="31"/>
      <c r="F59" s="31"/>
      <c r="G59" s="31"/>
    </row>
    <row r="60" ht="15.75" customHeight="1">
      <c r="A60" s="93" t="s">
        <v>2861</v>
      </c>
      <c r="B60" s="31"/>
      <c r="C60" s="31"/>
      <c r="D60" s="31"/>
      <c r="E60" s="31"/>
      <c r="F60" s="31"/>
      <c r="G60" s="31"/>
    </row>
    <row r="61" ht="15.75" customHeight="1">
      <c r="A61" s="93" t="s">
        <v>2868</v>
      </c>
      <c r="B61" s="31"/>
      <c r="C61" s="31"/>
      <c r="D61" s="31"/>
      <c r="E61" s="31"/>
      <c r="F61" s="31"/>
      <c r="G61" s="31"/>
    </row>
    <row r="62" ht="15.75" customHeight="1">
      <c r="A62" s="33" t="s">
        <v>2873</v>
      </c>
      <c r="B62" s="31"/>
      <c r="C62" s="31"/>
      <c r="D62" s="31"/>
      <c r="E62" s="31"/>
      <c r="F62" s="31"/>
      <c r="G62" s="31"/>
    </row>
    <row r="63" ht="15.75" customHeight="1">
      <c r="A63" s="33" t="s">
        <v>2878</v>
      </c>
      <c r="B63" s="31"/>
      <c r="C63" s="31"/>
      <c r="D63" s="31"/>
      <c r="E63" s="31"/>
      <c r="F63" s="31"/>
      <c r="G63" s="31"/>
    </row>
    <row r="64" ht="15.75" customHeight="1">
      <c r="A64" s="31"/>
      <c r="B64" s="31"/>
      <c r="C64" s="31"/>
      <c r="D64" s="31"/>
      <c r="E64" s="31"/>
      <c r="F64" s="31"/>
      <c r="G64" s="31"/>
    </row>
    <row r="65" ht="15.75" customHeight="1">
      <c r="A65" s="30" t="s">
        <v>2881</v>
      </c>
      <c r="B65" s="49">
        <f t="shared" ref="B65:G65" si="4">B45+B54+B59+B62+B63</f>
        <v>0</v>
      </c>
      <c r="C65" s="49">
        <f t="shared" si="4"/>
        <v>0</v>
      </c>
      <c r="D65" s="49">
        <f t="shared" si="4"/>
        <v>0</v>
      </c>
      <c r="E65" s="49">
        <f t="shared" si="4"/>
        <v>0</v>
      </c>
      <c r="F65" s="49">
        <f t="shared" si="4"/>
        <v>0</v>
      </c>
      <c r="G65" s="49">
        <f t="shared" si="4"/>
        <v>0</v>
      </c>
    </row>
    <row r="66" ht="15.75" customHeight="1">
      <c r="A66" s="31"/>
      <c r="B66" s="31"/>
      <c r="C66" s="31"/>
      <c r="D66" s="31"/>
      <c r="E66" s="31"/>
      <c r="F66" s="31"/>
      <c r="G66" s="31"/>
    </row>
    <row r="67" ht="15.75" customHeight="1">
      <c r="A67" s="30" t="s">
        <v>2886</v>
      </c>
      <c r="B67" s="46">
        <f t="shared" ref="B67:G67" si="5">B68</f>
        <v>407870.62</v>
      </c>
      <c r="C67" s="46">
        <f t="shared" si="5"/>
        <v>0</v>
      </c>
      <c r="D67" s="46">
        <f t="shared" si="5"/>
        <v>407870.62</v>
      </c>
      <c r="E67" s="46">
        <f t="shared" si="5"/>
        <v>0</v>
      </c>
      <c r="F67" s="46">
        <f t="shared" si="5"/>
        <v>0</v>
      </c>
      <c r="G67" s="46">
        <f t="shared" si="5"/>
        <v>-407870.62</v>
      </c>
    </row>
    <row r="68" ht="15.75" customHeight="1">
      <c r="A68" s="33" t="s">
        <v>2889</v>
      </c>
      <c r="B68" s="47">
        <v>407870.62</v>
      </c>
      <c r="C68" s="47">
        <v>0.0</v>
      </c>
      <c r="D68" s="47">
        <v>407870.62</v>
      </c>
      <c r="E68" s="47">
        <v>0.0</v>
      </c>
      <c r="F68" s="47">
        <v>0.0</v>
      </c>
      <c r="G68" s="47">
        <v>-407870.62</v>
      </c>
    </row>
    <row r="69" ht="15.75" customHeight="1">
      <c r="A69" s="31"/>
      <c r="B69" s="31"/>
      <c r="C69" s="31"/>
      <c r="D69" s="31"/>
      <c r="E69" s="31"/>
      <c r="F69" s="31"/>
      <c r="G69" s="31"/>
    </row>
    <row r="70" ht="15.75" customHeight="1">
      <c r="A70" s="30" t="s">
        <v>2892</v>
      </c>
      <c r="B70" s="46">
        <f t="shared" ref="B70:G70" si="6">B41+B65+B67</f>
        <v>14302707.75</v>
      </c>
      <c r="C70" s="46">
        <f t="shared" si="6"/>
        <v>0</v>
      </c>
      <c r="D70" s="46">
        <f t="shared" si="6"/>
        <v>14302707.75</v>
      </c>
      <c r="E70" s="46">
        <f t="shared" si="6"/>
        <v>2423780.55</v>
      </c>
      <c r="F70" s="46">
        <f t="shared" si="6"/>
        <v>2423780.55</v>
      </c>
      <c r="G70" s="46">
        <f t="shared" si="6"/>
        <v>-11878927.2</v>
      </c>
    </row>
    <row r="71" ht="15.75" customHeight="1">
      <c r="A71" s="31"/>
      <c r="B71" s="31"/>
      <c r="C71" s="31"/>
      <c r="D71" s="31"/>
      <c r="E71" s="31"/>
      <c r="F71" s="31"/>
      <c r="G71" s="31"/>
    </row>
    <row r="72" ht="15.75" customHeight="1">
      <c r="A72" s="30" t="s">
        <v>2897</v>
      </c>
      <c r="B72" s="31"/>
      <c r="C72" s="31"/>
      <c r="D72" s="31"/>
      <c r="E72" s="31"/>
      <c r="F72" s="31"/>
      <c r="G72" s="31"/>
    </row>
    <row r="73" ht="15.75" customHeight="1">
      <c r="A73" s="93" t="s">
        <v>2898</v>
      </c>
      <c r="B73" s="47">
        <v>407870.62</v>
      </c>
      <c r="C73" s="47">
        <v>0.0</v>
      </c>
      <c r="D73" s="47">
        <v>407870.62</v>
      </c>
      <c r="E73" s="47">
        <v>0.0</v>
      </c>
      <c r="F73" s="47">
        <v>0.0</v>
      </c>
      <c r="G73" s="47">
        <v>-407870.62</v>
      </c>
    </row>
    <row r="74" ht="15.75" customHeight="1">
      <c r="A74" s="93" t="s">
        <v>2899</v>
      </c>
      <c r="B74" s="31"/>
      <c r="C74" s="31"/>
      <c r="D74" s="31"/>
      <c r="E74" s="31"/>
      <c r="F74" s="31"/>
      <c r="G74" s="31">
        <f>F74-B74</f>
        <v>0</v>
      </c>
    </row>
    <row r="75" ht="15.75" customHeight="1">
      <c r="A75" s="87" t="s">
        <v>2901</v>
      </c>
      <c r="B75" s="46">
        <f t="shared" ref="B75:G75" si="7">B73+B74</f>
        <v>407870.62</v>
      </c>
      <c r="C75" s="46">
        <f t="shared" si="7"/>
        <v>0</v>
      </c>
      <c r="D75" s="46">
        <f t="shared" si="7"/>
        <v>407870.62</v>
      </c>
      <c r="E75" s="46">
        <f t="shared" si="7"/>
        <v>0</v>
      </c>
      <c r="F75" s="46">
        <f t="shared" si="7"/>
        <v>0</v>
      </c>
      <c r="G75" s="46">
        <f t="shared" si="7"/>
        <v>-407870.62</v>
      </c>
    </row>
    <row r="76" ht="15.75" customHeight="1">
      <c r="A76" s="58"/>
      <c r="B76" s="57"/>
      <c r="C76" s="57"/>
      <c r="D76" s="57"/>
      <c r="E76" s="57"/>
      <c r="F76" s="57"/>
      <c r="G76" s="57"/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>
    <dataValidation type="decimal" allowBlank="1" showErrorMessage="1" sqref="B9:G75">
      <formula1>-1.79769313486231E100</formula1>
      <formula2>1.79769313486231E100</formula2>
    </dataValidation>
    <dataValidation type="decimal" allowBlank="1" showInputMessage="1" showErrorMessage="1" prompt="Solo se aceptan valores numéricos." sqref="H45:Z62">
      <formula1>'Info General'!E33</formula1>
      <formula2>'Info General'!F33</formula2>
    </dataValidation>
  </dataValidations>
  <printOptions/>
  <pageMargins bottom="0.75" footer="0.0" header="0.0" left="0.7" right="0.7" top="0.75"/>
  <pageSetup fitToHeight="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80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2" width="20.71"/>
    <col customWidth="1" min="23" max="23" width="15.0"/>
    <col customWidth="1" min="24" max="24" width="27.29"/>
    <col customWidth="1" min="25" max="25" width="16.0"/>
    <col customWidth="1" min="26" max="26" width="10.71"/>
  </cols>
  <sheetData>
    <row r="1">
      <c r="A1" t="s">
        <v>2297</v>
      </c>
      <c r="B1" t="s">
        <v>2298</v>
      </c>
      <c r="C1" t="s">
        <v>2300</v>
      </c>
      <c r="D1" t="s">
        <v>2301</v>
      </c>
      <c r="E1" t="s">
        <v>2302</v>
      </c>
      <c r="F1" t="s">
        <v>2303</v>
      </c>
      <c r="G1" t="s">
        <v>2304</v>
      </c>
      <c r="H1" t="s">
        <v>2305</v>
      </c>
      <c r="I1" t="s">
        <v>2306</v>
      </c>
      <c r="P1" t="s">
        <v>2821</v>
      </c>
      <c r="Q1" t="s">
        <v>2822</v>
      </c>
      <c r="R1" t="s">
        <v>2823</v>
      </c>
      <c r="S1" t="s">
        <v>2706</v>
      </c>
      <c r="T1" t="s">
        <v>2824</v>
      </c>
      <c r="U1" t="s">
        <v>2825</v>
      </c>
    </row>
    <row r="2">
      <c r="A2" s="5" t="str">
        <f t="shared" ref="A2:A62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5.0</v>
      </c>
      <c r="C2">
        <v>1.0</v>
      </c>
      <c r="I2" t="s">
        <v>2714</v>
      </c>
      <c r="P2" s="45"/>
      <c r="Q2" s="45"/>
      <c r="R2" s="45"/>
      <c r="S2" s="45"/>
      <c r="T2" s="45"/>
      <c r="U2" s="45"/>
      <c r="V2" s="45"/>
    </row>
    <row r="3">
      <c r="A3" s="5" t="str">
        <f t="shared" si="1"/>
        <v>5,1,1,0,0,0,0</v>
      </c>
      <c r="B3">
        <v>5.0</v>
      </c>
      <c r="C3">
        <v>1.0</v>
      </c>
      <c r="D3">
        <v>1.0</v>
      </c>
      <c r="J3" t="s">
        <v>2828</v>
      </c>
      <c r="P3" s="45" t="str">
        <f>'Formato 5'!B9</f>
        <v/>
      </c>
      <c r="Q3" s="45" t="str">
        <f>'Formato 5'!C9</f>
        <v/>
      </c>
      <c r="R3" s="45" t="str">
        <f>'Formato 5'!D9</f>
        <v/>
      </c>
      <c r="S3" s="45" t="str">
        <f>'Formato 5'!E9</f>
        <v/>
      </c>
      <c r="T3" s="45" t="str">
        <f>'Formato 5'!F9</f>
        <v/>
      </c>
      <c r="U3" s="45" t="str">
        <f>'Formato 5'!G9</f>
        <v/>
      </c>
      <c r="V3" s="45"/>
    </row>
    <row r="4">
      <c r="A4" s="5" t="str">
        <f t="shared" si="1"/>
        <v>5,1,2,0,0,0,0</v>
      </c>
      <c r="B4">
        <v>5.0</v>
      </c>
      <c r="C4">
        <v>1.0</v>
      </c>
      <c r="D4">
        <v>2.0</v>
      </c>
      <c r="J4" t="s">
        <v>2831</v>
      </c>
      <c r="P4" s="45" t="str">
        <f>'Formato 5'!B10</f>
        <v/>
      </c>
      <c r="Q4" s="45" t="str">
        <f>'Formato 5'!C10</f>
        <v/>
      </c>
      <c r="R4" s="45" t="str">
        <f>'Formato 5'!D10</f>
        <v/>
      </c>
      <c r="S4" s="45" t="str">
        <f>'Formato 5'!E10</f>
        <v/>
      </c>
      <c r="T4" s="45" t="str">
        <f>'Formato 5'!F10</f>
        <v/>
      </c>
      <c r="U4" s="45" t="str">
        <f>'Formato 5'!G10</f>
        <v/>
      </c>
      <c r="V4" s="45"/>
    </row>
    <row r="5">
      <c r="A5" s="5" t="str">
        <f t="shared" si="1"/>
        <v>5,1,3,0,0,0,0</v>
      </c>
      <c r="B5">
        <v>5.0</v>
      </c>
      <c r="C5">
        <v>1.0</v>
      </c>
      <c r="D5">
        <v>3.0</v>
      </c>
      <c r="J5" t="s">
        <v>2834</v>
      </c>
      <c r="P5" s="45" t="str">
        <f>'Formato 5'!B11</f>
        <v/>
      </c>
      <c r="Q5" s="45" t="str">
        <f>'Formato 5'!C11</f>
        <v/>
      </c>
      <c r="R5" s="45" t="str">
        <f>'Formato 5'!D11</f>
        <v/>
      </c>
      <c r="S5" s="45" t="str">
        <f>'Formato 5'!E11</f>
        <v/>
      </c>
      <c r="T5" s="45" t="str">
        <f>'Formato 5'!F11</f>
        <v/>
      </c>
      <c r="U5" s="45" t="str">
        <f>'Formato 5'!G11</f>
        <v/>
      </c>
      <c r="V5" s="45"/>
    </row>
    <row r="6">
      <c r="A6" s="5" t="str">
        <f t="shared" si="1"/>
        <v>5,1,4,0,0,0,0</v>
      </c>
      <c r="B6">
        <v>5.0</v>
      </c>
      <c r="C6">
        <v>1.0</v>
      </c>
      <c r="D6">
        <v>4.0</v>
      </c>
      <c r="J6" t="s">
        <v>2842</v>
      </c>
      <c r="P6" s="45" t="str">
        <f>'Formato 5'!B12</f>
        <v/>
      </c>
      <c r="Q6" s="45" t="str">
        <f>'Formato 5'!C12</f>
        <v/>
      </c>
      <c r="R6" s="45" t="str">
        <f>'Formato 5'!D12</f>
        <v/>
      </c>
      <c r="S6" s="45" t="str">
        <f>'Formato 5'!E12</f>
        <v/>
      </c>
      <c r="T6" s="45" t="str">
        <f>'Formato 5'!F12</f>
        <v/>
      </c>
      <c r="U6" s="45" t="str">
        <f>'Formato 5'!G12</f>
        <v/>
      </c>
      <c r="V6" s="45"/>
      <c r="W6" s="45"/>
      <c r="X6" s="45"/>
      <c r="Y6" s="45"/>
    </row>
    <row r="7">
      <c r="A7" s="5" t="str">
        <f t="shared" si="1"/>
        <v>5,1,5,0,0,0,0</v>
      </c>
      <c r="B7">
        <v>5.0</v>
      </c>
      <c r="C7">
        <v>1.0</v>
      </c>
      <c r="D7">
        <v>5.0</v>
      </c>
      <c r="J7" t="s">
        <v>2845</v>
      </c>
      <c r="P7" s="45" t="str">
        <f>'Formato 5'!B13</f>
        <v/>
      </c>
      <c r="Q7" s="45" t="str">
        <f>'Formato 5'!C13</f>
        <v/>
      </c>
      <c r="R7" s="45" t="str">
        <f>'Formato 5'!D13</f>
        <v/>
      </c>
      <c r="S7" s="45" t="str">
        <f>'Formato 5'!E13</f>
        <v/>
      </c>
      <c r="T7" s="45" t="str">
        <f>'Formato 5'!F13</f>
        <v/>
      </c>
      <c r="U7" s="45" t="str">
        <f>'Formato 5'!G13</f>
        <v/>
      </c>
    </row>
    <row r="8">
      <c r="A8" s="5" t="str">
        <f t="shared" si="1"/>
        <v>5,1,6,0,0,0,0</v>
      </c>
      <c r="B8">
        <v>5.0</v>
      </c>
      <c r="C8">
        <v>1.0</v>
      </c>
      <c r="D8">
        <v>6.0</v>
      </c>
      <c r="J8" t="s">
        <v>2848</v>
      </c>
      <c r="P8" s="45" t="str">
        <f>'Formato 5'!B14</f>
        <v/>
      </c>
      <c r="Q8" s="45" t="str">
        <f>'Formato 5'!C14</f>
        <v/>
      </c>
      <c r="R8" s="45" t="str">
        <f>'Formato 5'!D14</f>
        <v/>
      </c>
      <c r="S8" s="45" t="str">
        <f>'Formato 5'!E14</f>
        <v/>
      </c>
      <c r="T8" s="45" t="str">
        <f>'Formato 5'!F14</f>
        <v/>
      </c>
      <c r="U8" s="45" t="str">
        <f>'Formato 5'!G14</f>
        <v/>
      </c>
    </row>
    <row r="9">
      <c r="A9" s="5" t="str">
        <f t="shared" si="1"/>
        <v>5,1,7,0,0,0,0</v>
      </c>
      <c r="B9">
        <v>5.0</v>
      </c>
      <c r="C9">
        <v>1.0</v>
      </c>
      <c r="D9">
        <v>7.0</v>
      </c>
      <c r="J9" t="s">
        <v>2851</v>
      </c>
      <c r="P9" s="45" t="str">
        <f>'Formato 5'!B15</f>
        <v/>
      </c>
      <c r="Q9" s="45" t="str">
        <f>'Formato 5'!C15</f>
        <v/>
      </c>
      <c r="R9" s="45" t="str">
        <f>'Formato 5'!D15</f>
        <v/>
      </c>
      <c r="S9" s="45" t="str">
        <f>'Formato 5'!E15</f>
        <v/>
      </c>
      <c r="T9" s="45" t="str">
        <f>'Formato 5'!F15</f>
        <v/>
      </c>
      <c r="U9" s="45" t="str">
        <f>'Formato 5'!G15</f>
        <v/>
      </c>
    </row>
    <row r="10">
      <c r="A10" s="5" t="str">
        <f t="shared" si="1"/>
        <v>5,1,8,0,0,0,0</v>
      </c>
      <c r="B10">
        <v>5.0</v>
      </c>
      <c r="C10">
        <v>1.0</v>
      </c>
      <c r="D10">
        <v>8.0</v>
      </c>
      <c r="J10" t="s">
        <v>2857</v>
      </c>
      <c r="P10" s="45">
        <f>'Formato 5'!B16</f>
        <v>0</v>
      </c>
      <c r="Q10" s="45">
        <f>'Formato 5'!C16</f>
        <v>0</v>
      </c>
      <c r="R10" s="45">
        <f>'Formato 5'!D16</f>
        <v>0</v>
      </c>
      <c r="S10" s="45">
        <f>'Formato 5'!E16</f>
        <v>0</v>
      </c>
      <c r="T10" s="45">
        <f>'Formato 5'!F16</f>
        <v>0</v>
      </c>
      <c r="U10" s="45">
        <f>'Formato 5'!G16</f>
        <v>0</v>
      </c>
    </row>
    <row r="11">
      <c r="A11" s="5" t="str">
        <f t="shared" si="1"/>
        <v>5,1,8,1,0,0,0</v>
      </c>
      <c r="B11">
        <v>5.0</v>
      </c>
      <c r="C11">
        <v>1.0</v>
      </c>
      <c r="D11">
        <v>8.0</v>
      </c>
      <c r="E11">
        <v>1.0</v>
      </c>
      <c r="K11" t="s">
        <v>2862</v>
      </c>
      <c r="N11" s="5"/>
      <c r="P11" s="45" t="str">
        <f>'Formato 5'!B17</f>
        <v/>
      </c>
      <c r="Q11" s="45" t="str">
        <f>'Formato 5'!C17</f>
        <v/>
      </c>
      <c r="R11" s="45" t="str">
        <f>'Formato 5'!D17</f>
        <v/>
      </c>
      <c r="S11" s="45" t="str">
        <f>'Formato 5'!E17</f>
        <v/>
      </c>
      <c r="T11" s="45" t="str">
        <f>'Formato 5'!F17</f>
        <v/>
      </c>
      <c r="U11" s="45" t="str">
        <f>'Formato 5'!G17</f>
        <v/>
      </c>
    </row>
    <row r="12">
      <c r="A12" s="5" t="str">
        <f t="shared" si="1"/>
        <v>5,1,8,2,0,0,0</v>
      </c>
      <c r="B12">
        <v>5.0</v>
      </c>
      <c r="C12">
        <v>1.0</v>
      </c>
      <c r="D12">
        <v>8.0</v>
      </c>
      <c r="E12">
        <v>2.0</v>
      </c>
      <c r="K12" t="s">
        <v>2869</v>
      </c>
      <c r="P12" s="45" t="str">
        <f>'Formato 5'!B18</f>
        <v/>
      </c>
      <c r="Q12" s="45" t="str">
        <f>'Formato 5'!C18</f>
        <v/>
      </c>
      <c r="R12" s="45" t="str">
        <f>'Formato 5'!D18</f>
        <v/>
      </c>
      <c r="S12" s="45" t="str">
        <f>'Formato 5'!E18</f>
        <v/>
      </c>
      <c r="T12" s="45" t="str">
        <f>'Formato 5'!F18</f>
        <v/>
      </c>
      <c r="U12" s="45" t="str">
        <f>'Formato 5'!G18</f>
        <v/>
      </c>
    </row>
    <row r="13">
      <c r="A13" s="5" t="str">
        <f t="shared" si="1"/>
        <v>5,1,8,3,0,0,0</v>
      </c>
      <c r="B13">
        <v>5.0</v>
      </c>
      <c r="C13">
        <v>1.0</v>
      </c>
      <c r="D13">
        <v>8.0</v>
      </c>
      <c r="E13">
        <v>3.0</v>
      </c>
      <c r="K13" t="s">
        <v>2875</v>
      </c>
      <c r="P13" s="45" t="str">
        <f>'Formato 5'!B19</f>
        <v/>
      </c>
      <c r="Q13" s="45" t="str">
        <f>'Formato 5'!C19</f>
        <v/>
      </c>
      <c r="R13" s="45" t="str">
        <f>'Formato 5'!D19</f>
        <v/>
      </c>
      <c r="S13" s="45" t="str">
        <f>'Formato 5'!E19</f>
        <v/>
      </c>
      <c r="T13" s="45" t="str">
        <f>'Formato 5'!F19</f>
        <v/>
      </c>
      <c r="U13" s="45" t="str">
        <f>'Formato 5'!G19</f>
        <v/>
      </c>
    </row>
    <row r="14">
      <c r="A14" s="5" t="str">
        <f t="shared" si="1"/>
        <v>5,1,8,4,0,0,0</v>
      </c>
      <c r="B14">
        <v>5.0</v>
      </c>
      <c r="C14">
        <v>1.0</v>
      </c>
      <c r="D14">
        <v>8.0</v>
      </c>
      <c r="E14">
        <v>4.0</v>
      </c>
      <c r="K14" t="s">
        <v>2877</v>
      </c>
      <c r="P14" s="45" t="str">
        <f>'Formato 5'!B20</f>
        <v/>
      </c>
      <c r="Q14" s="45" t="str">
        <f>'Formato 5'!C20</f>
        <v/>
      </c>
      <c r="R14" s="45" t="str">
        <f>'Formato 5'!D20</f>
        <v/>
      </c>
      <c r="S14" s="45" t="str">
        <f>'Formato 5'!E20</f>
        <v/>
      </c>
      <c r="T14" s="45" t="str">
        <f>'Formato 5'!F20</f>
        <v/>
      </c>
      <c r="U14" s="45" t="str">
        <f>'Formato 5'!G20</f>
        <v/>
      </c>
    </row>
    <row r="15">
      <c r="A15" s="5" t="str">
        <f t="shared" si="1"/>
        <v>5,1,8,5,0,0,0</v>
      </c>
      <c r="B15">
        <v>5.0</v>
      </c>
      <c r="C15">
        <v>1.0</v>
      </c>
      <c r="D15">
        <v>8.0</v>
      </c>
      <c r="E15">
        <v>5.0</v>
      </c>
      <c r="K15" t="s">
        <v>2880</v>
      </c>
      <c r="P15" s="45" t="str">
        <f>'Formato 5'!B21</f>
        <v/>
      </c>
      <c r="Q15" s="45" t="str">
        <f>'Formato 5'!C21</f>
        <v/>
      </c>
      <c r="R15" s="45" t="str">
        <f>'Formato 5'!D21</f>
        <v/>
      </c>
      <c r="S15" s="45" t="str">
        <f>'Formato 5'!E21</f>
        <v/>
      </c>
      <c r="T15" s="45" t="str">
        <f>'Formato 5'!F21</f>
        <v/>
      </c>
      <c r="U15" s="45" t="str">
        <f>'Formato 5'!G21</f>
        <v/>
      </c>
    </row>
    <row r="16">
      <c r="A16" s="5" t="str">
        <f t="shared" si="1"/>
        <v>5,1,8,6,0,0,0</v>
      </c>
      <c r="B16">
        <v>5.0</v>
      </c>
      <c r="C16">
        <v>1.0</v>
      </c>
      <c r="D16">
        <v>8.0</v>
      </c>
      <c r="E16">
        <v>6.0</v>
      </c>
      <c r="K16" t="s">
        <v>2884</v>
      </c>
      <c r="P16" s="45" t="str">
        <f>'Formato 5'!B22</f>
        <v/>
      </c>
      <c r="Q16" s="45" t="str">
        <f>'Formato 5'!C22</f>
        <v/>
      </c>
      <c r="R16" s="45" t="str">
        <f>'Formato 5'!D22</f>
        <v/>
      </c>
      <c r="S16" s="45" t="str">
        <f>'Formato 5'!E22</f>
        <v/>
      </c>
      <c r="T16" s="45" t="str">
        <f>'Formato 5'!F22</f>
        <v/>
      </c>
      <c r="U16" s="45" t="str">
        <f>'Formato 5'!G22</f>
        <v/>
      </c>
    </row>
    <row r="17">
      <c r="A17" s="5" t="str">
        <f t="shared" si="1"/>
        <v>5,1,8,7,0,0,0</v>
      </c>
      <c r="B17">
        <v>5.0</v>
      </c>
      <c r="C17">
        <v>1.0</v>
      </c>
      <c r="D17">
        <v>8.0</v>
      </c>
      <c r="E17">
        <v>7.0</v>
      </c>
      <c r="K17" t="s">
        <v>2890</v>
      </c>
      <c r="P17" s="45" t="str">
        <f>'Formato 5'!B23</f>
        <v/>
      </c>
      <c r="Q17" s="45" t="str">
        <f>'Formato 5'!C23</f>
        <v/>
      </c>
      <c r="R17" s="45" t="str">
        <f>'Formato 5'!D23</f>
        <v/>
      </c>
      <c r="S17" s="45" t="str">
        <f>'Formato 5'!E23</f>
        <v/>
      </c>
      <c r="T17" s="45" t="str">
        <f>'Formato 5'!F23</f>
        <v/>
      </c>
      <c r="U17" s="45" t="str">
        <f>'Formato 5'!G23</f>
        <v/>
      </c>
    </row>
    <row r="18">
      <c r="A18" s="5" t="str">
        <f t="shared" si="1"/>
        <v>5,1,8,8,0,0,0</v>
      </c>
      <c r="B18">
        <v>5.0</v>
      </c>
      <c r="C18">
        <v>1.0</v>
      </c>
      <c r="D18">
        <v>8.0</v>
      </c>
      <c r="E18">
        <v>8.0</v>
      </c>
      <c r="K18" t="s">
        <v>2895</v>
      </c>
      <c r="P18" s="45" t="str">
        <f>'Formato 5'!B24</f>
        <v/>
      </c>
      <c r="Q18" s="45" t="str">
        <f>'Formato 5'!C24</f>
        <v/>
      </c>
      <c r="R18" s="45" t="str">
        <f>'Formato 5'!D24</f>
        <v/>
      </c>
      <c r="S18" s="45" t="str">
        <f>'Formato 5'!E24</f>
        <v/>
      </c>
      <c r="T18" s="45" t="str">
        <f>'Formato 5'!F24</f>
        <v/>
      </c>
      <c r="U18" s="45" t="str">
        <f>'Formato 5'!G24</f>
        <v/>
      </c>
    </row>
    <row r="19">
      <c r="A19" s="5" t="str">
        <f t="shared" si="1"/>
        <v>5,1,8,9,0,0,0</v>
      </c>
      <c r="B19">
        <v>5.0</v>
      </c>
      <c r="C19">
        <v>1.0</v>
      </c>
      <c r="D19">
        <v>8.0</v>
      </c>
      <c r="E19">
        <v>9.0</v>
      </c>
      <c r="K19" t="s">
        <v>2902</v>
      </c>
      <c r="P19" s="45" t="str">
        <f>'Formato 5'!B25</f>
        <v/>
      </c>
      <c r="Q19" s="45" t="str">
        <f>'Formato 5'!C25</f>
        <v/>
      </c>
      <c r="R19" s="45" t="str">
        <f>'Formato 5'!D25</f>
        <v/>
      </c>
      <c r="S19" s="45" t="str">
        <f>'Formato 5'!E25</f>
        <v/>
      </c>
      <c r="T19" s="45" t="str">
        <f>'Formato 5'!F25</f>
        <v/>
      </c>
      <c r="U19" s="45" t="str">
        <f>'Formato 5'!G25</f>
        <v/>
      </c>
    </row>
    <row r="20">
      <c r="A20" s="5" t="str">
        <f t="shared" si="1"/>
        <v>5,1,8,10,0,0,0</v>
      </c>
      <c r="B20">
        <v>5.0</v>
      </c>
      <c r="C20">
        <v>1.0</v>
      </c>
      <c r="D20">
        <v>8.0</v>
      </c>
      <c r="E20">
        <v>10.0</v>
      </c>
      <c r="K20" t="s">
        <v>2904</v>
      </c>
      <c r="P20" s="45" t="str">
        <f>'Formato 5'!B26</f>
        <v/>
      </c>
      <c r="Q20" s="45" t="str">
        <f>'Formato 5'!C26</f>
        <v/>
      </c>
      <c r="R20" s="45" t="str">
        <f>'Formato 5'!D26</f>
        <v/>
      </c>
      <c r="S20" s="45" t="str">
        <f>'Formato 5'!E26</f>
        <v/>
      </c>
      <c r="T20" s="45" t="str">
        <f>'Formato 5'!F26</f>
        <v/>
      </c>
      <c r="U20" s="45" t="str">
        <f>'Formato 5'!G26</f>
        <v/>
      </c>
    </row>
    <row r="21" ht="15.75" customHeight="1">
      <c r="A21" s="5" t="str">
        <f t="shared" si="1"/>
        <v>5,1,8,11,0,0,0</v>
      </c>
      <c r="B21">
        <v>5.0</v>
      </c>
      <c r="C21">
        <v>1.0</v>
      </c>
      <c r="D21">
        <v>8.0</v>
      </c>
      <c r="E21">
        <v>11.0</v>
      </c>
      <c r="K21" t="s">
        <v>2908</v>
      </c>
      <c r="P21" s="45" t="str">
        <f>'Formato 5'!B27</f>
        <v/>
      </c>
      <c r="Q21" s="45" t="str">
        <f>'Formato 5'!C27</f>
        <v/>
      </c>
      <c r="R21" s="45" t="str">
        <f>'Formato 5'!D27</f>
        <v/>
      </c>
      <c r="S21" s="45" t="str">
        <f>'Formato 5'!E27</f>
        <v/>
      </c>
      <c r="T21" s="45" t="str">
        <f>'Formato 5'!F27</f>
        <v/>
      </c>
      <c r="U21" s="45" t="str">
        <f>'Formato 5'!G27</f>
        <v/>
      </c>
    </row>
    <row r="22" ht="15.75" customHeight="1">
      <c r="A22" s="5" t="str">
        <f t="shared" si="1"/>
        <v>5,1,9,0,0,0,0</v>
      </c>
      <c r="B22">
        <v>5.0</v>
      </c>
      <c r="C22">
        <v>1.0</v>
      </c>
      <c r="D22">
        <v>9.0</v>
      </c>
      <c r="J22" t="s">
        <v>2912</v>
      </c>
      <c r="P22" s="45" t="str">
        <f>'Formato 5'!B28</f>
        <v/>
      </c>
      <c r="Q22" s="45" t="str">
        <f>'Formato 5'!C28</f>
        <v/>
      </c>
      <c r="R22" s="45" t="str">
        <f>'Formato 5'!D28</f>
        <v/>
      </c>
      <c r="S22" s="45" t="str">
        <f>'Formato 5'!E28</f>
        <v/>
      </c>
      <c r="T22" s="45" t="str">
        <f>'Formato 5'!F28</f>
        <v/>
      </c>
      <c r="U22" s="45" t="str">
        <f>'Formato 5'!G28</f>
        <v/>
      </c>
    </row>
    <row r="23" ht="15.75" customHeight="1">
      <c r="A23" s="5" t="str">
        <f t="shared" si="1"/>
        <v>5,1,9,1,0,0,0</v>
      </c>
      <c r="B23">
        <v>5.0</v>
      </c>
      <c r="C23">
        <v>1.0</v>
      </c>
      <c r="D23">
        <v>9.0</v>
      </c>
      <c r="E23">
        <v>1.0</v>
      </c>
      <c r="K23" t="s">
        <v>2915</v>
      </c>
      <c r="P23" s="45" t="str">
        <f>'Formato 5'!B29</f>
        <v/>
      </c>
      <c r="Q23" s="45" t="str">
        <f>'Formato 5'!C29</f>
        <v/>
      </c>
      <c r="R23" s="45" t="str">
        <f>'Formato 5'!D29</f>
        <v/>
      </c>
      <c r="S23" s="45" t="str">
        <f>'Formato 5'!E29</f>
        <v/>
      </c>
      <c r="T23" s="45" t="str">
        <f>'Formato 5'!F29</f>
        <v/>
      </c>
      <c r="U23" s="45" t="str">
        <f>'Formato 5'!G29</f>
        <v/>
      </c>
    </row>
    <row r="24" ht="15.75" customHeight="1">
      <c r="A24" s="5" t="str">
        <f t="shared" si="1"/>
        <v>5,1,9,2,0,0,0</v>
      </c>
      <c r="B24">
        <v>5.0</v>
      </c>
      <c r="C24">
        <v>1.0</v>
      </c>
      <c r="D24">
        <v>9.0</v>
      </c>
      <c r="E24">
        <v>2.0</v>
      </c>
      <c r="K24" t="s">
        <v>2917</v>
      </c>
      <c r="P24" s="45" t="str">
        <f>'Formato 5'!B30</f>
        <v/>
      </c>
      <c r="Q24" s="45" t="str">
        <f>'Formato 5'!C30</f>
        <v/>
      </c>
      <c r="R24" s="45" t="str">
        <f>'Formato 5'!D30</f>
        <v/>
      </c>
      <c r="S24" s="45" t="str">
        <f>'Formato 5'!E30</f>
        <v/>
      </c>
      <c r="T24" s="45" t="str">
        <f>'Formato 5'!F30</f>
        <v/>
      </c>
      <c r="U24" s="45" t="str">
        <f>'Formato 5'!G30</f>
        <v/>
      </c>
    </row>
    <row r="25" ht="15.75" customHeight="1">
      <c r="A25" s="5" t="str">
        <f t="shared" si="1"/>
        <v>5,1,9,3,0,0,0</v>
      </c>
      <c r="B25">
        <v>5.0</v>
      </c>
      <c r="C25">
        <v>1.0</v>
      </c>
      <c r="D25">
        <v>9.0</v>
      </c>
      <c r="E25">
        <v>3.0</v>
      </c>
      <c r="K25" t="s">
        <v>2923</v>
      </c>
      <c r="P25" s="45" t="str">
        <f>'Formato 5'!B31</f>
        <v/>
      </c>
      <c r="Q25" s="45" t="str">
        <f>'Formato 5'!C31</f>
        <v/>
      </c>
      <c r="R25" s="45" t="str">
        <f>'Formato 5'!D31</f>
        <v/>
      </c>
      <c r="S25" s="45" t="str">
        <f>'Formato 5'!E31</f>
        <v/>
      </c>
      <c r="T25" s="45" t="str">
        <f>'Formato 5'!F31</f>
        <v/>
      </c>
      <c r="U25" s="45" t="str">
        <f>'Formato 5'!G31</f>
        <v/>
      </c>
    </row>
    <row r="26" ht="15.75" customHeight="1">
      <c r="A26" s="5" t="str">
        <f t="shared" si="1"/>
        <v>5,1,9,4,0,0,0</v>
      </c>
      <c r="B26">
        <v>5.0</v>
      </c>
      <c r="C26">
        <v>1.0</v>
      </c>
      <c r="D26">
        <v>9.0</v>
      </c>
      <c r="E26">
        <v>4.0</v>
      </c>
      <c r="K26" t="s">
        <v>2926</v>
      </c>
      <c r="P26" s="45" t="str">
        <f>'Formato 5'!B32</f>
        <v/>
      </c>
      <c r="Q26" s="45" t="str">
        <f>'Formato 5'!C32</f>
        <v/>
      </c>
      <c r="R26" s="45" t="str">
        <f>'Formato 5'!D32</f>
        <v/>
      </c>
      <c r="S26" s="45" t="str">
        <f>'Formato 5'!E32</f>
        <v/>
      </c>
      <c r="T26" s="45" t="str">
        <f>'Formato 5'!F32</f>
        <v/>
      </c>
      <c r="U26" s="45" t="str">
        <f>'Formato 5'!G32</f>
        <v/>
      </c>
    </row>
    <row r="27" ht="15.75" customHeight="1">
      <c r="A27" s="5" t="str">
        <f t="shared" si="1"/>
        <v>5,1,9,5,0,0,0</v>
      </c>
      <c r="B27">
        <v>5.0</v>
      </c>
      <c r="C27">
        <v>1.0</v>
      </c>
      <c r="D27">
        <v>9.0</v>
      </c>
      <c r="E27">
        <v>5.0</v>
      </c>
      <c r="K27" t="s">
        <v>2929</v>
      </c>
      <c r="P27" s="45" t="str">
        <f>'Formato 5'!B33</f>
        <v/>
      </c>
      <c r="Q27" s="45" t="str">
        <f>'Formato 5'!C33</f>
        <v/>
      </c>
      <c r="R27" s="45" t="str">
        <f>'Formato 5'!D33</f>
        <v/>
      </c>
      <c r="S27" s="45" t="str">
        <f>'Formato 5'!E33</f>
        <v/>
      </c>
      <c r="T27" s="45" t="str">
        <f>'Formato 5'!F33</f>
        <v/>
      </c>
      <c r="U27" s="45" t="str">
        <f>'Formato 5'!G33</f>
        <v/>
      </c>
    </row>
    <row r="28" ht="15.75" customHeight="1">
      <c r="A28" s="5" t="str">
        <f t="shared" si="1"/>
        <v>5,1,10,0,0,0,0</v>
      </c>
      <c r="B28">
        <v>5.0</v>
      </c>
      <c r="C28">
        <v>1.0</v>
      </c>
      <c r="D28">
        <v>10.0</v>
      </c>
      <c r="J28" t="s">
        <v>2931</v>
      </c>
      <c r="P28" s="45">
        <f>'Formato 5'!B34</f>
        <v>3307642.24</v>
      </c>
      <c r="Q28" s="45">
        <f>'Formato 5'!C34</f>
        <v>0</v>
      </c>
      <c r="R28" s="45">
        <f>'Formato 5'!D34</f>
        <v>3307642.24</v>
      </c>
      <c r="S28" s="45">
        <f>'Formato 5'!E34</f>
        <v>826910.55</v>
      </c>
      <c r="T28" s="45">
        <f>'Formato 5'!F34</f>
        <v>826910.55</v>
      </c>
      <c r="U28" s="45">
        <f>'Formato 5'!G34</f>
        <v>-2480731.69</v>
      </c>
    </row>
    <row r="29" ht="15.75" customHeight="1">
      <c r="A29" s="5" t="str">
        <f t="shared" si="1"/>
        <v>5,1,11,0,0,0,0</v>
      </c>
      <c r="B29">
        <v>5.0</v>
      </c>
      <c r="C29">
        <v>1.0</v>
      </c>
      <c r="D29">
        <v>11.0</v>
      </c>
      <c r="J29" t="s">
        <v>2936</v>
      </c>
      <c r="P29" s="45">
        <f>'Formato 5'!B35</f>
        <v>10587194.89</v>
      </c>
      <c r="Q29" s="45">
        <f>'Formato 5'!C35</f>
        <v>0</v>
      </c>
      <c r="R29" s="45">
        <f>'Formato 5'!D35</f>
        <v>10587194.89</v>
      </c>
      <c r="S29" s="45">
        <f>'Formato 5'!E35</f>
        <v>1596870</v>
      </c>
      <c r="T29" s="45">
        <f>'Formato 5'!F35</f>
        <v>1596870</v>
      </c>
      <c r="U29" s="45">
        <f>'Formato 5'!G35</f>
        <v>-8990324.89</v>
      </c>
    </row>
    <row r="30" ht="15.75" customHeight="1">
      <c r="A30" s="5" t="str">
        <f t="shared" si="1"/>
        <v>5,1,11,1,0,0,0</v>
      </c>
      <c r="B30">
        <v>5.0</v>
      </c>
      <c r="C30">
        <v>1.0</v>
      </c>
      <c r="D30">
        <v>11.0</v>
      </c>
      <c r="E30">
        <v>1.0</v>
      </c>
      <c r="K30" t="s">
        <v>2941</v>
      </c>
      <c r="P30" s="45">
        <f>'Formato 5'!B36</f>
        <v>10587194.89</v>
      </c>
      <c r="Q30" s="45">
        <f>'Formato 5'!C36</f>
        <v>0</v>
      </c>
      <c r="R30" s="45">
        <f>'Formato 5'!D36</f>
        <v>10587194.89</v>
      </c>
      <c r="S30" s="45">
        <f>'Formato 5'!E36</f>
        <v>1596870</v>
      </c>
      <c r="T30" s="45">
        <f>'Formato 5'!F36</f>
        <v>1596870</v>
      </c>
      <c r="U30" s="45">
        <f>'Formato 5'!G36</f>
        <v>-8990324.89</v>
      </c>
    </row>
    <row r="31" ht="15.75" customHeight="1">
      <c r="A31" s="5" t="str">
        <f t="shared" si="1"/>
        <v>5,1,12,0,0,0,0</v>
      </c>
      <c r="B31">
        <v>5.0</v>
      </c>
      <c r="C31">
        <v>1.0</v>
      </c>
      <c r="D31">
        <v>12.0</v>
      </c>
      <c r="J31" t="s">
        <v>2946</v>
      </c>
      <c r="P31" s="45" t="str">
        <f>'Formato 5'!B37</f>
        <v/>
      </c>
      <c r="Q31" s="45" t="str">
        <f>'Formato 5'!C37</f>
        <v/>
      </c>
      <c r="R31" s="45" t="str">
        <f>'Formato 5'!D37</f>
        <v/>
      </c>
      <c r="S31" s="45" t="str">
        <f>'Formato 5'!E37</f>
        <v/>
      </c>
      <c r="T31" s="45" t="str">
        <f>'Formato 5'!F37</f>
        <v/>
      </c>
      <c r="U31" s="45" t="str">
        <f>'Formato 5'!G37</f>
        <v/>
      </c>
    </row>
    <row r="32" ht="15.75" customHeight="1">
      <c r="A32" s="5" t="str">
        <f t="shared" si="1"/>
        <v>5,1,12,1,0,0,0</v>
      </c>
      <c r="B32">
        <v>5.0</v>
      </c>
      <c r="C32">
        <v>1.0</v>
      </c>
      <c r="D32">
        <v>12.0</v>
      </c>
      <c r="E32">
        <v>1.0</v>
      </c>
      <c r="K32" t="s">
        <v>2950</v>
      </c>
      <c r="P32" s="45" t="str">
        <f>'Formato 5'!B38</f>
        <v/>
      </c>
      <c r="Q32" s="45" t="str">
        <f>'Formato 5'!C38</f>
        <v/>
      </c>
      <c r="R32" s="45" t="str">
        <f>'Formato 5'!D38</f>
        <v/>
      </c>
      <c r="S32" s="45" t="str">
        <f>'Formato 5'!E38</f>
        <v/>
      </c>
      <c r="T32" s="45" t="str">
        <f>'Formato 5'!F38</f>
        <v/>
      </c>
      <c r="U32" s="45" t="str">
        <f>'Formato 5'!G38</f>
        <v/>
      </c>
    </row>
    <row r="33" ht="15.75" customHeight="1">
      <c r="A33" s="5" t="str">
        <f t="shared" si="1"/>
        <v>5,1,12,2,0,0,0</v>
      </c>
      <c r="B33">
        <v>5.0</v>
      </c>
      <c r="C33">
        <v>1.0</v>
      </c>
      <c r="D33">
        <v>12.0</v>
      </c>
      <c r="E33">
        <v>2.0</v>
      </c>
      <c r="K33" t="s">
        <v>2955</v>
      </c>
      <c r="P33" s="45" t="str">
        <f>'Formato 5'!B39</f>
        <v/>
      </c>
      <c r="Q33" s="45" t="str">
        <f>'Formato 5'!C39</f>
        <v/>
      </c>
      <c r="R33" s="45" t="str">
        <f>'Formato 5'!D39</f>
        <v/>
      </c>
      <c r="S33" s="45" t="str">
        <f>'Formato 5'!E39</f>
        <v/>
      </c>
      <c r="T33" s="45" t="str">
        <f>'Formato 5'!F39</f>
        <v/>
      </c>
      <c r="U33" s="45" t="str">
        <f>'Formato 5'!G39</f>
        <v/>
      </c>
    </row>
    <row r="34" ht="15.75" customHeight="1">
      <c r="A34" s="5" t="str">
        <f t="shared" si="1"/>
        <v>5,2,0,0,0,0,0</v>
      </c>
      <c r="B34">
        <v>5.0</v>
      </c>
      <c r="C34">
        <v>2.0</v>
      </c>
      <c r="I34" t="s">
        <v>2960</v>
      </c>
      <c r="P34">
        <f>'Formato 5'!B41</f>
        <v>13894837.13</v>
      </c>
      <c r="Q34">
        <f>'Formato 5'!C41</f>
        <v>0</v>
      </c>
      <c r="R34">
        <f>'Formato 5'!D41</f>
        <v>13894837.13</v>
      </c>
      <c r="S34">
        <f>'Formato 5'!E41</f>
        <v>2423780.55</v>
      </c>
      <c r="T34">
        <f>'Formato 5'!F41</f>
        <v>2423780.55</v>
      </c>
      <c r="U34">
        <f>'Formato 5'!G41</f>
        <v>-11471056.58</v>
      </c>
    </row>
    <row r="35" ht="15.75" customHeight="1">
      <c r="A35" s="5" t="str">
        <f t="shared" si="1"/>
        <v>5,3,0,0,0,0,0</v>
      </c>
      <c r="B35">
        <v>5.0</v>
      </c>
      <c r="C35">
        <v>3.0</v>
      </c>
      <c r="I35" t="s">
        <v>2801</v>
      </c>
      <c r="U35">
        <f>'Formato 5'!G42</f>
        <v>0</v>
      </c>
    </row>
    <row r="36" ht="15.75" customHeight="1">
      <c r="A36" s="5" t="str">
        <f t="shared" si="1"/>
        <v>5,4,0,0,0,0,0</v>
      </c>
      <c r="B36">
        <v>5.0</v>
      </c>
      <c r="C36">
        <v>4.0</v>
      </c>
      <c r="I36" t="s">
        <v>2803</v>
      </c>
    </row>
    <row r="37" ht="15.75" customHeight="1">
      <c r="A37" s="5" t="str">
        <f t="shared" si="1"/>
        <v>5,4,1,0,0,0,0</v>
      </c>
      <c r="B37">
        <v>5.0</v>
      </c>
      <c r="C37">
        <v>4.0</v>
      </c>
      <c r="D37">
        <v>1.0</v>
      </c>
      <c r="J37" t="s">
        <v>2672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ht="15.75" customHeight="1">
      <c r="A38" s="5" t="str">
        <f t="shared" si="1"/>
        <v>5,4,1,1,0,0,0</v>
      </c>
      <c r="B38">
        <v>5.0</v>
      </c>
      <c r="C38">
        <v>4.0</v>
      </c>
      <c r="D38">
        <v>1.0</v>
      </c>
      <c r="E38">
        <v>1.0</v>
      </c>
      <c r="K38" t="s">
        <v>2971</v>
      </c>
      <c r="P38" t="str">
        <f>'Formato 5'!B46</f>
        <v/>
      </c>
      <c r="Q38" t="str">
        <f>'Formato 5'!C46</f>
        <v/>
      </c>
      <c r="R38" t="str">
        <f>'Formato 5'!D46</f>
        <v/>
      </c>
      <c r="S38" t="str">
        <f>'Formato 5'!E46</f>
        <v/>
      </c>
      <c r="T38" t="str">
        <f>'Formato 5'!F46</f>
        <v/>
      </c>
      <c r="U38" t="str">
        <f>'Formato 5'!G46</f>
        <v/>
      </c>
    </row>
    <row r="39" ht="15.75" customHeight="1">
      <c r="A39" s="5" t="str">
        <f t="shared" si="1"/>
        <v>5,4,1,2,0,0,0</v>
      </c>
      <c r="B39">
        <v>5.0</v>
      </c>
      <c r="C39">
        <v>4.0</v>
      </c>
      <c r="D39">
        <v>1.0</v>
      </c>
      <c r="E39">
        <v>2.0</v>
      </c>
      <c r="K39" t="s">
        <v>2973</v>
      </c>
      <c r="P39" t="str">
        <f>'Formato 5'!B47</f>
        <v/>
      </c>
      <c r="Q39" t="str">
        <f>'Formato 5'!C47</f>
        <v/>
      </c>
      <c r="R39" t="str">
        <f>'Formato 5'!D47</f>
        <v/>
      </c>
      <c r="S39" t="str">
        <f>'Formato 5'!E47</f>
        <v/>
      </c>
      <c r="T39" t="str">
        <f>'Formato 5'!F47</f>
        <v/>
      </c>
      <c r="U39" t="str">
        <f>'Formato 5'!G47</f>
        <v/>
      </c>
    </row>
    <row r="40" ht="15.75" customHeight="1">
      <c r="A40" s="5" t="str">
        <f t="shared" si="1"/>
        <v>5,4,1,3,0,0,0</v>
      </c>
      <c r="B40">
        <v>5.0</v>
      </c>
      <c r="C40">
        <v>4.0</v>
      </c>
      <c r="D40">
        <v>1.0</v>
      </c>
      <c r="E40">
        <v>3.0</v>
      </c>
      <c r="K40" t="s">
        <v>2975</v>
      </c>
      <c r="P40" t="str">
        <f>'Formato 5'!B48</f>
        <v/>
      </c>
      <c r="Q40" t="str">
        <f>'Formato 5'!C48</f>
        <v/>
      </c>
      <c r="R40" t="str">
        <f>'Formato 5'!D48</f>
        <v/>
      </c>
      <c r="S40" t="str">
        <f>'Formato 5'!E48</f>
        <v/>
      </c>
      <c r="T40" t="str">
        <f>'Formato 5'!F48</f>
        <v/>
      </c>
      <c r="U40" t="str">
        <f>'Formato 5'!G48</f>
        <v/>
      </c>
    </row>
    <row r="41" ht="15.75" customHeight="1">
      <c r="A41" s="5" t="str">
        <f t="shared" si="1"/>
        <v>5,4,1,4,0,0,0</v>
      </c>
      <c r="B41">
        <v>5.0</v>
      </c>
      <c r="C41">
        <v>4.0</v>
      </c>
      <c r="D41">
        <v>1.0</v>
      </c>
      <c r="E41">
        <v>4.0</v>
      </c>
      <c r="K41" t="s">
        <v>2977</v>
      </c>
      <c r="P41" t="str">
        <f>'Formato 5'!B49</f>
        <v/>
      </c>
      <c r="Q41" t="str">
        <f>'Formato 5'!C49</f>
        <v/>
      </c>
      <c r="R41" t="str">
        <f>'Formato 5'!D49</f>
        <v/>
      </c>
      <c r="S41" t="str">
        <f>'Formato 5'!E49</f>
        <v/>
      </c>
      <c r="T41" t="str">
        <f>'Formato 5'!F49</f>
        <v/>
      </c>
      <c r="U41" t="str">
        <f>'Formato 5'!G49</f>
        <v/>
      </c>
    </row>
    <row r="42" ht="15.75" customHeight="1">
      <c r="A42" s="5" t="str">
        <f t="shared" si="1"/>
        <v>5,4,1,5,0,0,0</v>
      </c>
      <c r="B42">
        <v>5.0</v>
      </c>
      <c r="C42">
        <v>4.0</v>
      </c>
      <c r="D42">
        <v>1.0</v>
      </c>
      <c r="E42">
        <v>5.0</v>
      </c>
      <c r="K42" t="s">
        <v>2978</v>
      </c>
      <c r="P42" t="str">
        <f>'Formato 5'!B50</f>
        <v/>
      </c>
      <c r="Q42" t="str">
        <f>'Formato 5'!C50</f>
        <v/>
      </c>
      <c r="R42" t="str">
        <f>'Formato 5'!D50</f>
        <v/>
      </c>
      <c r="S42" t="str">
        <f>'Formato 5'!E50</f>
        <v/>
      </c>
      <c r="T42" t="str">
        <f>'Formato 5'!F50</f>
        <v/>
      </c>
      <c r="U42" t="str">
        <f>'Formato 5'!G50</f>
        <v/>
      </c>
    </row>
    <row r="43" ht="15.75" customHeight="1">
      <c r="A43" s="5" t="str">
        <f t="shared" si="1"/>
        <v>5,4,1,6,0,0,0</v>
      </c>
      <c r="B43">
        <v>5.0</v>
      </c>
      <c r="C43">
        <v>4.0</v>
      </c>
      <c r="D43">
        <v>1.0</v>
      </c>
      <c r="E43">
        <v>6.0</v>
      </c>
      <c r="K43" t="s">
        <v>2980</v>
      </c>
      <c r="P43" t="str">
        <f>'Formato 5'!B51</f>
        <v/>
      </c>
      <c r="Q43" t="str">
        <f>'Formato 5'!C51</f>
        <v/>
      </c>
      <c r="R43" t="str">
        <f>'Formato 5'!D51</f>
        <v/>
      </c>
      <c r="S43" t="str">
        <f>'Formato 5'!E51</f>
        <v/>
      </c>
      <c r="T43" t="str">
        <f>'Formato 5'!F51</f>
        <v/>
      </c>
      <c r="U43" t="str">
        <f>'Formato 5'!G51</f>
        <v/>
      </c>
    </row>
    <row r="44" ht="15.75" customHeight="1">
      <c r="A44" s="5" t="str">
        <f t="shared" si="1"/>
        <v>5,4,1,7,0,0,0</v>
      </c>
      <c r="B44">
        <v>5.0</v>
      </c>
      <c r="C44">
        <v>4.0</v>
      </c>
      <c r="D44">
        <v>1.0</v>
      </c>
      <c r="E44">
        <v>7.0</v>
      </c>
      <c r="K44" t="s">
        <v>2981</v>
      </c>
      <c r="P44" t="str">
        <f>'Formato 5'!B52</f>
        <v/>
      </c>
      <c r="Q44" t="str">
        <f>'Formato 5'!C52</f>
        <v/>
      </c>
      <c r="R44" t="str">
        <f>'Formato 5'!D52</f>
        <v/>
      </c>
      <c r="S44" t="str">
        <f>'Formato 5'!E52</f>
        <v/>
      </c>
      <c r="T44" t="str">
        <f>'Formato 5'!F52</f>
        <v/>
      </c>
      <c r="U44" t="str">
        <f>'Formato 5'!G52</f>
        <v/>
      </c>
    </row>
    <row r="45" ht="15.75" customHeight="1">
      <c r="A45" s="5" t="str">
        <f t="shared" si="1"/>
        <v>5,4,1,8,0,0,0</v>
      </c>
      <c r="B45">
        <v>5.0</v>
      </c>
      <c r="C45">
        <v>4.0</v>
      </c>
      <c r="D45">
        <v>1.0</v>
      </c>
      <c r="E45">
        <v>8.0</v>
      </c>
      <c r="K45" t="s">
        <v>2983</v>
      </c>
      <c r="P45" t="str">
        <f>'Formato 5'!B53</f>
        <v/>
      </c>
      <c r="Q45" t="str">
        <f>'Formato 5'!C53</f>
        <v/>
      </c>
      <c r="R45" t="str">
        <f>'Formato 5'!D53</f>
        <v/>
      </c>
      <c r="S45" t="str">
        <f>'Formato 5'!E53</f>
        <v/>
      </c>
      <c r="T45" t="str">
        <f>'Formato 5'!F53</f>
        <v/>
      </c>
      <c r="U45" t="str">
        <f>'Formato 5'!G53</f>
        <v/>
      </c>
    </row>
    <row r="46" ht="15.75" customHeight="1">
      <c r="A46" s="5" t="str">
        <f t="shared" si="1"/>
        <v>5,4,2,0,0,0,0</v>
      </c>
      <c r="B46">
        <v>5.0</v>
      </c>
      <c r="C46">
        <v>4.0</v>
      </c>
      <c r="D46">
        <v>2.0</v>
      </c>
      <c r="J46" t="s">
        <v>2936</v>
      </c>
      <c r="P46" t="str">
        <f>'Formato 5'!B54</f>
        <v/>
      </c>
      <c r="Q46" t="str">
        <f>'Formato 5'!C54</f>
        <v/>
      </c>
      <c r="R46" t="str">
        <f>'Formato 5'!D54</f>
        <v/>
      </c>
      <c r="S46" t="str">
        <f>'Formato 5'!E54</f>
        <v/>
      </c>
      <c r="T46" t="str">
        <f>'Formato 5'!F54</f>
        <v/>
      </c>
      <c r="U46" t="str">
        <f>'Formato 5'!G54</f>
        <v/>
      </c>
    </row>
    <row r="47" ht="15.75" customHeight="1">
      <c r="A47" s="5" t="str">
        <f t="shared" si="1"/>
        <v>5,4,2,1,0,0,0</v>
      </c>
      <c r="B47">
        <v>5.0</v>
      </c>
      <c r="C47">
        <v>4.0</v>
      </c>
      <c r="D47">
        <v>2.0</v>
      </c>
      <c r="E47">
        <v>1.0</v>
      </c>
      <c r="K47" t="s">
        <v>2985</v>
      </c>
      <c r="P47" t="str">
        <f>'Formato 5'!B55</f>
        <v/>
      </c>
      <c r="Q47" t="str">
        <f>'Formato 5'!C55</f>
        <v/>
      </c>
      <c r="R47" t="str">
        <f>'Formato 5'!D55</f>
        <v/>
      </c>
      <c r="S47" t="str">
        <f>'Formato 5'!E55</f>
        <v/>
      </c>
      <c r="T47" t="str">
        <f>'Formato 5'!F55</f>
        <v/>
      </c>
      <c r="U47" t="str">
        <f>'Formato 5'!G55</f>
        <v/>
      </c>
    </row>
    <row r="48" ht="15.75" customHeight="1">
      <c r="A48" s="5" t="str">
        <f t="shared" si="1"/>
        <v>5,4,2,2,0,0,0</v>
      </c>
      <c r="B48">
        <v>5.0</v>
      </c>
      <c r="C48">
        <v>4.0</v>
      </c>
      <c r="D48">
        <v>2.0</v>
      </c>
      <c r="E48">
        <v>2.0</v>
      </c>
      <c r="K48" t="s">
        <v>2987</v>
      </c>
      <c r="P48" t="str">
        <f>'Formato 5'!B56</f>
        <v/>
      </c>
      <c r="Q48" t="str">
        <f>'Formato 5'!C56</f>
        <v/>
      </c>
      <c r="R48" t="str">
        <f>'Formato 5'!D56</f>
        <v/>
      </c>
      <c r="S48" t="str">
        <f>'Formato 5'!E56</f>
        <v/>
      </c>
      <c r="T48" t="str">
        <f>'Formato 5'!F56</f>
        <v/>
      </c>
      <c r="U48" t="str">
        <f>'Formato 5'!G56</f>
        <v/>
      </c>
    </row>
    <row r="49" ht="15.75" customHeight="1">
      <c r="A49" s="5" t="str">
        <f t="shared" si="1"/>
        <v>5,4,2,3,0,0,0</v>
      </c>
      <c r="B49">
        <v>5.0</v>
      </c>
      <c r="C49">
        <v>4.0</v>
      </c>
      <c r="D49">
        <v>2.0</v>
      </c>
      <c r="E49">
        <v>3.0</v>
      </c>
      <c r="K49" t="s">
        <v>2990</v>
      </c>
      <c r="P49" t="str">
        <f>'Formato 5'!B57</f>
        <v/>
      </c>
      <c r="Q49" t="str">
        <f>'Formato 5'!C57</f>
        <v/>
      </c>
      <c r="R49" t="str">
        <f>'Formato 5'!D57</f>
        <v/>
      </c>
      <c r="S49" t="str">
        <f>'Formato 5'!E57</f>
        <v/>
      </c>
      <c r="T49" t="str">
        <f>'Formato 5'!F57</f>
        <v/>
      </c>
      <c r="U49" t="str">
        <f>'Formato 5'!G57</f>
        <v/>
      </c>
    </row>
    <row r="50" ht="15.75" customHeight="1">
      <c r="A50" s="5" t="str">
        <f t="shared" si="1"/>
        <v>5,4,2,4,0,0,0</v>
      </c>
      <c r="B50">
        <v>5.0</v>
      </c>
      <c r="C50">
        <v>4.0</v>
      </c>
      <c r="D50">
        <v>2.0</v>
      </c>
      <c r="E50">
        <v>4.0</v>
      </c>
      <c r="K50" t="s">
        <v>2941</v>
      </c>
      <c r="P50" t="str">
        <f>'Formato 5'!B58</f>
        <v/>
      </c>
      <c r="Q50" t="str">
        <f>'Formato 5'!C58</f>
        <v/>
      </c>
      <c r="R50" t="str">
        <f>'Formato 5'!D58</f>
        <v/>
      </c>
      <c r="S50" t="str">
        <f>'Formato 5'!E58</f>
        <v/>
      </c>
      <c r="T50" t="str">
        <f>'Formato 5'!F58</f>
        <v/>
      </c>
      <c r="U50" t="str">
        <f>'Formato 5'!G58</f>
        <v/>
      </c>
    </row>
    <row r="51" ht="15.75" customHeight="1">
      <c r="A51" s="5" t="str">
        <f t="shared" si="1"/>
        <v>5,4,3,0,0,0,0</v>
      </c>
      <c r="B51">
        <v>5.0</v>
      </c>
      <c r="C51">
        <v>4.0</v>
      </c>
      <c r="D51">
        <v>3.0</v>
      </c>
      <c r="J51" t="s">
        <v>2992</v>
      </c>
      <c r="P51" t="str">
        <f>'Formato 5'!B59</f>
        <v/>
      </c>
      <c r="Q51" t="str">
        <f>'Formato 5'!C59</f>
        <v/>
      </c>
      <c r="R51" t="str">
        <f>'Formato 5'!D59</f>
        <v/>
      </c>
      <c r="S51" t="str">
        <f>'Formato 5'!E59</f>
        <v/>
      </c>
      <c r="T51" t="str">
        <f>'Formato 5'!F59</f>
        <v/>
      </c>
      <c r="U51" t="str">
        <f>'Formato 5'!G59</f>
        <v/>
      </c>
    </row>
    <row r="52" ht="15.75" customHeight="1">
      <c r="A52" s="5" t="str">
        <f t="shared" si="1"/>
        <v>5,4,3,1,0,0,0</v>
      </c>
      <c r="B52">
        <v>5.0</v>
      </c>
      <c r="C52">
        <v>4.0</v>
      </c>
      <c r="D52">
        <v>3.0</v>
      </c>
      <c r="E52">
        <v>1.0</v>
      </c>
      <c r="K52" t="s">
        <v>2994</v>
      </c>
      <c r="P52" t="str">
        <f>'Formato 5'!B60</f>
        <v/>
      </c>
      <c r="Q52" t="str">
        <f>'Formato 5'!C60</f>
        <v/>
      </c>
      <c r="R52" t="str">
        <f>'Formato 5'!D60</f>
        <v/>
      </c>
      <c r="S52" t="str">
        <f>'Formato 5'!E60</f>
        <v/>
      </c>
      <c r="T52" t="str">
        <f>'Formato 5'!F60</f>
        <v/>
      </c>
      <c r="U52" t="str">
        <f>'Formato 5'!G60</f>
        <v/>
      </c>
    </row>
    <row r="53" ht="15.75" customHeight="1">
      <c r="A53" s="5" t="str">
        <f t="shared" si="1"/>
        <v>5,4,3,2,0,0,0</v>
      </c>
      <c r="B53">
        <v>5.0</v>
      </c>
      <c r="C53">
        <v>4.0</v>
      </c>
      <c r="D53">
        <v>3.0</v>
      </c>
      <c r="E53">
        <v>2.0</v>
      </c>
      <c r="K53" t="s">
        <v>2997</v>
      </c>
      <c r="P53" t="str">
        <f>'Formato 5'!B61</f>
        <v/>
      </c>
      <c r="Q53" t="str">
        <f>'Formato 5'!C61</f>
        <v/>
      </c>
      <c r="R53" t="str">
        <f>'Formato 5'!D61</f>
        <v/>
      </c>
      <c r="S53" t="str">
        <f>'Formato 5'!E61</f>
        <v/>
      </c>
      <c r="T53" t="str">
        <f>'Formato 5'!F61</f>
        <v/>
      </c>
      <c r="U53" t="str">
        <f>'Formato 5'!G61</f>
        <v/>
      </c>
    </row>
    <row r="54" ht="15.75" customHeight="1">
      <c r="A54" s="5" t="str">
        <f t="shared" si="1"/>
        <v>5,4,4,0,0,0,0</v>
      </c>
      <c r="B54">
        <v>5.0</v>
      </c>
      <c r="C54">
        <v>4.0</v>
      </c>
      <c r="D54">
        <v>4.0</v>
      </c>
      <c r="J54" t="s">
        <v>2999</v>
      </c>
      <c r="P54" t="str">
        <f>'Formato 5'!B62</f>
        <v/>
      </c>
      <c r="Q54" t="str">
        <f>'Formato 5'!C62</f>
        <v/>
      </c>
      <c r="R54" t="str">
        <f>'Formato 5'!D62</f>
        <v/>
      </c>
      <c r="S54" t="str">
        <f>'Formato 5'!E62</f>
        <v/>
      </c>
      <c r="T54" t="str">
        <f>'Formato 5'!F62</f>
        <v/>
      </c>
      <c r="U54" t="str">
        <f>'Formato 5'!G62</f>
        <v/>
      </c>
    </row>
    <row r="55" ht="15.75" customHeight="1">
      <c r="A55" s="5" t="str">
        <f t="shared" si="1"/>
        <v>5,4,5,0,0,0,0</v>
      </c>
      <c r="B55">
        <v>5.0</v>
      </c>
      <c r="C55">
        <v>4.0</v>
      </c>
      <c r="D55">
        <v>5.0</v>
      </c>
      <c r="J55" t="s">
        <v>3000</v>
      </c>
      <c r="P55" t="str">
        <f>'Formato 5'!B63</f>
        <v/>
      </c>
      <c r="Q55" t="str">
        <f>'Formato 5'!C63</f>
        <v/>
      </c>
      <c r="R55" t="str">
        <f>'Formato 5'!D63</f>
        <v/>
      </c>
      <c r="S55" t="str">
        <f>'Formato 5'!E63</f>
        <v/>
      </c>
      <c r="T55" t="str">
        <f>'Formato 5'!F63</f>
        <v/>
      </c>
      <c r="U55" t="str">
        <f>'Formato 5'!G63</f>
        <v/>
      </c>
    </row>
    <row r="56" ht="15.75" customHeight="1">
      <c r="A56" s="5" t="str">
        <f t="shared" si="1"/>
        <v>5,5,0,0,0,0,0</v>
      </c>
      <c r="B56">
        <v>5.0</v>
      </c>
      <c r="C56">
        <v>5.0</v>
      </c>
      <c r="I56" t="s">
        <v>3002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ht="15.75" customHeight="1">
      <c r="A57" s="5" t="str">
        <f t="shared" si="1"/>
        <v>5,6,0,0,0,0,0</v>
      </c>
      <c r="B57">
        <v>5.0</v>
      </c>
      <c r="C57">
        <v>6.0</v>
      </c>
      <c r="I57" t="s">
        <v>3004</v>
      </c>
      <c r="P57" s="61">
        <f>'Formato 5'!B67</f>
        <v>407870.62</v>
      </c>
      <c r="Q57" s="61">
        <f>'Formato 5'!C67</f>
        <v>0</v>
      </c>
      <c r="R57" s="61">
        <f>'Formato 5'!D67</f>
        <v>407870.62</v>
      </c>
      <c r="S57" s="61">
        <f>'Formato 5'!E67</f>
        <v>0</v>
      </c>
      <c r="T57" s="61">
        <f>'Formato 5'!F67</f>
        <v>0</v>
      </c>
      <c r="U57" s="61">
        <f>'Formato 5'!G67</f>
        <v>-407870.62</v>
      </c>
    </row>
    <row r="58" ht="15.75" customHeight="1">
      <c r="A58" s="5" t="str">
        <f t="shared" si="1"/>
        <v>5,6,1,0,0,0,0</v>
      </c>
      <c r="B58">
        <v>5.0</v>
      </c>
      <c r="C58">
        <v>6.0</v>
      </c>
      <c r="D58">
        <v>1.0</v>
      </c>
      <c r="J58" t="s">
        <v>3004</v>
      </c>
      <c r="P58" s="61">
        <f>'Formato 5'!B68</f>
        <v>407870.62</v>
      </c>
      <c r="Q58" s="61">
        <f>'Formato 5'!C68</f>
        <v>0</v>
      </c>
      <c r="R58" s="61">
        <f>'Formato 5'!D68</f>
        <v>407870.62</v>
      </c>
      <c r="S58" s="61">
        <f>'Formato 5'!E68</f>
        <v>0</v>
      </c>
      <c r="T58" s="61">
        <f>'Formato 5'!F68</f>
        <v>0</v>
      </c>
      <c r="U58" s="61">
        <f>'Formato 5'!G68</f>
        <v>-407870.62</v>
      </c>
    </row>
    <row r="59" ht="15.75" customHeight="1">
      <c r="A59" s="5" t="str">
        <f t="shared" si="1"/>
        <v>5,7,0,0,0,0,0</v>
      </c>
      <c r="B59">
        <v>5.0</v>
      </c>
      <c r="C59">
        <v>7.0</v>
      </c>
      <c r="I59" t="s">
        <v>2897</v>
      </c>
    </row>
    <row r="60" ht="15.75" customHeight="1">
      <c r="A60" s="5" t="str">
        <f t="shared" si="1"/>
        <v>5,7,1,0,0,0,0</v>
      </c>
      <c r="B60">
        <v>5.0</v>
      </c>
      <c r="C60">
        <v>7.0</v>
      </c>
      <c r="D60">
        <v>1.0</v>
      </c>
      <c r="J60" t="s">
        <v>3008</v>
      </c>
      <c r="P60" s="61">
        <f>'Formato 5'!B73</f>
        <v>407870.62</v>
      </c>
      <c r="Q60" s="61">
        <f>'Formato 5'!C73</f>
        <v>0</v>
      </c>
      <c r="R60" s="61">
        <f>'Formato 5'!D73</f>
        <v>407870.62</v>
      </c>
      <c r="S60" s="61">
        <f>'Formato 5'!E73</f>
        <v>0</v>
      </c>
      <c r="T60" s="61">
        <f>'Formato 5'!F73</f>
        <v>0</v>
      </c>
      <c r="U60" s="61">
        <f>'Formato 5'!G73</f>
        <v>-407870.62</v>
      </c>
    </row>
    <row r="61" ht="15.75" customHeight="1">
      <c r="A61" s="5" t="str">
        <f t="shared" si="1"/>
        <v>5,7,2,0,0,0,0</v>
      </c>
      <c r="B61">
        <v>5.0</v>
      </c>
      <c r="C61">
        <v>7.0</v>
      </c>
      <c r="D61">
        <v>2.0</v>
      </c>
      <c r="J61" t="s">
        <v>3010</v>
      </c>
      <c r="P61" t="str">
        <f>'Formato 5'!B74</f>
        <v/>
      </c>
      <c r="Q61" t="str">
        <f>'Formato 5'!C74</f>
        <v/>
      </c>
      <c r="R61" t="str">
        <f>'Formato 5'!D74</f>
        <v/>
      </c>
      <c r="S61" t="str">
        <f>'Formato 5'!E74</f>
        <v/>
      </c>
      <c r="T61" t="str">
        <f>'Formato 5'!F74</f>
        <v/>
      </c>
      <c r="U61">
        <f>'Formato 5'!G74</f>
        <v>0</v>
      </c>
    </row>
    <row r="62" ht="15.75" customHeight="1">
      <c r="A62" s="5" t="str">
        <f t="shared" si="1"/>
        <v>5,7,3,0,0,0,0</v>
      </c>
      <c r="B62">
        <v>5.0</v>
      </c>
      <c r="C62">
        <v>7.0</v>
      </c>
      <c r="D62">
        <v>3.0</v>
      </c>
      <c r="J62" t="s">
        <v>3004</v>
      </c>
      <c r="P62" s="61">
        <f>'Formato 5'!B75</f>
        <v>407870.62</v>
      </c>
      <c r="Q62" s="61">
        <f>'Formato 5'!C75</f>
        <v>0</v>
      </c>
      <c r="R62" s="61">
        <f>'Formato 5'!D75</f>
        <v>407870.62</v>
      </c>
      <c r="S62" s="61">
        <f>'Formato 5'!E75</f>
        <v>0</v>
      </c>
      <c r="T62" s="61">
        <f>'Formato 5'!F75</f>
        <v>0</v>
      </c>
      <c r="U62" s="61">
        <f>'Formato 5'!G75</f>
        <v>-407870.62</v>
      </c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2.86"/>
    <col customWidth="1" min="2" max="6" width="20.71"/>
    <col customWidth="1" min="7" max="7" width="17.57"/>
    <col customWidth="1" min="8" max="26" width="10.71"/>
  </cols>
  <sheetData>
    <row r="1" ht="56.25" customHeight="1">
      <c r="A1" s="95" t="s">
        <v>2827</v>
      </c>
    </row>
    <row r="2">
      <c r="A2" s="16" t="str">
        <f>ENTE_PUBLICO_A</f>
        <v>CONSEJO TURISTICO DE SAN MIGUEL DE ALLENDE, GTO., Gobierno del Estado de Guanajuato (a)</v>
      </c>
      <c r="B2" s="18"/>
      <c r="C2" s="18"/>
      <c r="D2" s="18"/>
      <c r="E2" s="18"/>
      <c r="F2" s="18"/>
      <c r="G2" s="19"/>
    </row>
    <row r="3">
      <c r="A3" s="20" t="s">
        <v>2829</v>
      </c>
      <c r="B3" s="21"/>
      <c r="C3" s="21"/>
      <c r="D3" s="21"/>
      <c r="E3" s="21"/>
      <c r="F3" s="21"/>
      <c r="G3" s="22"/>
    </row>
    <row r="4">
      <c r="A4" s="20" t="s">
        <v>2830</v>
      </c>
      <c r="B4" s="21"/>
      <c r="C4" s="21"/>
      <c r="D4" s="21"/>
      <c r="E4" s="21"/>
      <c r="F4" s="21"/>
      <c r="G4" s="22"/>
    </row>
    <row r="5">
      <c r="A5" s="20" t="str">
        <f>TRIMESTRE</f>
        <v>Del 1 de enero al 30 de marzo de 2018 (b)</v>
      </c>
      <c r="B5" s="21"/>
      <c r="C5" s="21"/>
      <c r="D5" s="21"/>
      <c r="E5" s="21"/>
      <c r="F5" s="21"/>
      <c r="G5" s="22"/>
    </row>
    <row r="6">
      <c r="A6" s="23" t="s">
        <v>1277</v>
      </c>
      <c r="B6" s="24"/>
      <c r="C6" s="24"/>
      <c r="D6" s="24"/>
      <c r="E6" s="24"/>
      <c r="F6" s="24"/>
      <c r="G6" s="25"/>
    </row>
    <row r="7" ht="15.0" customHeight="1">
      <c r="A7" s="96" t="s">
        <v>1425</v>
      </c>
      <c r="B7" s="97" t="s">
        <v>2833</v>
      </c>
      <c r="C7" s="81"/>
      <c r="D7" s="81"/>
      <c r="E7" s="81"/>
      <c r="F7" s="9"/>
      <c r="G7" s="98" t="s">
        <v>2836</v>
      </c>
    </row>
    <row r="8">
      <c r="A8" s="83"/>
      <c r="B8" s="28" t="s">
        <v>2837</v>
      </c>
      <c r="C8" s="28" t="s">
        <v>2838</v>
      </c>
      <c r="D8" s="28" t="s">
        <v>2839</v>
      </c>
      <c r="E8" s="28" t="s">
        <v>2702</v>
      </c>
      <c r="F8" s="28" t="s">
        <v>2840</v>
      </c>
      <c r="G8" s="83"/>
    </row>
    <row r="9">
      <c r="A9" s="99" t="s">
        <v>2841</v>
      </c>
      <c r="B9" s="100">
        <f t="shared" ref="B9:G9" si="1">SUM(B10,B18,B28,B38,B48,B58,B62,B71,B75)</f>
        <v>14302707.75</v>
      </c>
      <c r="C9" s="101">
        <f t="shared" si="1"/>
        <v>0</v>
      </c>
      <c r="D9" s="100">
        <f t="shared" si="1"/>
        <v>14302707.75</v>
      </c>
      <c r="E9" s="100">
        <f t="shared" si="1"/>
        <v>1754046.21</v>
      </c>
      <c r="F9" s="101">
        <f t="shared" si="1"/>
        <v>258210.7</v>
      </c>
      <c r="G9" s="100">
        <f t="shared" si="1"/>
        <v>12548661.54</v>
      </c>
    </row>
    <row r="10">
      <c r="A10" s="102" t="s">
        <v>2846</v>
      </c>
      <c r="B10" s="103">
        <f t="shared" ref="B10:G10" si="2">SUM(B11:B17)</f>
        <v>3864521.58</v>
      </c>
      <c r="C10" s="104">
        <f t="shared" si="2"/>
        <v>0</v>
      </c>
      <c r="D10" s="103">
        <f t="shared" si="2"/>
        <v>3864521.58</v>
      </c>
      <c r="E10" s="103">
        <f t="shared" si="2"/>
        <v>751103.17</v>
      </c>
      <c r="F10" s="104">
        <f t="shared" si="2"/>
        <v>155100.49</v>
      </c>
      <c r="G10" s="103">
        <f t="shared" si="2"/>
        <v>3113418.41</v>
      </c>
    </row>
    <row r="11">
      <c r="A11" s="102" t="s">
        <v>2849</v>
      </c>
      <c r="B11" s="103">
        <v>2397068.22</v>
      </c>
      <c r="C11" s="104">
        <v>0.0</v>
      </c>
      <c r="D11" s="103">
        <v>2397068.22</v>
      </c>
      <c r="E11" s="103">
        <v>517368.8</v>
      </c>
      <c r="F11" s="104">
        <v>0.0</v>
      </c>
      <c r="G11" s="103">
        <v>1879699.42</v>
      </c>
    </row>
    <row r="12">
      <c r="A12" s="102" t="s">
        <v>2850</v>
      </c>
      <c r="B12" s="103">
        <v>608247.84</v>
      </c>
      <c r="C12" s="104">
        <v>0.0</v>
      </c>
      <c r="D12" s="103">
        <v>608247.84</v>
      </c>
      <c r="E12" s="103">
        <v>134562.0</v>
      </c>
      <c r="F12" s="103">
        <v>134562.0</v>
      </c>
      <c r="G12" s="103">
        <v>473685.84</v>
      </c>
    </row>
    <row r="13" ht="14.25" customHeight="1">
      <c r="A13" s="102" t="s">
        <v>2853</v>
      </c>
      <c r="B13" s="103">
        <v>297486.72</v>
      </c>
      <c r="C13" s="104">
        <v>0.0</v>
      </c>
      <c r="D13" s="103">
        <v>297486.72</v>
      </c>
      <c r="E13" s="104">
        <v>0.0</v>
      </c>
      <c r="F13" s="104">
        <v>0.0</v>
      </c>
      <c r="G13" s="103">
        <v>297486.72</v>
      </c>
    </row>
    <row r="14" ht="14.25" customHeight="1">
      <c r="A14" s="102" t="s">
        <v>2854</v>
      </c>
      <c r="B14" s="103">
        <v>507718.8</v>
      </c>
      <c r="C14" s="104">
        <v>0.0</v>
      </c>
      <c r="D14" s="103">
        <v>507718.8</v>
      </c>
      <c r="E14" s="103">
        <v>85672.37</v>
      </c>
      <c r="F14" s="103">
        <v>20538.49</v>
      </c>
      <c r="G14" s="103">
        <v>422046.43</v>
      </c>
    </row>
    <row r="15">
      <c r="A15" s="102" t="s">
        <v>2855</v>
      </c>
      <c r="B15" s="103">
        <v>54000.0</v>
      </c>
      <c r="C15" s="104">
        <v>0.0</v>
      </c>
      <c r="D15" s="103">
        <v>54000.0</v>
      </c>
      <c r="E15" s="103">
        <v>13500.0</v>
      </c>
      <c r="F15" s="104">
        <v>0.0</v>
      </c>
      <c r="G15" s="103">
        <v>40500.0</v>
      </c>
    </row>
    <row r="16">
      <c r="A16" s="102" t="s">
        <v>2856</v>
      </c>
      <c r="B16" s="104"/>
      <c r="C16" s="104"/>
      <c r="D16" s="104"/>
      <c r="E16" s="104"/>
      <c r="F16" s="104"/>
      <c r="G16" s="104">
        <f t="shared" ref="G16:G17" si="3">D16-E16</f>
        <v>0</v>
      </c>
    </row>
    <row r="17">
      <c r="A17" s="102" t="s">
        <v>2858</v>
      </c>
      <c r="B17" s="104"/>
      <c r="C17" s="104"/>
      <c r="D17" s="104"/>
      <c r="E17" s="104"/>
      <c r="F17" s="104"/>
      <c r="G17" s="104">
        <f t="shared" si="3"/>
        <v>0</v>
      </c>
    </row>
    <row r="18">
      <c r="A18" s="102" t="s">
        <v>2860</v>
      </c>
      <c r="B18" s="103">
        <f t="shared" ref="B18:G18" si="4">SUM(B19:B27)</f>
        <v>259855.6</v>
      </c>
      <c r="C18" s="104">
        <f t="shared" si="4"/>
        <v>0</v>
      </c>
      <c r="D18" s="103">
        <f t="shared" si="4"/>
        <v>259855.6</v>
      </c>
      <c r="E18" s="103">
        <f t="shared" si="4"/>
        <v>30858.02</v>
      </c>
      <c r="F18" s="104">
        <f t="shared" si="4"/>
        <v>3829.44</v>
      </c>
      <c r="G18" s="103">
        <f t="shared" si="4"/>
        <v>228997.58</v>
      </c>
    </row>
    <row r="19">
      <c r="A19" s="102" t="s">
        <v>2863</v>
      </c>
      <c r="B19" s="103">
        <v>119856.0</v>
      </c>
      <c r="C19" s="104">
        <v>0.0</v>
      </c>
      <c r="D19" s="103">
        <v>119856.0</v>
      </c>
      <c r="E19" s="103">
        <v>17946.95</v>
      </c>
      <c r="F19" s="104">
        <v>0.0</v>
      </c>
      <c r="G19" s="103">
        <v>101909.05</v>
      </c>
    </row>
    <row r="20">
      <c r="A20" s="102" t="s">
        <v>2864</v>
      </c>
      <c r="B20" s="103">
        <v>39999.92</v>
      </c>
      <c r="C20" s="104">
        <v>0.0</v>
      </c>
      <c r="D20" s="103">
        <v>39999.92</v>
      </c>
      <c r="E20" s="103">
        <v>3829.44</v>
      </c>
      <c r="F20" s="103">
        <v>3829.44</v>
      </c>
      <c r="G20" s="103">
        <v>36170.48</v>
      </c>
    </row>
    <row r="21" ht="15.75" customHeight="1">
      <c r="A21" s="102" t="s">
        <v>2865</v>
      </c>
      <c r="B21" s="104"/>
      <c r="C21" s="104"/>
      <c r="D21" s="104">
        <v>0.0</v>
      </c>
      <c r="E21" s="104"/>
      <c r="F21" s="104"/>
      <c r="G21" s="104">
        <v>0.0</v>
      </c>
    </row>
    <row r="22" ht="15.75" customHeight="1">
      <c r="A22" s="102" t="s">
        <v>2866</v>
      </c>
      <c r="B22" s="104"/>
      <c r="C22" s="104"/>
      <c r="D22" s="104">
        <v>0.0</v>
      </c>
      <c r="E22" s="104"/>
      <c r="F22" s="104"/>
      <c r="G22" s="104">
        <v>0.0</v>
      </c>
    </row>
    <row r="23" ht="15.75" customHeight="1">
      <c r="A23" s="102" t="s">
        <v>2867</v>
      </c>
      <c r="B23" s="104"/>
      <c r="C23" s="104"/>
      <c r="D23" s="104">
        <v>0.0</v>
      </c>
      <c r="E23" s="104"/>
      <c r="F23" s="104"/>
      <c r="G23" s="104">
        <v>0.0</v>
      </c>
    </row>
    <row r="24" ht="15.75" customHeight="1">
      <c r="A24" s="102" t="s">
        <v>2870</v>
      </c>
      <c r="B24" s="103">
        <v>59999.76</v>
      </c>
      <c r="C24" s="104">
        <v>0.0</v>
      </c>
      <c r="D24" s="103">
        <v>59999.76</v>
      </c>
      <c r="E24" s="103">
        <v>9081.63</v>
      </c>
      <c r="F24" s="104">
        <v>0.0</v>
      </c>
      <c r="G24" s="103">
        <v>50918.13</v>
      </c>
    </row>
    <row r="25" ht="15.75" customHeight="1">
      <c r="A25" s="102" t="s">
        <v>2871</v>
      </c>
      <c r="B25" s="103">
        <v>39999.92</v>
      </c>
      <c r="C25" s="104">
        <v>0.0</v>
      </c>
      <c r="D25" s="103">
        <v>39999.92</v>
      </c>
      <c r="E25" s="104">
        <v>0.0</v>
      </c>
      <c r="F25" s="104">
        <v>0.0</v>
      </c>
      <c r="G25" s="103">
        <v>39999.92</v>
      </c>
    </row>
    <row r="26" ht="15.75" customHeight="1">
      <c r="A26" s="102" t="s">
        <v>2872</v>
      </c>
      <c r="B26" s="104"/>
      <c r="C26" s="104"/>
      <c r="D26" s="104">
        <v>0.0</v>
      </c>
      <c r="E26" s="104"/>
      <c r="F26" s="104"/>
      <c r="G26" s="104">
        <v>0.0</v>
      </c>
    </row>
    <row r="27" ht="15.75" customHeight="1">
      <c r="A27" s="102" t="s">
        <v>2874</v>
      </c>
      <c r="B27" s="104"/>
      <c r="C27" s="104"/>
      <c r="D27" s="104">
        <v>0.0</v>
      </c>
      <c r="E27" s="104"/>
      <c r="F27" s="104"/>
      <c r="G27" s="104">
        <v>0.0</v>
      </c>
    </row>
    <row r="28" ht="15.75" customHeight="1">
      <c r="A28" s="102" t="s">
        <v>2876</v>
      </c>
      <c r="B28" s="103">
        <f t="shared" ref="B28:G28" si="5">SUM(B29:B37)</f>
        <v>10133330.57</v>
      </c>
      <c r="C28" s="104">
        <f t="shared" si="5"/>
        <v>0</v>
      </c>
      <c r="D28" s="103">
        <f t="shared" si="5"/>
        <v>10133330.57</v>
      </c>
      <c r="E28" s="103">
        <f t="shared" si="5"/>
        <v>958186.83</v>
      </c>
      <c r="F28" s="104">
        <f t="shared" si="5"/>
        <v>85382.58</v>
      </c>
      <c r="G28" s="103">
        <f t="shared" si="5"/>
        <v>9175143.74</v>
      </c>
    </row>
    <row r="29" ht="15.75" customHeight="1">
      <c r="A29" s="102" t="s">
        <v>2879</v>
      </c>
      <c r="B29" s="103">
        <v>43999.92</v>
      </c>
      <c r="C29" s="104">
        <v>0.0</v>
      </c>
      <c r="D29" s="103">
        <v>43999.92</v>
      </c>
      <c r="E29" s="103">
        <v>9882.0</v>
      </c>
      <c r="F29" s="104">
        <v>0.0</v>
      </c>
      <c r="G29" s="103">
        <v>34117.92</v>
      </c>
    </row>
    <row r="30" ht="15.75" customHeight="1">
      <c r="A30" s="102" t="s">
        <v>2882</v>
      </c>
      <c r="B30" s="104"/>
      <c r="C30" s="104"/>
      <c r="D30" s="104">
        <v>0.0</v>
      </c>
      <c r="E30" s="104"/>
      <c r="F30" s="104"/>
      <c r="G30" s="104">
        <v>0.0</v>
      </c>
    </row>
    <row r="31" ht="15.75" customHeight="1">
      <c r="A31" s="102" t="s">
        <v>2883</v>
      </c>
      <c r="B31" s="104"/>
      <c r="C31" s="104"/>
      <c r="D31" s="104">
        <v>0.0</v>
      </c>
      <c r="E31" s="104"/>
      <c r="F31" s="104"/>
      <c r="G31" s="104">
        <v>0.0</v>
      </c>
    </row>
    <row r="32" ht="15.75" customHeight="1">
      <c r="A32" s="102" t="s">
        <v>2885</v>
      </c>
      <c r="B32" s="103">
        <v>27999.6</v>
      </c>
      <c r="C32" s="104">
        <v>0.0</v>
      </c>
      <c r="D32" s="103">
        <v>27999.6</v>
      </c>
      <c r="E32" s="103">
        <v>2389.6</v>
      </c>
      <c r="F32" s="104">
        <v>0.0</v>
      </c>
      <c r="G32" s="103">
        <v>25610.0</v>
      </c>
    </row>
    <row r="33" ht="15.75" customHeight="1">
      <c r="A33" s="102" t="s">
        <v>2887</v>
      </c>
      <c r="B33" s="103">
        <v>79999.88</v>
      </c>
      <c r="C33" s="104">
        <v>0.0</v>
      </c>
      <c r="D33" s="103">
        <v>79999.88</v>
      </c>
      <c r="E33" s="103">
        <v>15298.67</v>
      </c>
      <c r="F33" s="104">
        <v>0.0</v>
      </c>
      <c r="G33" s="103">
        <v>64701.21</v>
      </c>
    </row>
    <row r="34" ht="15.75" customHeight="1">
      <c r="A34" s="102" t="s">
        <v>2888</v>
      </c>
      <c r="B34" s="103">
        <v>4284468.48</v>
      </c>
      <c r="C34" s="104">
        <v>0.0</v>
      </c>
      <c r="D34" s="103">
        <v>4284468.48</v>
      </c>
      <c r="E34" s="103">
        <v>151041.97</v>
      </c>
      <c r="F34" s="104">
        <v>0.0</v>
      </c>
      <c r="G34" s="103">
        <v>4133426.51</v>
      </c>
    </row>
    <row r="35" ht="15.75" customHeight="1">
      <c r="A35" s="102" t="s">
        <v>2891</v>
      </c>
      <c r="B35" s="103">
        <v>21000.12</v>
      </c>
      <c r="C35" s="104">
        <v>0.0</v>
      </c>
      <c r="D35" s="103">
        <v>21000.12</v>
      </c>
      <c r="E35" s="104">
        <v>240.0</v>
      </c>
      <c r="F35" s="104">
        <v>240.0</v>
      </c>
      <c r="G35" s="103">
        <v>20760.12</v>
      </c>
    </row>
    <row r="36" ht="15.75" customHeight="1">
      <c r="A36" s="102" t="s">
        <v>2893</v>
      </c>
      <c r="B36" s="103">
        <v>5621623.05</v>
      </c>
      <c r="C36" s="104">
        <v>0.0</v>
      </c>
      <c r="D36" s="103">
        <v>5621623.05</v>
      </c>
      <c r="E36" s="103">
        <v>772428.59</v>
      </c>
      <c r="F36" s="103">
        <v>85142.58</v>
      </c>
      <c r="G36" s="103">
        <v>4849194.46</v>
      </c>
    </row>
    <row r="37" ht="15.75" customHeight="1">
      <c r="A37" s="102" t="s">
        <v>2894</v>
      </c>
      <c r="B37" s="103">
        <v>54239.52</v>
      </c>
      <c r="C37" s="104">
        <v>0.0</v>
      </c>
      <c r="D37" s="103">
        <v>54239.52</v>
      </c>
      <c r="E37" s="103">
        <v>6906.0</v>
      </c>
      <c r="F37" s="104">
        <v>0.0</v>
      </c>
      <c r="G37" s="103">
        <v>47333.52</v>
      </c>
    </row>
    <row r="38" ht="15.75" customHeight="1">
      <c r="A38" s="102" t="s">
        <v>2896</v>
      </c>
      <c r="B38" s="104">
        <f t="shared" ref="B38:G38" si="6">SUM(B39:B47)</f>
        <v>0</v>
      </c>
      <c r="C38" s="104">
        <f t="shared" si="6"/>
        <v>0</v>
      </c>
      <c r="D38" s="104">
        <f t="shared" si="6"/>
        <v>0</v>
      </c>
      <c r="E38" s="104">
        <f t="shared" si="6"/>
        <v>0</v>
      </c>
      <c r="F38" s="104">
        <f t="shared" si="6"/>
        <v>0</v>
      </c>
      <c r="G38" s="104">
        <f t="shared" si="6"/>
        <v>0</v>
      </c>
    </row>
    <row r="39" ht="15.75" customHeight="1">
      <c r="A39" s="102" t="s">
        <v>2900</v>
      </c>
      <c r="B39" s="104"/>
      <c r="C39" s="104"/>
      <c r="D39" s="104"/>
      <c r="E39" s="104"/>
      <c r="F39" s="104"/>
      <c r="G39" s="104">
        <f t="shared" ref="G39:G47" si="7">D39-E39</f>
        <v>0</v>
      </c>
    </row>
    <row r="40" ht="15.75" customHeight="1">
      <c r="A40" s="102" t="s">
        <v>2903</v>
      </c>
      <c r="B40" s="104"/>
      <c r="C40" s="104"/>
      <c r="D40" s="104"/>
      <c r="E40" s="104"/>
      <c r="F40" s="104"/>
      <c r="G40" s="104">
        <f t="shared" si="7"/>
        <v>0</v>
      </c>
    </row>
    <row r="41" ht="15.75" customHeight="1">
      <c r="A41" s="102" t="s">
        <v>2905</v>
      </c>
      <c r="B41" s="104"/>
      <c r="C41" s="104"/>
      <c r="D41" s="104"/>
      <c r="E41" s="104"/>
      <c r="F41" s="104"/>
      <c r="G41" s="104">
        <f t="shared" si="7"/>
        <v>0</v>
      </c>
    </row>
    <row r="42" ht="15.75" customHeight="1">
      <c r="A42" s="102" t="s">
        <v>2906</v>
      </c>
      <c r="B42" s="104"/>
      <c r="C42" s="104"/>
      <c r="D42" s="104"/>
      <c r="E42" s="104"/>
      <c r="F42" s="104"/>
      <c r="G42" s="104">
        <f t="shared" si="7"/>
        <v>0</v>
      </c>
    </row>
    <row r="43" ht="15.75" customHeight="1">
      <c r="A43" s="102" t="s">
        <v>2907</v>
      </c>
      <c r="B43" s="104"/>
      <c r="C43" s="104"/>
      <c r="D43" s="104"/>
      <c r="E43" s="104"/>
      <c r="F43" s="104"/>
      <c r="G43" s="104">
        <f t="shared" si="7"/>
        <v>0</v>
      </c>
    </row>
    <row r="44" ht="15.75" customHeight="1">
      <c r="A44" s="102" t="s">
        <v>2909</v>
      </c>
      <c r="B44" s="104"/>
      <c r="C44" s="104"/>
      <c r="D44" s="104"/>
      <c r="E44" s="104"/>
      <c r="F44" s="104"/>
      <c r="G44" s="104">
        <f t="shared" si="7"/>
        <v>0</v>
      </c>
    </row>
    <row r="45" ht="15.75" customHeight="1">
      <c r="A45" s="102" t="s">
        <v>2910</v>
      </c>
      <c r="B45" s="104"/>
      <c r="C45" s="104"/>
      <c r="D45" s="104"/>
      <c r="E45" s="104"/>
      <c r="F45" s="104"/>
      <c r="G45" s="104">
        <f t="shared" si="7"/>
        <v>0</v>
      </c>
    </row>
    <row r="46" ht="15.75" customHeight="1">
      <c r="A46" s="102" t="s">
        <v>2911</v>
      </c>
      <c r="B46" s="104"/>
      <c r="C46" s="104"/>
      <c r="D46" s="104"/>
      <c r="E46" s="104"/>
      <c r="F46" s="104"/>
      <c r="G46" s="104">
        <f t="shared" si="7"/>
        <v>0</v>
      </c>
    </row>
    <row r="47" ht="15.75" customHeight="1">
      <c r="A47" s="102" t="s">
        <v>2913</v>
      </c>
      <c r="B47" s="104"/>
      <c r="C47" s="104"/>
      <c r="D47" s="104"/>
      <c r="E47" s="104"/>
      <c r="F47" s="104"/>
      <c r="G47" s="104">
        <f t="shared" si="7"/>
        <v>0</v>
      </c>
    </row>
    <row r="48" ht="15.75" customHeight="1">
      <c r="A48" s="102" t="s">
        <v>2914</v>
      </c>
      <c r="B48" s="103">
        <f t="shared" ref="B48:G48" si="8">SUM(B49:B57)</f>
        <v>45000</v>
      </c>
      <c r="C48" s="103">
        <f t="shared" si="8"/>
        <v>0</v>
      </c>
      <c r="D48" s="103">
        <f t="shared" si="8"/>
        <v>45000</v>
      </c>
      <c r="E48" s="103">
        <f t="shared" si="8"/>
        <v>13898.19</v>
      </c>
      <c r="F48" s="103">
        <f t="shared" si="8"/>
        <v>13898.19</v>
      </c>
      <c r="G48" s="103">
        <f t="shared" si="8"/>
        <v>31101.81</v>
      </c>
    </row>
    <row r="49" ht="15.75" customHeight="1">
      <c r="A49" s="102" t="s">
        <v>2916</v>
      </c>
      <c r="B49" s="105">
        <v>45000.0</v>
      </c>
      <c r="C49" s="105">
        <v>0.0</v>
      </c>
      <c r="D49" s="105">
        <v>45000.0</v>
      </c>
      <c r="E49" s="105">
        <v>13898.19</v>
      </c>
      <c r="F49" s="105">
        <v>13898.19</v>
      </c>
      <c r="G49" s="105">
        <v>31101.809999999998</v>
      </c>
    </row>
    <row r="50" ht="15.75" customHeight="1">
      <c r="A50" s="102" t="s">
        <v>2918</v>
      </c>
      <c r="B50" s="104"/>
      <c r="C50" s="104"/>
      <c r="D50" s="104"/>
      <c r="E50" s="104"/>
      <c r="F50" s="104"/>
      <c r="G50" s="104">
        <f t="shared" ref="G50:G57" si="9">D50-E50</f>
        <v>0</v>
      </c>
    </row>
    <row r="51" ht="15.75" customHeight="1">
      <c r="A51" s="102" t="s">
        <v>2919</v>
      </c>
      <c r="B51" s="104"/>
      <c r="C51" s="104"/>
      <c r="D51" s="104"/>
      <c r="E51" s="104"/>
      <c r="F51" s="104"/>
      <c r="G51" s="104">
        <f t="shared" si="9"/>
        <v>0</v>
      </c>
    </row>
    <row r="52" ht="15.75" customHeight="1">
      <c r="A52" s="102" t="s">
        <v>2924</v>
      </c>
      <c r="B52" s="104"/>
      <c r="C52" s="104"/>
      <c r="D52" s="104"/>
      <c r="E52" s="104"/>
      <c r="F52" s="104"/>
      <c r="G52" s="104">
        <f t="shared" si="9"/>
        <v>0</v>
      </c>
    </row>
    <row r="53" ht="15.75" customHeight="1">
      <c r="A53" s="102" t="s">
        <v>2925</v>
      </c>
      <c r="B53" s="104"/>
      <c r="C53" s="104"/>
      <c r="D53" s="104"/>
      <c r="E53" s="104"/>
      <c r="F53" s="104"/>
      <c r="G53" s="104">
        <f t="shared" si="9"/>
        <v>0</v>
      </c>
    </row>
    <row r="54" ht="15.75" customHeight="1">
      <c r="A54" s="102" t="s">
        <v>2927</v>
      </c>
      <c r="B54" s="104"/>
      <c r="C54" s="104"/>
      <c r="D54" s="104"/>
      <c r="E54" s="104"/>
      <c r="F54" s="104"/>
      <c r="G54" s="104">
        <f t="shared" si="9"/>
        <v>0</v>
      </c>
    </row>
    <row r="55" ht="15.75" customHeight="1">
      <c r="A55" s="102" t="s">
        <v>2928</v>
      </c>
      <c r="B55" s="104"/>
      <c r="C55" s="104"/>
      <c r="D55" s="104"/>
      <c r="E55" s="104"/>
      <c r="F55" s="104"/>
      <c r="G55" s="104">
        <f t="shared" si="9"/>
        <v>0</v>
      </c>
    </row>
    <row r="56" ht="15.75" customHeight="1">
      <c r="A56" s="102" t="s">
        <v>2930</v>
      </c>
      <c r="B56" s="104"/>
      <c r="C56" s="104"/>
      <c r="D56" s="104"/>
      <c r="E56" s="104"/>
      <c r="F56" s="104"/>
      <c r="G56" s="104">
        <f t="shared" si="9"/>
        <v>0</v>
      </c>
    </row>
    <row r="57" ht="15.75" customHeight="1">
      <c r="A57" s="102" t="s">
        <v>2932</v>
      </c>
      <c r="B57" s="104"/>
      <c r="C57" s="104"/>
      <c r="D57" s="104"/>
      <c r="E57" s="104"/>
      <c r="F57" s="104"/>
      <c r="G57" s="104">
        <f t="shared" si="9"/>
        <v>0</v>
      </c>
    </row>
    <row r="58" ht="15.75" customHeight="1">
      <c r="A58" s="102" t="s">
        <v>2934</v>
      </c>
      <c r="B58" s="104"/>
      <c r="C58" s="104"/>
      <c r="D58" s="104"/>
      <c r="E58" s="104"/>
      <c r="F58" s="104"/>
      <c r="G58" s="104">
        <f>SUM(G59:G61)</f>
        <v>0</v>
      </c>
    </row>
    <row r="59" ht="15.75" customHeight="1">
      <c r="A59" s="102" t="s">
        <v>2935</v>
      </c>
      <c r="B59" s="104"/>
      <c r="C59" s="104"/>
      <c r="D59" s="104"/>
      <c r="E59" s="104"/>
      <c r="F59" s="104"/>
      <c r="G59" s="104">
        <f t="shared" ref="G59:G61" si="10">D59-E59</f>
        <v>0</v>
      </c>
    </row>
    <row r="60" ht="15.75" customHeight="1">
      <c r="A60" s="102" t="s">
        <v>2937</v>
      </c>
      <c r="B60" s="104"/>
      <c r="C60" s="104"/>
      <c r="D60" s="104"/>
      <c r="E60" s="104"/>
      <c r="F60" s="104"/>
      <c r="G60" s="104">
        <f t="shared" si="10"/>
        <v>0</v>
      </c>
    </row>
    <row r="61" ht="15.75" customHeight="1">
      <c r="A61" s="102" t="s">
        <v>2938</v>
      </c>
      <c r="B61" s="104"/>
      <c r="C61" s="104"/>
      <c r="D61" s="104"/>
      <c r="E61" s="104"/>
      <c r="F61" s="104"/>
      <c r="G61" s="104">
        <f t="shared" si="10"/>
        <v>0</v>
      </c>
    </row>
    <row r="62" ht="15.75" customHeight="1">
      <c r="A62" s="102" t="s">
        <v>2940</v>
      </c>
      <c r="B62" s="104"/>
      <c r="C62" s="104"/>
      <c r="D62" s="104"/>
      <c r="E62" s="104"/>
      <c r="F62" s="104"/>
      <c r="G62" s="104">
        <f>SUM(G63:G67,G69:G70)</f>
        <v>0</v>
      </c>
    </row>
    <row r="63" ht="15.75" customHeight="1">
      <c r="A63" s="102" t="s">
        <v>2942</v>
      </c>
      <c r="B63" s="104"/>
      <c r="C63" s="104"/>
      <c r="D63" s="104"/>
      <c r="E63" s="104"/>
      <c r="F63" s="104"/>
      <c r="G63" s="104">
        <f t="shared" ref="G63:G70" si="11">D63-E63</f>
        <v>0</v>
      </c>
    </row>
    <row r="64" ht="15.75" customHeight="1">
      <c r="A64" s="102" t="s">
        <v>2943</v>
      </c>
      <c r="B64" s="104"/>
      <c r="C64" s="104"/>
      <c r="D64" s="104"/>
      <c r="E64" s="104"/>
      <c r="F64" s="104"/>
      <c r="G64" s="104">
        <f t="shared" si="11"/>
        <v>0</v>
      </c>
    </row>
    <row r="65" ht="15.75" customHeight="1">
      <c r="A65" s="102" t="s">
        <v>2945</v>
      </c>
      <c r="B65" s="104"/>
      <c r="C65" s="104"/>
      <c r="D65" s="104"/>
      <c r="E65" s="104"/>
      <c r="F65" s="104"/>
      <c r="G65" s="104">
        <f t="shared" si="11"/>
        <v>0</v>
      </c>
    </row>
    <row r="66" ht="15.75" customHeight="1">
      <c r="A66" s="102" t="s">
        <v>2947</v>
      </c>
      <c r="B66" s="104"/>
      <c r="C66" s="104"/>
      <c r="D66" s="104"/>
      <c r="E66" s="104"/>
      <c r="F66" s="104"/>
      <c r="G66" s="104">
        <f t="shared" si="11"/>
        <v>0</v>
      </c>
    </row>
    <row r="67" ht="15.75" customHeight="1">
      <c r="A67" s="102" t="s">
        <v>2948</v>
      </c>
      <c r="B67" s="104"/>
      <c r="C67" s="104"/>
      <c r="D67" s="104"/>
      <c r="E67" s="104"/>
      <c r="F67" s="104"/>
      <c r="G67" s="104">
        <f t="shared" si="11"/>
        <v>0</v>
      </c>
    </row>
    <row r="68" ht="15.75" customHeight="1">
      <c r="A68" s="102" t="s">
        <v>2949</v>
      </c>
      <c r="B68" s="104"/>
      <c r="C68" s="104"/>
      <c r="D68" s="104"/>
      <c r="E68" s="104"/>
      <c r="F68" s="104"/>
      <c r="G68" s="104">
        <f t="shared" si="11"/>
        <v>0</v>
      </c>
    </row>
    <row r="69" ht="15.75" customHeight="1">
      <c r="A69" s="102" t="s">
        <v>2952</v>
      </c>
      <c r="B69" s="104"/>
      <c r="C69" s="104"/>
      <c r="D69" s="104"/>
      <c r="E69" s="104"/>
      <c r="F69" s="104"/>
      <c r="G69" s="104">
        <f t="shared" si="11"/>
        <v>0</v>
      </c>
    </row>
    <row r="70" ht="15.75" customHeight="1">
      <c r="A70" s="102" t="s">
        <v>2953</v>
      </c>
      <c r="B70" s="104"/>
      <c r="C70" s="104"/>
      <c r="D70" s="104"/>
      <c r="E70" s="104"/>
      <c r="F70" s="104"/>
      <c r="G70" s="104">
        <f t="shared" si="11"/>
        <v>0</v>
      </c>
    </row>
    <row r="71" ht="15.75" customHeight="1">
      <c r="A71" s="102" t="s">
        <v>2954</v>
      </c>
      <c r="B71" s="104"/>
      <c r="C71" s="104"/>
      <c r="D71" s="104"/>
      <c r="E71" s="104"/>
      <c r="F71" s="104"/>
      <c r="G71" s="104">
        <f>SUM(G72:G74)</f>
        <v>0</v>
      </c>
    </row>
    <row r="72" ht="15.75" customHeight="1">
      <c r="A72" s="102" t="s">
        <v>2956</v>
      </c>
      <c r="B72" s="104"/>
      <c r="C72" s="104"/>
      <c r="D72" s="104"/>
      <c r="E72" s="104"/>
      <c r="F72" s="104"/>
      <c r="G72" s="104">
        <f t="shared" ref="G72:G74" si="12">D72-E72</f>
        <v>0</v>
      </c>
    </row>
    <row r="73" ht="15.75" customHeight="1">
      <c r="A73" s="102" t="s">
        <v>2958</v>
      </c>
      <c r="B73" s="104"/>
      <c r="C73" s="104"/>
      <c r="D73" s="104"/>
      <c r="E73" s="104"/>
      <c r="F73" s="104"/>
      <c r="G73" s="104">
        <f t="shared" si="12"/>
        <v>0</v>
      </c>
    </row>
    <row r="74" ht="15.75" customHeight="1">
      <c r="A74" s="102" t="s">
        <v>2959</v>
      </c>
      <c r="B74" s="104"/>
      <c r="C74" s="104"/>
      <c r="D74" s="104"/>
      <c r="E74" s="104"/>
      <c r="F74" s="104"/>
      <c r="G74" s="104">
        <f t="shared" si="12"/>
        <v>0</v>
      </c>
    </row>
    <row r="75" ht="15.75" customHeight="1">
      <c r="A75" s="102" t="s">
        <v>2961</v>
      </c>
      <c r="B75" s="104"/>
      <c r="C75" s="104"/>
      <c r="D75" s="104"/>
      <c r="E75" s="104"/>
      <c r="F75" s="104"/>
      <c r="G75" s="104">
        <f>SUM(G76:G82)</f>
        <v>0</v>
      </c>
    </row>
    <row r="76" ht="15.75" customHeight="1">
      <c r="A76" s="102" t="s">
        <v>2962</v>
      </c>
      <c r="B76" s="104"/>
      <c r="C76" s="104"/>
      <c r="D76" s="104"/>
      <c r="E76" s="104"/>
      <c r="F76" s="104"/>
      <c r="G76" s="104">
        <f t="shared" ref="G76:G82" si="13">D76-E76</f>
        <v>0</v>
      </c>
    </row>
    <row r="77" ht="15.75" customHeight="1">
      <c r="A77" s="102" t="s">
        <v>2964</v>
      </c>
      <c r="B77" s="104"/>
      <c r="C77" s="104"/>
      <c r="D77" s="104"/>
      <c r="E77" s="104"/>
      <c r="F77" s="104"/>
      <c r="G77" s="104">
        <f t="shared" si="13"/>
        <v>0</v>
      </c>
    </row>
    <row r="78" ht="15.75" customHeight="1">
      <c r="A78" s="102" t="s">
        <v>2965</v>
      </c>
      <c r="B78" s="104"/>
      <c r="C78" s="104"/>
      <c r="D78" s="104"/>
      <c r="E78" s="104"/>
      <c r="F78" s="104"/>
      <c r="G78" s="104">
        <f t="shared" si="13"/>
        <v>0</v>
      </c>
    </row>
    <row r="79" ht="15.75" customHeight="1">
      <c r="A79" s="102" t="s">
        <v>2966</v>
      </c>
      <c r="B79" s="104"/>
      <c r="C79" s="104"/>
      <c r="D79" s="104"/>
      <c r="E79" s="104"/>
      <c r="F79" s="104"/>
      <c r="G79" s="104">
        <f t="shared" si="13"/>
        <v>0</v>
      </c>
    </row>
    <row r="80" ht="15.75" customHeight="1">
      <c r="A80" s="102" t="s">
        <v>2967</v>
      </c>
      <c r="B80" s="104"/>
      <c r="C80" s="104"/>
      <c r="D80" s="104"/>
      <c r="E80" s="104"/>
      <c r="F80" s="104"/>
      <c r="G80" s="104">
        <f t="shared" si="13"/>
        <v>0</v>
      </c>
    </row>
    <row r="81" ht="15.75" customHeight="1">
      <c r="A81" s="102" t="s">
        <v>2968</v>
      </c>
      <c r="B81" s="104"/>
      <c r="C81" s="104"/>
      <c r="D81" s="104"/>
      <c r="E81" s="104"/>
      <c r="F81" s="104"/>
      <c r="G81" s="104">
        <f t="shared" si="13"/>
        <v>0</v>
      </c>
    </row>
    <row r="82" ht="15.75" customHeight="1">
      <c r="A82" s="102" t="s">
        <v>2969</v>
      </c>
      <c r="B82" s="104"/>
      <c r="C82" s="104"/>
      <c r="D82" s="104"/>
      <c r="E82" s="104"/>
      <c r="F82" s="104"/>
      <c r="G82" s="104">
        <f t="shared" si="13"/>
        <v>0</v>
      </c>
    </row>
    <row r="83" ht="15.75" customHeight="1">
      <c r="A83" s="102"/>
      <c r="B83" s="104"/>
      <c r="C83" s="104"/>
      <c r="D83" s="104"/>
      <c r="E83" s="104"/>
      <c r="F83" s="104"/>
      <c r="G83" s="104"/>
    </row>
    <row r="84" ht="15.75" customHeight="1">
      <c r="A84" s="106" t="s">
        <v>2972</v>
      </c>
      <c r="B84" s="101">
        <f t="shared" ref="B84:G84" si="14">SUM(B85,B93,B103,B113,B123,B133,B137,B146,B150)</f>
        <v>0</v>
      </c>
      <c r="C84" s="101">
        <f t="shared" si="14"/>
        <v>0</v>
      </c>
      <c r="D84" s="101">
        <f t="shared" si="14"/>
        <v>0</v>
      </c>
      <c r="E84" s="101">
        <f t="shared" si="14"/>
        <v>0</v>
      </c>
      <c r="F84" s="101">
        <f t="shared" si="14"/>
        <v>0</v>
      </c>
      <c r="G84" s="101">
        <f t="shared" si="14"/>
        <v>0</v>
      </c>
    </row>
    <row r="85" ht="15.75" customHeight="1">
      <c r="A85" s="102" t="s">
        <v>2846</v>
      </c>
      <c r="B85" s="104"/>
      <c r="C85" s="104"/>
      <c r="D85" s="104"/>
      <c r="E85" s="104"/>
      <c r="F85" s="104"/>
      <c r="G85" s="104">
        <f>SUM(G86:G92)</f>
        <v>0</v>
      </c>
    </row>
    <row r="86" ht="15.75" customHeight="1">
      <c r="A86" s="102" t="s">
        <v>2849</v>
      </c>
      <c r="B86" s="104"/>
      <c r="C86" s="104"/>
      <c r="D86" s="104"/>
      <c r="E86" s="104"/>
      <c r="F86" s="104"/>
      <c r="G86" s="104">
        <f t="shared" ref="G86:G92" si="15">D86-E86</f>
        <v>0</v>
      </c>
    </row>
    <row r="87" ht="15.75" customHeight="1">
      <c r="A87" s="102" t="s">
        <v>2850</v>
      </c>
      <c r="B87" s="104"/>
      <c r="C87" s="104"/>
      <c r="D87" s="104"/>
      <c r="E87" s="104"/>
      <c r="F87" s="104"/>
      <c r="G87" s="104">
        <f t="shared" si="15"/>
        <v>0</v>
      </c>
    </row>
    <row r="88" ht="15.75" customHeight="1">
      <c r="A88" s="102" t="s">
        <v>2853</v>
      </c>
      <c r="B88" s="104"/>
      <c r="C88" s="104"/>
      <c r="D88" s="104"/>
      <c r="E88" s="104"/>
      <c r="F88" s="104"/>
      <c r="G88" s="104">
        <f t="shared" si="15"/>
        <v>0</v>
      </c>
    </row>
    <row r="89" ht="15.75" customHeight="1">
      <c r="A89" s="102" t="s">
        <v>2854</v>
      </c>
      <c r="B89" s="104"/>
      <c r="C89" s="104"/>
      <c r="D89" s="104"/>
      <c r="E89" s="104"/>
      <c r="F89" s="104"/>
      <c r="G89" s="104">
        <f t="shared" si="15"/>
        <v>0</v>
      </c>
    </row>
    <row r="90" ht="15.75" customHeight="1">
      <c r="A90" s="102" t="s">
        <v>2855</v>
      </c>
      <c r="B90" s="104"/>
      <c r="C90" s="104"/>
      <c r="D90" s="104"/>
      <c r="E90" s="104"/>
      <c r="F90" s="104"/>
      <c r="G90" s="104">
        <f t="shared" si="15"/>
        <v>0</v>
      </c>
    </row>
    <row r="91" ht="15.75" customHeight="1">
      <c r="A91" s="102" t="s">
        <v>2856</v>
      </c>
      <c r="B91" s="104"/>
      <c r="C91" s="104"/>
      <c r="D91" s="104"/>
      <c r="E91" s="104"/>
      <c r="F91" s="104"/>
      <c r="G91" s="104">
        <f t="shared" si="15"/>
        <v>0</v>
      </c>
    </row>
    <row r="92" ht="15.75" customHeight="1">
      <c r="A92" s="102" t="s">
        <v>2858</v>
      </c>
      <c r="B92" s="104"/>
      <c r="C92" s="104"/>
      <c r="D92" s="104"/>
      <c r="E92" s="104"/>
      <c r="F92" s="104"/>
      <c r="G92" s="104">
        <f t="shared" si="15"/>
        <v>0</v>
      </c>
    </row>
    <row r="93" ht="15.75" customHeight="1">
      <c r="A93" s="102" t="s">
        <v>2860</v>
      </c>
      <c r="B93" s="104"/>
      <c r="C93" s="104"/>
      <c r="D93" s="104"/>
      <c r="E93" s="104"/>
      <c r="F93" s="104"/>
      <c r="G93" s="104">
        <f>SUM(G94:G102)</f>
        <v>0</v>
      </c>
    </row>
    <row r="94" ht="15.75" customHeight="1">
      <c r="A94" s="102" t="s">
        <v>2863</v>
      </c>
      <c r="B94" s="104"/>
      <c r="C94" s="104"/>
      <c r="D94" s="104"/>
      <c r="E94" s="104"/>
      <c r="F94" s="104"/>
      <c r="G94" s="104">
        <f t="shared" ref="G94:G102" si="16">D94-E94</f>
        <v>0</v>
      </c>
    </row>
    <row r="95" ht="15.75" customHeight="1">
      <c r="A95" s="102" t="s">
        <v>2864</v>
      </c>
      <c r="B95" s="104"/>
      <c r="C95" s="104"/>
      <c r="D95" s="104"/>
      <c r="E95" s="104"/>
      <c r="F95" s="104"/>
      <c r="G95" s="104">
        <f t="shared" si="16"/>
        <v>0</v>
      </c>
    </row>
    <row r="96" ht="15.75" customHeight="1">
      <c r="A96" s="102" t="s">
        <v>2865</v>
      </c>
      <c r="B96" s="104"/>
      <c r="C96" s="104"/>
      <c r="D96" s="104"/>
      <c r="E96" s="104"/>
      <c r="F96" s="104"/>
      <c r="G96" s="104">
        <f t="shared" si="16"/>
        <v>0</v>
      </c>
    </row>
    <row r="97" ht="15.75" customHeight="1">
      <c r="A97" s="102" t="s">
        <v>2866</v>
      </c>
      <c r="B97" s="104"/>
      <c r="C97" s="104"/>
      <c r="D97" s="104"/>
      <c r="E97" s="104"/>
      <c r="F97" s="104"/>
      <c r="G97" s="104">
        <f t="shared" si="16"/>
        <v>0</v>
      </c>
    </row>
    <row r="98" ht="15.75" customHeight="1">
      <c r="A98" s="107" t="s">
        <v>2867</v>
      </c>
      <c r="B98" s="104"/>
      <c r="C98" s="104"/>
      <c r="D98" s="104"/>
      <c r="E98" s="104"/>
      <c r="F98" s="104"/>
      <c r="G98" s="104">
        <f t="shared" si="16"/>
        <v>0</v>
      </c>
    </row>
    <row r="99" ht="15.75" customHeight="1">
      <c r="A99" s="102" t="s">
        <v>2870</v>
      </c>
      <c r="B99" s="104"/>
      <c r="C99" s="104"/>
      <c r="D99" s="104"/>
      <c r="E99" s="104"/>
      <c r="F99" s="104"/>
      <c r="G99" s="104">
        <f t="shared" si="16"/>
        <v>0</v>
      </c>
    </row>
    <row r="100" ht="15.75" customHeight="1">
      <c r="A100" s="102" t="s">
        <v>2871</v>
      </c>
      <c r="B100" s="104"/>
      <c r="C100" s="104"/>
      <c r="D100" s="104"/>
      <c r="E100" s="104"/>
      <c r="F100" s="104"/>
      <c r="G100" s="104">
        <f t="shared" si="16"/>
        <v>0</v>
      </c>
    </row>
    <row r="101" ht="15.75" customHeight="1">
      <c r="A101" s="102" t="s">
        <v>2872</v>
      </c>
      <c r="B101" s="104"/>
      <c r="C101" s="104"/>
      <c r="D101" s="104"/>
      <c r="E101" s="104"/>
      <c r="F101" s="104"/>
      <c r="G101" s="104">
        <f t="shared" si="16"/>
        <v>0</v>
      </c>
    </row>
    <row r="102" ht="15.75" customHeight="1">
      <c r="A102" s="102" t="s">
        <v>2874</v>
      </c>
      <c r="B102" s="104"/>
      <c r="C102" s="104"/>
      <c r="D102" s="104"/>
      <c r="E102" s="104"/>
      <c r="F102" s="104"/>
      <c r="G102" s="104">
        <f t="shared" si="16"/>
        <v>0</v>
      </c>
    </row>
    <row r="103" ht="15.75" customHeight="1">
      <c r="A103" s="102" t="s">
        <v>2876</v>
      </c>
      <c r="B103" s="104"/>
      <c r="C103" s="104"/>
      <c r="D103" s="104"/>
      <c r="E103" s="104"/>
      <c r="F103" s="104"/>
      <c r="G103" s="104">
        <f>SUM(G104:G112)</f>
        <v>0</v>
      </c>
    </row>
    <row r="104" ht="15.75" customHeight="1">
      <c r="A104" s="102" t="s">
        <v>2879</v>
      </c>
      <c r="B104" s="104"/>
      <c r="C104" s="104"/>
      <c r="D104" s="104"/>
      <c r="E104" s="104"/>
      <c r="F104" s="104"/>
      <c r="G104" s="104">
        <f t="shared" ref="G104:G112" si="17">D104-E104</f>
        <v>0</v>
      </c>
    </row>
    <row r="105" ht="15.75" customHeight="1">
      <c r="A105" s="102" t="s">
        <v>2882</v>
      </c>
      <c r="B105" s="104"/>
      <c r="C105" s="104"/>
      <c r="D105" s="104"/>
      <c r="E105" s="104"/>
      <c r="F105" s="104"/>
      <c r="G105" s="104">
        <f t="shared" si="17"/>
        <v>0</v>
      </c>
    </row>
    <row r="106" ht="15.75" customHeight="1">
      <c r="A106" s="102" t="s">
        <v>2883</v>
      </c>
      <c r="B106" s="104"/>
      <c r="C106" s="104"/>
      <c r="D106" s="104"/>
      <c r="E106" s="104"/>
      <c r="F106" s="104"/>
      <c r="G106" s="104">
        <f t="shared" si="17"/>
        <v>0</v>
      </c>
    </row>
    <row r="107" ht="15.75" customHeight="1">
      <c r="A107" s="102" t="s">
        <v>2885</v>
      </c>
      <c r="B107" s="104"/>
      <c r="C107" s="104"/>
      <c r="D107" s="104"/>
      <c r="E107" s="104"/>
      <c r="F107" s="104"/>
      <c r="G107" s="104">
        <f t="shared" si="17"/>
        <v>0</v>
      </c>
    </row>
    <row r="108" ht="15.75" customHeight="1">
      <c r="A108" s="102" t="s">
        <v>2887</v>
      </c>
      <c r="B108" s="104"/>
      <c r="C108" s="104"/>
      <c r="D108" s="104"/>
      <c r="E108" s="104"/>
      <c r="F108" s="104"/>
      <c r="G108" s="104">
        <f t="shared" si="17"/>
        <v>0</v>
      </c>
    </row>
    <row r="109" ht="15.75" customHeight="1">
      <c r="A109" s="102" t="s">
        <v>2888</v>
      </c>
      <c r="B109" s="104"/>
      <c r="C109" s="104"/>
      <c r="D109" s="104"/>
      <c r="E109" s="104"/>
      <c r="F109" s="104"/>
      <c r="G109" s="104">
        <f t="shared" si="17"/>
        <v>0</v>
      </c>
    </row>
    <row r="110" ht="15.75" customHeight="1">
      <c r="A110" s="102" t="s">
        <v>2891</v>
      </c>
      <c r="B110" s="104"/>
      <c r="C110" s="104"/>
      <c r="D110" s="104"/>
      <c r="E110" s="104"/>
      <c r="F110" s="104"/>
      <c r="G110" s="104">
        <f t="shared" si="17"/>
        <v>0</v>
      </c>
    </row>
    <row r="111" ht="15.75" customHeight="1">
      <c r="A111" s="102" t="s">
        <v>2893</v>
      </c>
      <c r="B111" s="104"/>
      <c r="C111" s="104"/>
      <c r="D111" s="104"/>
      <c r="E111" s="104"/>
      <c r="F111" s="104"/>
      <c r="G111" s="104">
        <f t="shared" si="17"/>
        <v>0</v>
      </c>
    </row>
    <row r="112" ht="15.75" customHeight="1">
      <c r="A112" s="102" t="s">
        <v>2894</v>
      </c>
      <c r="B112" s="104"/>
      <c r="C112" s="104"/>
      <c r="D112" s="104"/>
      <c r="E112" s="104"/>
      <c r="F112" s="104"/>
      <c r="G112" s="104">
        <f t="shared" si="17"/>
        <v>0</v>
      </c>
    </row>
    <row r="113" ht="15.75" customHeight="1">
      <c r="A113" s="102" t="s">
        <v>2896</v>
      </c>
      <c r="B113" s="104"/>
      <c r="C113" s="104"/>
      <c r="D113" s="104"/>
      <c r="E113" s="104"/>
      <c r="F113" s="104"/>
      <c r="G113" s="104">
        <f>SUM(G114:G122)</f>
        <v>0</v>
      </c>
    </row>
    <row r="114" ht="15.75" customHeight="1">
      <c r="A114" s="102" t="s">
        <v>2900</v>
      </c>
      <c r="B114" s="104"/>
      <c r="C114" s="104"/>
      <c r="D114" s="104"/>
      <c r="E114" s="104"/>
      <c r="F114" s="104"/>
      <c r="G114" s="104">
        <f t="shared" ref="G114:G122" si="18">D114-E114</f>
        <v>0</v>
      </c>
    </row>
    <row r="115" ht="15.75" customHeight="1">
      <c r="A115" s="102" t="s">
        <v>2903</v>
      </c>
      <c r="B115" s="104"/>
      <c r="C115" s="104"/>
      <c r="D115" s="104"/>
      <c r="E115" s="104"/>
      <c r="F115" s="104"/>
      <c r="G115" s="104">
        <f t="shared" si="18"/>
        <v>0</v>
      </c>
    </row>
    <row r="116" ht="15.75" customHeight="1">
      <c r="A116" s="102" t="s">
        <v>2905</v>
      </c>
      <c r="B116" s="104"/>
      <c r="C116" s="104"/>
      <c r="D116" s="104"/>
      <c r="E116" s="104"/>
      <c r="F116" s="104"/>
      <c r="G116" s="104">
        <f t="shared" si="18"/>
        <v>0</v>
      </c>
    </row>
    <row r="117" ht="15.75" customHeight="1">
      <c r="A117" s="102" t="s">
        <v>2906</v>
      </c>
      <c r="B117" s="104"/>
      <c r="C117" s="104"/>
      <c r="D117" s="104"/>
      <c r="E117" s="104"/>
      <c r="F117" s="104"/>
      <c r="G117" s="104">
        <f t="shared" si="18"/>
        <v>0</v>
      </c>
    </row>
    <row r="118" ht="15.75" customHeight="1">
      <c r="A118" s="102" t="s">
        <v>2907</v>
      </c>
      <c r="B118" s="104"/>
      <c r="C118" s="104"/>
      <c r="D118" s="104"/>
      <c r="E118" s="104"/>
      <c r="F118" s="104"/>
      <c r="G118" s="104">
        <f t="shared" si="18"/>
        <v>0</v>
      </c>
    </row>
    <row r="119" ht="15.75" customHeight="1">
      <c r="A119" s="102" t="s">
        <v>2909</v>
      </c>
      <c r="B119" s="104"/>
      <c r="C119" s="104"/>
      <c r="D119" s="104"/>
      <c r="E119" s="104"/>
      <c r="F119" s="104"/>
      <c r="G119" s="104">
        <f t="shared" si="18"/>
        <v>0</v>
      </c>
    </row>
    <row r="120" ht="15.75" customHeight="1">
      <c r="A120" s="102" t="s">
        <v>2910</v>
      </c>
      <c r="B120" s="104"/>
      <c r="C120" s="104"/>
      <c r="D120" s="104"/>
      <c r="E120" s="104"/>
      <c r="F120" s="104"/>
      <c r="G120" s="104">
        <f t="shared" si="18"/>
        <v>0</v>
      </c>
    </row>
    <row r="121" ht="15.75" customHeight="1">
      <c r="A121" s="102" t="s">
        <v>2911</v>
      </c>
      <c r="B121" s="104"/>
      <c r="C121" s="104"/>
      <c r="D121" s="104"/>
      <c r="E121" s="104"/>
      <c r="F121" s="104"/>
      <c r="G121" s="104">
        <f t="shared" si="18"/>
        <v>0</v>
      </c>
    </row>
    <row r="122" ht="15.75" customHeight="1">
      <c r="A122" s="102" t="s">
        <v>2913</v>
      </c>
      <c r="B122" s="104"/>
      <c r="C122" s="104"/>
      <c r="D122" s="104"/>
      <c r="E122" s="104"/>
      <c r="F122" s="104"/>
      <c r="G122" s="104">
        <f t="shared" si="18"/>
        <v>0</v>
      </c>
    </row>
    <row r="123" ht="15.75" customHeight="1">
      <c r="A123" s="102" t="s">
        <v>2914</v>
      </c>
      <c r="B123" s="104"/>
      <c r="C123" s="104"/>
      <c r="D123" s="104"/>
      <c r="E123" s="104"/>
      <c r="F123" s="104"/>
      <c r="G123" s="104">
        <f>SUM(G124:G132)</f>
        <v>0</v>
      </c>
    </row>
    <row r="124" ht="15.75" customHeight="1">
      <c r="A124" s="102" t="s">
        <v>2916</v>
      </c>
      <c r="B124" s="104"/>
      <c r="C124" s="104"/>
      <c r="D124" s="104"/>
      <c r="E124" s="104"/>
      <c r="F124" s="104"/>
      <c r="G124" s="104">
        <f t="shared" ref="G124:G132" si="19">D124-E124</f>
        <v>0</v>
      </c>
    </row>
    <row r="125" ht="15.75" customHeight="1">
      <c r="A125" s="102" t="s">
        <v>2918</v>
      </c>
      <c r="B125" s="104"/>
      <c r="C125" s="104"/>
      <c r="D125" s="104"/>
      <c r="E125" s="104"/>
      <c r="F125" s="104"/>
      <c r="G125" s="104">
        <f t="shared" si="19"/>
        <v>0</v>
      </c>
    </row>
    <row r="126" ht="15.75" customHeight="1">
      <c r="A126" s="102" t="s">
        <v>2919</v>
      </c>
      <c r="B126" s="104"/>
      <c r="C126" s="104"/>
      <c r="D126" s="104"/>
      <c r="E126" s="104"/>
      <c r="F126" s="104"/>
      <c r="G126" s="104">
        <f t="shared" si="19"/>
        <v>0</v>
      </c>
    </row>
    <row r="127" ht="15.75" customHeight="1">
      <c r="A127" s="102" t="s">
        <v>2924</v>
      </c>
      <c r="B127" s="104"/>
      <c r="C127" s="104"/>
      <c r="D127" s="104"/>
      <c r="E127" s="104"/>
      <c r="F127" s="104"/>
      <c r="G127" s="104">
        <f t="shared" si="19"/>
        <v>0</v>
      </c>
    </row>
    <row r="128" ht="15.75" customHeight="1">
      <c r="A128" s="102" t="s">
        <v>2925</v>
      </c>
      <c r="B128" s="104"/>
      <c r="C128" s="104"/>
      <c r="D128" s="104"/>
      <c r="E128" s="104"/>
      <c r="F128" s="104"/>
      <c r="G128" s="104">
        <f t="shared" si="19"/>
        <v>0</v>
      </c>
    </row>
    <row r="129" ht="15.75" customHeight="1">
      <c r="A129" s="102" t="s">
        <v>2927</v>
      </c>
      <c r="B129" s="104"/>
      <c r="C129" s="104"/>
      <c r="D129" s="104"/>
      <c r="E129" s="104"/>
      <c r="F129" s="104"/>
      <c r="G129" s="104">
        <f t="shared" si="19"/>
        <v>0</v>
      </c>
    </row>
    <row r="130" ht="15.75" customHeight="1">
      <c r="A130" s="102" t="s">
        <v>2928</v>
      </c>
      <c r="B130" s="104"/>
      <c r="C130" s="104"/>
      <c r="D130" s="104"/>
      <c r="E130" s="104"/>
      <c r="F130" s="104"/>
      <c r="G130" s="104">
        <f t="shared" si="19"/>
        <v>0</v>
      </c>
    </row>
    <row r="131" ht="15.75" customHeight="1">
      <c r="A131" s="102" t="s">
        <v>2930</v>
      </c>
      <c r="B131" s="104"/>
      <c r="C131" s="104"/>
      <c r="D131" s="104"/>
      <c r="E131" s="104"/>
      <c r="F131" s="104"/>
      <c r="G131" s="104">
        <f t="shared" si="19"/>
        <v>0</v>
      </c>
    </row>
    <row r="132" ht="15.75" customHeight="1">
      <c r="A132" s="102" t="s">
        <v>2932</v>
      </c>
      <c r="B132" s="104"/>
      <c r="C132" s="104"/>
      <c r="D132" s="104"/>
      <c r="E132" s="104"/>
      <c r="F132" s="104"/>
      <c r="G132" s="104">
        <f t="shared" si="19"/>
        <v>0</v>
      </c>
    </row>
    <row r="133" ht="15.75" customHeight="1">
      <c r="A133" s="102" t="s">
        <v>2934</v>
      </c>
      <c r="B133" s="104"/>
      <c r="C133" s="104"/>
      <c r="D133" s="104"/>
      <c r="E133" s="104"/>
      <c r="F133" s="104"/>
      <c r="G133" s="104">
        <f>SUM(G134:G136)</f>
        <v>0</v>
      </c>
    </row>
    <row r="134" ht="15.75" customHeight="1">
      <c r="A134" s="102" t="s">
        <v>2935</v>
      </c>
      <c r="B134" s="104"/>
      <c r="C134" s="104"/>
      <c r="D134" s="104"/>
      <c r="E134" s="104"/>
      <c r="F134" s="104"/>
      <c r="G134" s="104">
        <f t="shared" ref="G134:G136" si="20">D134-E134</f>
        <v>0</v>
      </c>
    </row>
    <row r="135" ht="15.75" customHeight="1">
      <c r="A135" s="102" t="s">
        <v>2937</v>
      </c>
      <c r="B135" s="104"/>
      <c r="C135" s="104"/>
      <c r="D135" s="104"/>
      <c r="E135" s="104"/>
      <c r="F135" s="104"/>
      <c r="G135" s="104">
        <f t="shared" si="20"/>
        <v>0</v>
      </c>
    </row>
    <row r="136" ht="15.75" customHeight="1">
      <c r="A136" s="102" t="s">
        <v>2938</v>
      </c>
      <c r="B136" s="104"/>
      <c r="C136" s="104"/>
      <c r="D136" s="104"/>
      <c r="E136" s="104"/>
      <c r="F136" s="104"/>
      <c r="G136" s="104">
        <f t="shared" si="20"/>
        <v>0</v>
      </c>
    </row>
    <row r="137" ht="15.75" customHeight="1">
      <c r="A137" s="102" t="s">
        <v>2940</v>
      </c>
      <c r="B137" s="104"/>
      <c r="C137" s="104"/>
      <c r="D137" s="104"/>
      <c r="E137" s="104"/>
      <c r="F137" s="104"/>
      <c r="G137" s="104">
        <f>SUM(G138:G142,G144:G145)</f>
        <v>0</v>
      </c>
    </row>
    <row r="138" ht="15.75" customHeight="1">
      <c r="A138" s="102" t="s">
        <v>2942</v>
      </c>
      <c r="B138" s="104"/>
      <c r="C138" s="104"/>
      <c r="D138" s="104"/>
      <c r="E138" s="104"/>
      <c r="F138" s="104"/>
      <c r="G138" s="104">
        <f t="shared" ref="G138:G145" si="21">D138-E138</f>
        <v>0</v>
      </c>
    </row>
    <row r="139" ht="15.75" customHeight="1">
      <c r="A139" s="102" t="s">
        <v>2943</v>
      </c>
      <c r="B139" s="104"/>
      <c r="C139" s="104"/>
      <c r="D139" s="104"/>
      <c r="E139" s="104"/>
      <c r="F139" s="104"/>
      <c r="G139" s="104">
        <f t="shared" si="21"/>
        <v>0</v>
      </c>
    </row>
    <row r="140" ht="15.75" customHeight="1">
      <c r="A140" s="102" t="s">
        <v>2945</v>
      </c>
      <c r="B140" s="104"/>
      <c r="C140" s="104"/>
      <c r="D140" s="104"/>
      <c r="E140" s="104"/>
      <c r="F140" s="104"/>
      <c r="G140" s="104">
        <f t="shared" si="21"/>
        <v>0</v>
      </c>
    </row>
    <row r="141" ht="15.75" customHeight="1">
      <c r="A141" s="102" t="s">
        <v>2947</v>
      </c>
      <c r="B141" s="104"/>
      <c r="C141" s="104"/>
      <c r="D141" s="104"/>
      <c r="E141" s="104"/>
      <c r="F141" s="104"/>
      <c r="G141" s="104">
        <f t="shared" si="21"/>
        <v>0</v>
      </c>
    </row>
    <row r="142" ht="15.75" customHeight="1">
      <c r="A142" s="102" t="s">
        <v>2948</v>
      </c>
      <c r="B142" s="104"/>
      <c r="C142" s="104"/>
      <c r="D142" s="104"/>
      <c r="E142" s="104"/>
      <c r="F142" s="104"/>
      <c r="G142" s="104">
        <f t="shared" si="21"/>
        <v>0</v>
      </c>
    </row>
    <row r="143" ht="15.75" customHeight="1">
      <c r="A143" s="102" t="s">
        <v>2949</v>
      </c>
      <c r="B143" s="104"/>
      <c r="C143" s="104"/>
      <c r="D143" s="104"/>
      <c r="E143" s="104"/>
      <c r="F143" s="104"/>
      <c r="G143" s="104">
        <f t="shared" si="21"/>
        <v>0</v>
      </c>
    </row>
    <row r="144" ht="15.75" customHeight="1">
      <c r="A144" s="102" t="s">
        <v>2952</v>
      </c>
      <c r="B144" s="104"/>
      <c r="C144" s="104"/>
      <c r="D144" s="104"/>
      <c r="E144" s="104"/>
      <c r="F144" s="104"/>
      <c r="G144" s="104">
        <f t="shared" si="21"/>
        <v>0</v>
      </c>
    </row>
    <row r="145" ht="15.75" customHeight="1">
      <c r="A145" s="102" t="s">
        <v>2953</v>
      </c>
      <c r="B145" s="104"/>
      <c r="C145" s="104"/>
      <c r="D145" s="104"/>
      <c r="E145" s="104"/>
      <c r="F145" s="104"/>
      <c r="G145" s="104">
        <f t="shared" si="21"/>
        <v>0</v>
      </c>
    </row>
    <row r="146" ht="15.75" customHeight="1">
      <c r="A146" s="102" t="s">
        <v>2954</v>
      </c>
      <c r="B146" s="104"/>
      <c r="C146" s="104"/>
      <c r="D146" s="104"/>
      <c r="E146" s="104"/>
      <c r="F146" s="104"/>
      <c r="G146" s="104">
        <f>SUM(G147:G149)</f>
        <v>0</v>
      </c>
    </row>
    <row r="147" ht="15.75" customHeight="1">
      <c r="A147" s="102" t="s">
        <v>2956</v>
      </c>
      <c r="B147" s="104"/>
      <c r="C147" s="104"/>
      <c r="D147" s="104"/>
      <c r="E147" s="104"/>
      <c r="F147" s="104"/>
      <c r="G147" s="104">
        <f t="shared" ref="G147:G149" si="22">D147-E147</f>
        <v>0</v>
      </c>
    </row>
    <row r="148" ht="15.75" customHeight="1">
      <c r="A148" s="102" t="s">
        <v>2958</v>
      </c>
      <c r="B148" s="104"/>
      <c r="C148" s="104"/>
      <c r="D148" s="104"/>
      <c r="E148" s="104"/>
      <c r="F148" s="104"/>
      <c r="G148" s="104">
        <f t="shared" si="22"/>
        <v>0</v>
      </c>
    </row>
    <row r="149" ht="15.75" customHeight="1">
      <c r="A149" s="102" t="s">
        <v>2959</v>
      </c>
      <c r="B149" s="104"/>
      <c r="C149" s="104"/>
      <c r="D149" s="104"/>
      <c r="E149" s="104"/>
      <c r="F149" s="104"/>
      <c r="G149" s="104">
        <f t="shared" si="22"/>
        <v>0</v>
      </c>
    </row>
    <row r="150" ht="15.75" customHeight="1">
      <c r="A150" s="102" t="s">
        <v>2961</v>
      </c>
      <c r="B150" s="104"/>
      <c r="C150" s="104"/>
      <c r="D150" s="104"/>
      <c r="E150" s="104"/>
      <c r="F150" s="104"/>
      <c r="G150" s="104">
        <f>SUM(G151:G157)</f>
        <v>0</v>
      </c>
    </row>
    <row r="151" ht="15.75" customHeight="1">
      <c r="A151" s="102" t="s">
        <v>2962</v>
      </c>
      <c r="B151" s="104"/>
      <c r="C151" s="104"/>
      <c r="D151" s="104"/>
      <c r="E151" s="104"/>
      <c r="F151" s="104"/>
      <c r="G151" s="104">
        <f t="shared" ref="G151:G157" si="23">D151-E151</f>
        <v>0</v>
      </c>
    </row>
    <row r="152" ht="15.75" customHeight="1">
      <c r="A152" s="102" t="s">
        <v>2964</v>
      </c>
      <c r="B152" s="104"/>
      <c r="C152" s="104"/>
      <c r="D152" s="104"/>
      <c r="E152" s="104"/>
      <c r="F152" s="104"/>
      <c r="G152" s="104">
        <f t="shared" si="23"/>
        <v>0</v>
      </c>
    </row>
    <row r="153" ht="15.75" customHeight="1">
      <c r="A153" s="102" t="s">
        <v>2965</v>
      </c>
      <c r="B153" s="104"/>
      <c r="C153" s="104"/>
      <c r="D153" s="104"/>
      <c r="E153" s="104"/>
      <c r="F153" s="104"/>
      <c r="G153" s="104">
        <f t="shared" si="23"/>
        <v>0</v>
      </c>
    </row>
    <row r="154" ht="15.75" customHeight="1">
      <c r="A154" s="107" t="s">
        <v>2966</v>
      </c>
      <c r="B154" s="104"/>
      <c r="C154" s="104"/>
      <c r="D154" s="104"/>
      <c r="E154" s="104"/>
      <c r="F154" s="104"/>
      <c r="G154" s="104">
        <f t="shared" si="23"/>
        <v>0</v>
      </c>
    </row>
    <row r="155" ht="15.75" customHeight="1">
      <c r="A155" s="102" t="s">
        <v>2967</v>
      </c>
      <c r="B155" s="104"/>
      <c r="C155" s="104"/>
      <c r="D155" s="104"/>
      <c r="E155" s="104"/>
      <c r="F155" s="104"/>
      <c r="G155" s="104">
        <f t="shared" si="23"/>
        <v>0</v>
      </c>
    </row>
    <row r="156" ht="15.75" customHeight="1">
      <c r="A156" s="102" t="s">
        <v>2968</v>
      </c>
      <c r="B156" s="104"/>
      <c r="C156" s="104"/>
      <c r="D156" s="104"/>
      <c r="E156" s="104"/>
      <c r="F156" s="104"/>
      <c r="G156" s="104">
        <f t="shared" si="23"/>
        <v>0</v>
      </c>
    </row>
    <row r="157" ht="15.75" customHeight="1">
      <c r="A157" s="102" t="s">
        <v>2969</v>
      </c>
      <c r="B157" s="104"/>
      <c r="C157" s="104"/>
      <c r="D157" s="104"/>
      <c r="E157" s="104"/>
      <c r="F157" s="104"/>
      <c r="G157" s="104">
        <f t="shared" si="23"/>
        <v>0</v>
      </c>
    </row>
    <row r="158" ht="15.75" customHeight="1">
      <c r="A158" s="107"/>
      <c r="B158" s="104"/>
      <c r="C158" s="104"/>
      <c r="D158" s="104"/>
      <c r="E158" s="104"/>
      <c r="F158" s="104"/>
      <c r="G158" s="104"/>
    </row>
    <row r="159" ht="15.75" customHeight="1">
      <c r="A159" s="109" t="s">
        <v>3027</v>
      </c>
      <c r="B159" s="100">
        <f t="shared" ref="B159:G159" si="24">B9+B84</f>
        <v>14302707.75</v>
      </c>
      <c r="C159" s="101">
        <f t="shared" si="24"/>
        <v>0</v>
      </c>
      <c r="D159" s="100">
        <f t="shared" si="24"/>
        <v>14302707.75</v>
      </c>
      <c r="E159" s="100">
        <f t="shared" si="24"/>
        <v>1754046.21</v>
      </c>
      <c r="F159" s="101">
        <f t="shared" si="24"/>
        <v>258210.7</v>
      </c>
      <c r="G159" s="100">
        <f t="shared" si="24"/>
        <v>12548661.54</v>
      </c>
    </row>
    <row r="160" ht="15.75" customHeight="1">
      <c r="A160" s="58"/>
      <c r="B160" s="57"/>
      <c r="C160" s="57"/>
      <c r="D160" s="57"/>
      <c r="E160" s="57"/>
      <c r="F160" s="57"/>
      <c r="G160" s="57"/>
    </row>
    <row r="161" ht="15.75" hidden="1" customHeight="1">
      <c r="A161" s="5"/>
    </row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1:G1"/>
    <mergeCell ref="A2:G2"/>
    <mergeCell ref="A3:G3"/>
    <mergeCell ref="A4:G4"/>
    <mergeCell ref="A5:G5"/>
    <mergeCell ref="A6:G6"/>
    <mergeCell ref="A7:A8"/>
    <mergeCell ref="B7:F7"/>
    <mergeCell ref="G7:G8"/>
  </mergeCells>
  <dataValidations>
    <dataValidation type="decimal" allowBlank="1" showErrorMessage="1" sqref="B9:G159">
      <formula1>-1.79769313486231E100</formula1>
      <formula2>1.79769313486231E100</formula2>
    </dataValidation>
  </dataValidations>
  <printOptions horizontalCentered="1"/>
  <pageMargins bottom="0.35433070866141736" footer="0.0" header="0.0" left="0.1968503937007874" right="0.1968503937007874" top="0.35433070866141736"/>
  <pageSetup scale="45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80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2" width="20.71"/>
    <col customWidth="1" min="23" max="23" width="15.0"/>
    <col customWidth="1" min="24" max="24" width="27.29"/>
    <col customWidth="1" min="25" max="25" width="16.0"/>
    <col customWidth="1" min="26" max="26" width="10.71"/>
  </cols>
  <sheetData>
    <row r="1">
      <c r="A1" t="s">
        <v>2297</v>
      </c>
      <c r="B1" t="s">
        <v>2298</v>
      </c>
      <c r="C1" t="s">
        <v>2300</v>
      </c>
      <c r="D1" t="s">
        <v>2301</v>
      </c>
      <c r="E1" t="s">
        <v>2302</v>
      </c>
      <c r="F1" t="s">
        <v>2303</v>
      </c>
      <c r="G1" t="s">
        <v>2304</v>
      </c>
      <c r="H1" t="s">
        <v>2305</v>
      </c>
      <c r="I1" t="s">
        <v>2306</v>
      </c>
      <c r="P1" t="s">
        <v>2920</v>
      </c>
      <c r="Q1" t="s">
        <v>2822</v>
      </c>
      <c r="R1" t="s">
        <v>2823</v>
      </c>
      <c r="S1" t="s">
        <v>2706</v>
      </c>
      <c r="T1" t="s">
        <v>2921</v>
      </c>
      <c r="U1" t="s">
        <v>2922</v>
      </c>
    </row>
    <row r="2">
      <c r="A2" t="str">
        <f t="shared" ref="A2:A150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6.0</v>
      </c>
      <c r="C2">
        <v>1.0</v>
      </c>
      <c r="D2">
        <v>1.0</v>
      </c>
      <c r="I2" t="s">
        <v>2724</v>
      </c>
      <c r="P2" s="45">
        <f>'Formato 6 a)'!B9</f>
        <v>14302707.75</v>
      </c>
      <c r="Q2" s="45">
        <f>'Formato 6 a)'!C9</f>
        <v>0</v>
      </c>
      <c r="R2" s="45">
        <f>'Formato 6 a)'!D9</f>
        <v>14302707.75</v>
      </c>
      <c r="S2" s="45">
        <f>'Formato 6 a)'!E9</f>
        <v>1754046.21</v>
      </c>
      <c r="T2" s="45">
        <f>'Formato 6 a)'!F9</f>
        <v>258210.7</v>
      </c>
      <c r="U2" s="45">
        <f>'Formato 6 a)'!G9</f>
        <v>12548661.54</v>
      </c>
    </row>
    <row r="3">
      <c r="A3" s="5" t="str">
        <f t="shared" si="1"/>
        <v>6,1,1,1,0,0,0</v>
      </c>
      <c r="B3">
        <v>6.0</v>
      </c>
      <c r="C3">
        <v>1.0</v>
      </c>
      <c r="D3">
        <v>1.0</v>
      </c>
      <c r="E3">
        <v>1.0</v>
      </c>
      <c r="J3" t="s">
        <v>2933</v>
      </c>
      <c r="P3" s="45">
        <f>'Formato 6 a)'!B10</f>
        <v>3864521.58</v>
      </c>
      <c r="Q3" s="45">
        <f>'Formato 6 a)'!C10</f>
        <v>0</v>
      </c>
      <c r="R3" s="45">
        <f>'Formato 6 a)'!D10</f>
        <v>3864521.58</v>
      </c>
      <c r="S3" s="45">
        <f>'Formato 6 a)'!E10</f>
        <v>751103.17</v>
      </c>
      <c r="T3" s="45">
        <f>'Formato 6 a)'!F10</f>
        <v>155100.49</v>
      </c>
      <c r="U3" s="45">
        <f>'Formato 6 a)'!G10</f>
        <v>3113418.41</v>
      </c>
      <c r="V3" s="45"/>
    </row>
    <row r="4">
      <c r="A4" s="5" t="str">
        <f t="shared" si="1"/>
        <v>6,1,1,1,1,0,0</v>
      </c>
      <c r="B4">
        <v>6.0</v>
      </c>
      <c r="C4">
        <v>1.0</v>
      </c>
      <c r="D4">
        <v>1.0</v>
      </c>
      <c r="E4">
        <v>1.0</v>
      </c>
      <c r="F4">
        <v>1.0</v>
      </c>
      <c r="K4" t="s">
        <v>2939</v>
      </c>
      <c r="P4" s="45">
        <f>'Formato 6 a)'!B11</f>
        <v>2397068.22</v>
      </c>
      <c r="Q4" s="45">
        <f>'Formato 6 a)'!C11</f>
        <v>0</v>
      </c>
      <c r="R4" s="45">
        <f>'Formato 6 a)'!D11</f>
        <v>2397068.22</v>
      </c>
      <c r="S4" s="45">
        <f>'Formato 6 a)'!E11</f>
        <v>517368.8</v>
      </c>
      <c r="T4" s="45">
        <f>'Formato 6 a)'!F11</f>
        <v>0</v>
      </c>
      <c r="U4" s="45">
        <f>'Formato 6 a)'!G11</f>
        <v>1879699.42</v>
      </c>
      <c r="V4" s="45"/>
    </row>
    <row r="5">
      <c r="A5" s="5" t="str">
        <f t="shared" si="1"/>
        <v>6,1,1,1,2,0,0</v>
      </c>
      <c r="B5">
        <v>6.0</v>
      </c>
      <c r="C5">
        <v>1.0</v>
      </c>
      <c r="D5">
        <v>1.0</v>
      </c>
      <c r="E5">
        <v>1.0</v>
      </c>
      <c r="F5">
        <v>2.0</v>
      </c>
      <c r="K5" t="s">
        <v>2944</v>
      </c>
      <c r="P5" s="45">
        <f>'Formato 6 a)'!B12</f>
        <v>608247.84</v>
      </c>
      <c r="Q5" s="45">
        <f>'Formato 6 a)'!C12</f>
        <v>0</v>
      </c>
      <c r="R5" s="45">
        <f>'Formato 6 a)'!D12</f>
        <v>608247.84</v>
      </c>
      <c r="S5" s="45">
        <f>'Formato 6 a)'!E12</f>
        <v>134562</v>
      </c>
      <c r="T5" s="45">
        <f>'Formato 6 a)'!F12</f>
        <v>134562</v>
      </c>
      <c r="U5" s="45">
        <f>'Formato 6 a)'!G12</f>
        <v>473685.84</v>
      </c>
      <c r="V5" s="45"/>
    </row>
    <row r="6">
      <c r="A6" s="5" t="str">
        <f t="shared" si="1"/>
        <v>6,1,1,1,3,0,0</v>
      </c>
      <c r="B6">
        <v>6.0</v>
      </c>
      <c r="C6">
        <v>1.0</v>
      </c>
      <c r="D6">
        <v>1.0</v>
      </c>
      <c r="E6">
        <v>1.0</v>
      </c>
      <c r="F6">
        <v>3.0</v>
      </c>
      <c r="K6" t="s">
        <v>2951</v>
      </c>
      <c r="P6" s="45">
        <f>'Formato 6 a)'!B13</f>
        <v>297486.72</v>
      </c>
      <c r="Q6" s="45">
        <f>'Formato 6 a)'!C13</f>
        <v>0</v>
      </c>
      <c r="R6" s="45">
        <f>'Formato 6 a)'!D13</f>
        <v>297486.72</v>
      </c>
      <c r="S6" s="45">
        <f>'Formato 6 a)'!E13</f>
        <v>0</v>
      </c>
      <c r="T6" s="45">
        <f>'Formato 6 a)'!F13</f>
        <v>0</v>
      </c>
      <c r="U6" s="45">
        <f>'Formato 6 a)'!G13</f>
        <v>297486.72</v>
      </c>
      <c r="V6" s="45"/>
    </row>
    <row r="7">
      <c r="A7" s="5" t="str">
        <f t="shared" si="1"/>
        <v>6,1,1,1,4,0,0</v>
      </c>
      <c r="B7">
        <v>6.0</v>
      </c>
      <c r="C7">
        <v>1.0</v>
      </c>
      <c r="D7">
        <v>1.0</v>
      </c>
      <c r="E7">
        <v>1.0</v>
      </c>
      <c r="F7">
        <v>4.0</v>
      </c>
      <c r="K7" t="s">
        <v>2957</v>
      </c>
      <c r="P7" s="45">
        <f>'Formato 6 a)'!B14</f>
        <v>507718.8</v>
      </c>
      <c r="Q7" s="45">
        <f>'Formato 6 a)'!C14</f>
        <v>0</v>
      </c>
      <c r="R7" s="45">
        <f>'Formato 6 a)'!D14</f>
        <v>507718.8</v>
      </c>
      <c r="S7" s="45">
        <f>'Formato 6 a)'!E14</f>
        <v>85672.37</v>
      </c>
      <c r="T7" s="45">
        <f>'Formato 6 a)'!F14</f>
        <v>20538.49</v>
      </c>
      <c r="U7" s="45">
        <f>'Formato 6 a)'!G14</f>
        <v>422046.43</v>
      </c>
      <c r="V7" s="45"/>
      <c r="W7" s="45"/>
      <c r="X7" s="45"/>
      <c r="Y7" s="45"/>
    </row>
    <row r="8">
      <c r="A8" s="5" t="str">
        <f t="shared" si="1"/>
        <v>6,1,1,1,5,0,0</v>
      </c>
      <c r="B8">
        <v>6.0</v>
      </c>
      <c r="C8">
        <v>1.0</v>
      </c>
      <c r="D8">
        <v>1.0</v>
      </c>
      <c r="E8">
        <v>1.0</v>
      </c>
      <c r="F8">
        <v>5.0</v>
      </c>
      <c r="K8" t="s">
        <v>2963</v>
      </c>
      <c r="P8" s="45">
        <f>'Formato 6 a)'!B15</f>
        <v>54000</v>
      </c>
      <c r="Q8" s="45">
        <f>'Formato 6 a)'!C15</f>
        <v>0</v>
      </c>
      <c r="R8" s="45">
        <f>'Formato 6 a)'!D15</f>
        <v>54000</v>
      </c>
      <c r="S8" s="45">
        <f>'Formato 6 a)'!E15</f>
        <v>13500</v>
      </c>
      <c r="T8" s="45">
        <f>'Formato 6 a)'!F15</f>
        <v>0</v>
      </c>
      <c r="U8" s="45">
        <f>'Formato 6 a)'!G15</f>
        <v>40500</v>
      </c>
    </row>
    <row r="9">
      <c r="A9" s="5" t="str">
        <f t="shared" si="1"/>
        <v>6,1,1,1,6,0,0</v>
      </c>
      <c r="B9">
        <v>6.0</v>
      </c>
      <c r="C9">
        <v>1.0</v>
      </c>
      <c r="D9">
        <v>1.0</v>
      </c>
      <c r="E9">
        <v>1.0</v>
      </c>
      <c r="F9">
        <v>6.0</v>
      </c>
      <c r="K9" t="s">
        <v>2970</v>
      </c>
      <c r="P9" s="45" t="str">
        <f>'Formato 6 a)'!B16</f>
        <v/>
      </c>
      <c r="Q9" s="45" t="str">
        <f>'Formato 6 a)'!C16</f>
        <v/>
      </c>
      <c r="R9" s="45" t="str">
        <f>'Formato 6 a)'!D16</f>
        <v/>
      </c>
      <c r="S9" s="45" t="str">
        <f>'Formato 6 a)'!E16</f>
        <v/>
      </c>
      <c r="T9" s="45" t="str">
        <f>'Formato 6 a)'!F16</f>
        <v/>
      </c>
      <c r="U9" s="45">
        <f>'Formato 6 a)'!G16</f>
        <v>0</v>
      </c>
    </row>
    <row r="10">
      <c r="A10" s="5" t="str">
        <f t="shared" si="1"/>
        <v>6,1,1,1,7,0,0</v>
      </c>
      <c r="B10">
        <v>6.0</v>
      </c>
      <c r="C10">
        <v>1.0</v>
      </c>
      <c r="D10">
        <v>1.0</v>
      </c>
      <c r="E10">
        <v>1.0</v>
      </c>
      <c r="F10">
        <v>7.0</v>
      </c>
      <c r="K10" t="s">
        <v>2974</v>
      </c>
      <c r="P10" s="45" t="str">
        <f>'Formato 6 a)'!B17</f>
        <v/>
      </c>
      <c r="Q10" s="45" t="str">
        <f>'Formato 6 a)'!C17</f>
        <v/>
      </c>
      <c r="R10" s="45" t="str">
        <f>'Formato 6 a)'!D17</f>
        <v/>
      </c>
      <c r="S10" s="45" t="str">
        <f>'Formato 6 a)'!E17</f>
        <v/>
      </c>
      <c r="T10" s="45" t="str">
        <f>'Formato 6 a)'!F17</f>
        <v/>
      </c>
      <c r="U10" s="45">
        <f>'Formato 6 a)'!G17</f>
        <v>0</v>
      </c>
    </row>
    <row r="11">
      <c r="A11" s="5" t="str">
        <f t="shared" si="1"/>
        <v>6,1,1,2,0,0,0</v>
      </c>
      <c r="B11">
        <v>6.0</v>
      </c>
      <c r="C11">
        <v>1.0</v>
      </c>
      <c r="D11">
        <v>1.0</v>
      </c>
      <c r="E11">
        <v>2.0</v>
      </c>
      <c r="J11" t="s">
        <v>2976</v>
      </c>
      <c r="P11" s="45">
        <f>'Formato 6 a)'!B18</f>
        <v>259855.6</v>
      </c>
      <c r="Q11" s="45">
        <f>'Formato 6 a)'!C18</f>
        <v>0</v>
      </c>
      <c r="R11" s="45">
        <f>'Formato 6 a)'!D18</f>
        <v>259855.6</v>
      </c>
      <c r="S11" s="45">
        <f>'Formato 6 a)'!E18</f>
        <v>30858.02</v>
      </c>
      <c r="T11" s="45">
        <f>'Formato 6 a)'!F18</f>
        <v>3829.44</v>
      </c>
      <c r="U11" s="45">
        <f>'Formato 6 a)'!G18</f>
        <v>228997.58</v>
      </c>
    </row>
    <row r="12">
      <c r="A12" s="5" t="str">
        <f t="shared" si="1"/>
        <v>6,1,1,2,1,0,0</v>
      </c>
      <c r="B12">
        <v>6.0</v>
      </c>
      <c r="C12">
        <v>1.0</v>
      </c>
      <c r="D12">
        <v>1.0</v>
      </c>
      <c r="E12">
        <v>2.0</v>
      </c>
      <c r="F12">
        <v>1.0</v>
      </c>
      <c r="K12" t="s">
        <v>2979</v>
      </c>
      <c r="N12" s="5"/>
      <c r="P12" s="45">
        <f>'Formato 6 a)'!B19</f>
        <v>119856</v>
      </c>
      <c r="Q12" s="45">
        <f>'Formato 6 a)'!C19</f>
        <v>0</v>
      </c>
      <c r="R12" s="45">
        <f>'Formato 6 a)'!D19</f>
        <v>119856</v>
      </c>
      <c r="S12" s="45">
        <f>'Formato 6 a)'!E19</f>
        <v>17946.95</v>
      </c>
      <c r="T12" s="45">
        <f>'Formato 6 a)'!F19</f>
        <v>0</v>
      </c>
      <c r="U12" s="45">
        <f>'Formato 6 a)'!G19</f>
        <v>101909.05</v>
      </c>
    </row>
    <row r="13">
      <c r="A13" s="5" t="str">
        <f t="shared" si="1"/>
        <v>6,1,1,2,2,0,0</v>
      </c>
      <c r="B13">
        <v>6.0</v>
      </c>
      <c r="C13">
        <v>1.0</v>
      </c>
      <c r="D13">
        <v>1.0</v>
      </c>
      <c r="E13">
        <v>2.0</v>
      </c>
      <c r="F13">
        <v>2.0</v>
      </c>
      <c r="K13" t="s">
        <v>2982</v>
      </c>
      <c r="P13" s="45">
        <f>'Formato 6 a)'!B20</f>
        <v>39999.92</v>
      </c>
      <c r="Q13" s="45">
        <f>'Formato 6 a)'!C20</f>
        <v>0</v>
      </c>
      <c r="R13" s="45">
        <f>'Formato 6 a)'!D20</f>
        <v>39999.92</v>
      </c>
      <c r="S13" s="45">
        <f>'Formato 6 a)'!E20</f>
        <v>3829.44</v>
      </c>
      <c r="T13" s="45">
        <f>'Formato 6 a)'!F20</f>
        <v>3829.44</v>
      </c>
      <c r="U13" s="45">
        <f>'Formato 6 a)'!G20</f>
        <v>36170.48</v>
      </c>
    </row>
    <row r="14">
      <c r="A14" s="5" t="str">
        <f t="shared" si="1"/>
        <v>6,1,1,2,3,0,0</v>
      </c>
      <c r="B14">
        <v>6.0</v>
      </c>
      <c r="C14">
        <v>1.0</v>
      </c>
      <c r="D14">
        <v>1.0</v>
      </c>
      <c r="E14">
        <v>2.0</v>
      </c>
      <c r="F14">
        <v>3.0</v>
      </c>
      <c r="K14" t="s">
        <v>2984</v>
      </c>
      <c r="P14" s="45" t="str">
        <f>'Formato 6 a)'!B21</f>
        <v/>
      </c>
      <c r="Q14" s="45" t="str">
        <f>'Formato 6 a)'!C21</f>
        <v/>
      </c>
      <c r="R14" s="45">
        <f>'Formato 6 a)'!D21</f>
        <v>0</v>
      </c>
      <c r="S14" s="45" t="str">
        <f>'Formato 6 a)'!E21</f>
        <v/>
      </c>
      <c r="T14" s="45" t="str">
        <f>'Formato 6 a)'!F21</f>
        <v/>
      </c>
      <c r="U14" s="45">
        <f>'Formato 6 a)'!G21</f>
        <v>0</v>
      </c>
    </row>
    <row r="15">
      <c r="A15" s="5" t="str">
        <f t="shared" si="1"/>
        <v>6,1,1,2,4,0,0</v>
      </c>
      <c r="B15">
        <v>6.0</v>
      </c>
      <c r="C15">
        <v>1.0</v>
      </c>
      <c r="D15">
        <v>1.0</v>
      </c>
      <c r="E15">
        <v>2.0</v>
      </c>
      <c r="F15">
        <v>4.0</v>
      </c>
      <c r="K15" t="s">
        <v>2986</v>
      </c>
      <c r="P15" s="45" t="str">
        <f>'Formato 6 a)'!B22</f>
        <v/>
      </c>
      <c r="Q15" s="45" t="str">
        <f>'Formato 6 a)'!C22</f>
        <v/>
      </c>
      <c r="R15" s="45">
        <f>'Formato 6 a)'!D22</f>
        <v>0</v>
      </c>
      <c r="S15" s="45" t="str">
        <f>'Formato 6 a)'!E22</f>
        <v/>
      </c>
      <c r="T15" s="45" t="str">
        <f>'Formato 6 a)'!F22</f>
        <v/>
      </c>
      <c r="U15" s="45">
        <f>'Formato 6 a)'!G22</f>
        <v>0</v>
      </c>
    </row>
    <row r="16">
      <c r="A16" s="5" t="str">
        <f t="shared" si="1"/>
        <v>6,1,1,2,5,0,0</v>
      </c>
      <c r="B16">
        <v>6.0</v>
      </c>
      <c r="C16">
        <v>1.0</v>
      </c>
      <c r="D16">
        <v>1.0</v>
      </c>
      <c r="E16">
        <v>2.0</v>
      </c>
      <c r="F16">
        <v>5.0</v>
      </c>
      <c r="K16" t="s">
        <v>2988</v>
      </c>
      <c r="P16" s="45" t="str">
        <f>'Formato 6 a)'!B23</f>
        <v/>
      </c>
      <c r="Q16" s="45" t="str">
        <f>'Formato 6 a)'!C23</f>
        <v/>
      </c>
      <c r="R16" s="45">
        <f>'Formato 6 a)'!D23</f>
        <v>0</v>
      </c>
      <c r="S16" s="45" t="str">
        <f>'Formato 6 a)'!E23</f>
        <v/>
      </c>
      <c r="T16" s="45" t="str">
        <f>'Formato 6 a)'!F23</f>
        <v/>
      </c>
      <c r="U16" s="45">
        <f>'Formato 6 a)'!G23</f>
        <v>0</v>
      </c>
    </row>
    <row r="17">
      <c r="A17" s="5" t="str">
        <f t="shared" si="1"/>
        <v>6,1,1,2,6,0,0</v>
      </c>
      <c r="B17">
        <v>6.0</v>
      </c>
      <c r="C17">
        <v>1.0</v>
      </c>
      <c r="D17">
        <v>1.0</v>
      </c>
      <c r="E17">
        <v>2.0</v>
      </c>
      <c r="F17">
        <v>6.0</v>
      </c>
      <c r="K17" t="s">
        <v>2989</v>
      </c>
      <c r="P17" s="45">
        <f>'Formato 6 a)'!B24</f>
        <v>59999.76</v>
      </c>
      <c r="Q17" s="45">
        <f>'Formato 6 a)'!C24</f>
        <v>0</v>
      </c>
      <c r="R17" s="45">
        <f>'Formato 6 a)'!D24</f>
        <v>59999.76</v>
      </c>
      <c r="S17" s="45">
        <f>'Formato 6 a)'!E24</f>
        <v>9081.63</v>
      </c>
      <c r="T17" s="45">
        <f>'Formato 6 a)'!F24</f>
        <v>0</v>
      </c>
      <c r="U17" s="45">
        <f>'Formato 6 a)'!G24</f>
        <v>50918.13</v>
      </c>
    </row>
    <row r="18">
      <c r="A18" s="5" t="str">
        <f t="shared" si="1"/>
        <v>6,1,1,2,7,0,0</v>
      </c>
      <c r="B18">
        <v>6.0</v>
      </c>
      <c r="C18">
        <v>1.0</v>
      </c>
      <c r="D18">
        <v>1.0</v>
      </c>
      <c r="E18">
        <v>2.0</v>
      </c>
      <c r="F18">
        <v>7.0</v>
      </c>
      <c r="K18" t="s">
        <v>2991</v>
      </c>
      <c r="P18" s="45">
        <f>'Formato 6 a)'!B25</f>
        <v>39999.92</v>
      </c>
      <c r="Q18" s="45">
        <f>'Formato 6 a)'!C25</f>
        <v>0</v>
      </c>
      <c r="R18" s="45">
        <f>'Formato 6 a)'!D25</f>
        <v>39999.92</v>
      </c>
      <c r="S18" s="45">
        <f>'Formato 6 a)'!E25</f>
        <v>0</v>
      </c>
      <c r="T18" s="45">
        <f>'Formato 6 a)'!F25</f>
        <v>0</v>
      </c>
      <c r="U18" s="45">
        <f>'Formato 6 a)'!G25</f>
        <v>39999.92</v>
      </c>
    </row>
    <row r="19">
      <c r="A19" s="5" t="str">
        <f t="shared" si="1"/>
        <v>6,1,1,2,8,0,0</v>
      </c>
      <c r="B19">
        <v>6.0</v>
      </c>
      <c r="C19">
        <v>1.0</v>
      </c>
      <c r="D19">
        <v>1.0</v>
      </c>
      <c r="E19">
        <v>2.0</v>
      </c>
      <c r="F19">
        <v>8.0</v>
      </c>
      <c r="K19" t="s">
        <v>2993</v>
      </c>
      <c r="P19" s="45" t="str">
        <f>'Formato 6 a)'!B26</f>
        <v/>
      </c>
      <c r="Q19" s="45" t="str">
        <f>'Formato 6 a)'!C26</f>
        <v/>
      </c>
      <c r="R19" s="45">
        <f>'Formato 6 a)'!D26</f>
        <v>0</v>
      </c>
      <c r="S19" s="45" t="str">
        <f>'Formato 6 a)'!E26</f>
        <v/>
      </c>
      <c r="T19" s="45" t="str">
        <f>'Formato 6 a)'!F26</f>
        <v/>
      </c>
      <c r="U19" s="45">
        <f>'Formato 6 a)'!G26</f>
        <v>0</v>
      </c>
    </row>
    <row r="20">
      <c r="A20" s="5" t="str">
        <f t="shared" si="1"/>
        <v>6,1,1,2,9,0,0</v>
      </c>
      <c r="B20">
        <v>6.0</v>
      </c>
      <c r="C20">
        <v>1.0</v>
      </c>
      <c r="D20">
        <v>1.0</v>
      </c>
      <c r="E20">
        <v>2.0</v>
      </c>
      <c r="F20">
        <v>9.0</v>
      </c>
      <c r="K20" t="s">
        <v>2995</v>
      </c>
      <c r="P20" s="45" t="str">
        <f>'Formato 6 a)'!B27</f>
        <v/>
      </c>
      <c r="Q20" s="45" t="str">
        <f>'Formato 6 a)'!C27</f>
        <v/>
      </c>
      <c r="R20" s="45">
        <f>'Formato 6 a)'!D27</f>
        <v>0</v>
      </c>
      <c r="S20" s="45" t="str">
        <f>'Formato 6 a)'!E27</f>
        <v/>
      </c>
      <c r="T20" s="45" t="str">
        <f>'Formato 6 a)'!F27</f>
        <v/>
      </c>
      <c r="U20" s="45">
        <f>'Formato 6 a)'!G27</f>
        <v>0</v>
      </c>
    </row>
    <row r="21" ht="15.75" customHeight="1">
      <c r="A21" s="5" t="str">
        <f t="shared" si="1"/>
        <v>6,1,1,3,0,0,0</v>
      </c>
      <c r="B21">
        <v>6.0</v>
      </c>
      <c r="C21">
        <v>1.0</v>
      </c>
      <c r="D21">
        <v>1.0</v>
      </c>
      <c r="E21">
        <v>3.0</v>
      </c>
      <c r="J21" t="s">
        <v>2996</v>
      </c>
      <c r="P21" s="45">
        <f>'Formato 6 a)'!B28</f>
        <v>10133330.57</v>
      </c>
      <c r="Q21" s="45">
        <f>'Formato 6 a)'!C28</f>
        <v>0</v>
      </c>
      <c r="R21" s="45">
        <f>'Formato 6 a)'!D28</f>
        <v>10133330.57</v>
      </c>
      <c r="S21" s="45">
        <f>'Formato 6 a)'!E28</f>
        <v>958186.83</v>
      </c>
      <c r="T21" s="45">
        <f>'Formato 6 a)'!F28</f>
        <v>85382.58</v>
      </c>
      <c r="U21" s="45">
        <f>'Formato 6 a)'!G28</f>
        <v>9175143.74</v>
      </c>
    </row>
    <row r="22" ht="15.75" customHeight="1">
      <c r="A22" s="5" t="str">
        <f t="shared" si="1"/>
        <v>6,1,1,3,1,0,0</v>
      </c>
      <c r="B22">
        <v>6.0</v>
      </c>
      <c r="C22">
        <v>1.0</v>
      </c>
      <c r="D22">
        <v>1.0</v>
      </c>
      <c r="E22">
        <v>3.0</v>
      </c>
      <c r="F22">
        <v>1.0</v>
      </c>
      <c r="K22" t="s">
        <v>2998</v>
      </c>
      <c r="P22" s="45">
        <f>'Formato 6 a)'!B29</f>
        <v>43999.92</v>
      </c>
      <c r="Q22" s="45">
        <f>'Formato 6 a)'!C29</f>
        <v>0</v>
      </c>
      <c r="R22" s="45">
        <f>'Formato 6 a)'!D29</f>
        <v>43999.92</v>
      </c>
      <c r="S22" s="45">
        <f>'Formato 6 a)'!E29</f>
        <v>9882</v>
      </c>
      <c r="T22" s="45">
        <f>'Formato 6 a)'!F29</f>
        <v>0</v>
      </c>
      <c r="U22" s="45">
        <f>'Formato 6 a)'!G29</f>
        <v>34117.92</v>
      </c>
    </row>
    <row r="23" ht="15.75" customHeight="1">
      <c r="A23" s="5" t="str">
        <f t="shared" si="1"/>
        <v>6,1,1,3,2,0,0</v>
      </c>
      <c r="B23">
        <v>6.0</v>
      </c>
      <c r="C23">
        <v>1.0</v>
      </c>
      <c r="D23">
        <v>1.0</v>
      </c>
      <c r="E23">
        <v>3.0</v>
      </c>
      <c r="F23">
        <v>2.0</v>
      </c>
      <c r="K23" t="s">
        <v>3001</v>
      </c>
      <c r="P23" s="45" t="str">
        <f>'Formato 6 a)'!B30</f>
        <v/>
      </c>
      <c r="Q23" s="45" t="str">
        <f>'Formato 6 a)'!C30</f>
        <v/>
      </c>
      <c r="R23" s="45">
        <f>'Formato 6 a)'!D30</f>
        <v>0</v>
      </c>
      <c r="S23" s="45" t="str">
        <f>'Formato 6 a)'!E30</f>
        <v/>
      </c>
      <c r="T23" s="45" t="str">
        <f>'Formato 6 a)'!F30</f>
        <v/>
      </c>
      <c r="U23" s="45">
        <f>'Formato 6 a)'!G30</f>
        <v>0</v>
      </c>
    </row>
    <row r="24" ht="15.75" customHeight="1">
      <c r="A24" s="5" t="str">
        <f t="shared" si="1"/>
        <v>6,1,1,3,3,0,0</v>
      </c>
      <c r="B24">
        <v>6.0</v>
      </c>
      <c r="C24">
        <v>1.0</v>
      </c>
      <c r="D24">
        <v>1.0</v>
      </c>
      <c r="E24">
        <v>3.0</v>
      </c>
      <c r="F24">
        <v>3.0</v>
      </c>
      <c r="K24" t="s">
        <v>3003</v>
      </c>
      <c r="P24" s="45" t="str">
        <f>'Formato 6 a)'!B31</f>
        <v/>
      </c>
      <c r="Q24" s="45" t="str">
        <f>'Formato 6 a)'!C31</f>
        <v/>
      </c>
      <c r="R24" s="45">
        <f>'Formato 6 a)'!D31</f>
        <v>0</v>
      </c>
      <c r="S24" s="45" t="str">
        <f>'Formato 6 a)'!E31</f>
        <v/>
      </c>
      <c r="T24" s="45" t="str">
        <f>'Formato 6 a)'!F31</f>
        <v/>
      </c>
      <c r="U24" s="45">
        <f>'Formato 6 a)'!G31</f>
        <v>0</v>
      </c>
    </row>
    <row r="25" ht="15.75" customHeight="1">
      <c r="A25" s="5" t="str">
        <f t="shared" si="1"/>
        <v>6,1,1,3,4,0,0</v>
      </c>
      <c r="B25">
        <v>6.0</v>
      </c>
      <c r="C25">
        <v>1.0</v>
      </c>
      <c r="D25">
        <v>1.0</v>
      </c>
      <c r="E25">
        <v>3.0</v>
      </c>
      <c r="F25">
        <v>4.0</v>
      </c>
      <c r="K25" t="s">
        <v>3005</v>
      </c>
      <c r="P25" s="45">
        <f>'Formato 6 a)'!B32</f>
        <v>27999.6</v>
      </c>
      <c r="Q25" s="45">
        <f>'Formato 6 a)'!C32</f>
        <v>0</v>
      </c>
      <c r="R25" s="45">
        <f>'Formato 6 a)'!D32</f>
        <v>27999.6</v>
      </c>
      <c r="S25" s="45">
        <f>'Formato 6 a)'!E32</f>
        <v>2389.6</v>
      </c>
      <c r="T25" s="45">
        <f>'Formato 6 a)'!F32</f>
        <v>0</v>
      </c>
      <c r="U25" s="45">
        <f>'Formato 6 a)'!G32</f>
        <v>25610</v>
      </c>
    </row>
    <row r="26" ht="15.75" customHeight="1">
      <c r="A26" s="5" t="str">
        <f t="shared" si="1"/>
        <v>6,1,1,3,5,0,0</v>
      </c>
      <c r="B26">
        <v>6.0</v>
      </c>
      <c r="C26">
        <v>1.0</v>
      </c>
      <c r="D26">
        <v>1.0</v>
      </c>
      <c r="E26">
        <v>3.0</v>
      </c>
      <c r="F26">
        <v>5.0</v>
      </c>
      <c r="K26" t="s">
        <v>3006</v>
      </c>
      <c r="P26" s="45">
        <f>'Formato 6 a)'!B33</f>
        <v>79999.88</v>
      </c>
      <c r="Q26" s="45">
        <f>'Formato 6 a)'!C33</f>
        <v>0</v>
      </c>
      <c r="R26" s="45">
        <f>'Formato 6 a)'!D33</f>
        <v>79999.88</v>
      </c>
      <c r="S26" s="45">
        <f>'Formato 6 a)'!E33</f>
        <v>15298.67</v>
      </c>
      <c r="T26" s="45">
        <f>'Formato 6 a)'!F33</f>
        <v>0</v>
      </c>
      <c r="U26" s="45">
        <f>'Formato 6 a)'!G33</f>
        <v>64701.21</v>
      </c>
    </row>
    <row r="27" ht="15.75" customHeight="1">
      <c r="A27" s="5" t="str">
        <f t="shared" si="1"/>
        <v>6,1,1,3,6,0,0</v>
      </c>
      <c r="B27">
        <v>6.0</v>
      </c>
      <c r="C27">
        <v>1.0</v>
      </c>
      <c r="D27">
        <v>1.0</v>
      </c>
      <c r="E27">
        <v>3.0</v>
      </c>
      <c r="F27">
        <v>6.0</v>
      </c>
      <c r="K27" t="s">
        <v>3007</v>
      </c>
      <c r="P27" s="45">
        <f>'Formato 6 a)'!B34</f>
        <v>4284468.48</v>
      </c>
      <c r="Q27" s="45">
        <f>'Formato 6 a)'!C34</f>
        <v>0</v>
      </c>
      <c r="R27" s="45">
        <f>'Formato 6 a)'!D34</f>
        <v>4284468.48</v>
      </c>
      <c r="S27" s="45">
        <f>'Formato 6 a)'!E34</f>
        <v>151041.97</v>
      </c>
      <c r="T27" s="45">
        <f>'Formato 6 a)'!F34</f>
        <v>0</v>
      </c>
      <c r="U27" s="45">
        <f>'Formato 6 a)'!G34</f>
        <v>4133426.51</v>
      </c>
    </row>
    <row r="28" ht="15.75" customHeight="1">
      <c r="A28" s="5" t="str">
        <f t="shared" si="1"/>
        <v>6,1,1,3,7,0,0</v>
      </c>
      <c r="B28">
        <v>6.0</v>
      </c>
      <c r="C28">
        <v>1.0</v>
      </c>
      <c r="D28">
        <v>1.0</v>
      </c>
      <c r="E28">
        <v>3.0</v>
      </c>
      <c r="F28">
        <v>7.0</v>
      </c>
      <c r="K28" t="s">
        <v>3009</v>
      </c>
      <c r="P28" s="45">
        <f>'Formato 6 a)'!B35</f>
        <v>21000.12</v>
      </c>
      <c r="Q28" s="45">
        <f>'Formato 6 a)'!C35</f>
        <v>0</v>
      </c>
      <c r="R28" s="45">
        <f>'Formato 6 a)'!D35</f>
        <v>21000.12</v>
      </c>
      <c r="S28" s="45">
        <f>'Formato 6 a)'!E35</f>
        <v>240</v>
      </c>
      <c r="T28" s="45">
        <f>'Formato 6 a)'!F35</f>
        <v>240</v>
      </c>
      <c r="U28" s="45">
        <f>'Formato 6 a)'!G35</f>
        <v>20760.12</v>
      </c>
    </row>
    <row r="29" ht="15.75" customHeight="1">
      <c r="A29" s="5" t="str">
        <f t="shared" si="1"/>
        <v>6,1,1,3,8,0,0</v>
      </c>
      <c r="B29">
        <v>6.0</v>
      </c>
      <c r="C29">
        <v>1.0</v>
      </c>
      <c r="D29">
        <v>1.0</v>
      </c>
      <c r="E29">
        <v>3.0</v>
      </c>
      <c r="F29">
        <v>8.0</v>
      </c>
      <c r="K29" t="s">
        <v>3011</v>
      </c>
      <c r="P29" s="45">
        <f>'Formato 6 a)'!B36</f>
        <v>5621623.05</v>
      </c>
      <c r="Q29" s="45">
        <f>'Formato 6 a)'!C36</f>
        <v>0</v>
      </c>
      <c r="R29" s="45">
        <f>'Formato 6 a)'!D36</f>
        <v>5621623.05</v>
      </c>
      <c r="S29" s="45">
        <f>'Formato 6 a)'!E36</f>
        <v>772428.59</v>
      </c>
      <c r="T29" s="45">
        <f>'Formato 6 a)'!F36</f>
        <v>85142.58</v>
      </c>
      <c r="U29" s="45">
        <f>'Formato 6 a)'!G36</f>
        <v>4849194.46</v>
      </c>
    </row>
    <row r="30" ht="15.75" customHeight="1">
      <c r="A30" s="5" t="str">
        <f t="shared" si="1"/>
        <v>6,1,1,3,9,0,0</v>
      </c>
      <c r="B30">
        <v>6.0</v>
      </c>
      <c r="C30">
        <v>1.0</v>
      </c>
      <c r="D30">
        <v>1.0</v>
      </c>
      <c r="E30">
        <v>3.0</v>
      </c>
      <c r="F30">
        <v>9.0</v>
      </c>
      <c r="K30" t="s">
        <v>3012</v>
      </c>
      <c r="P30" s="45">
        <f>'Formato 6 a)'!B37</f>
        <v>54239.52</v>
      </c>
      <c r="Q30" s="45">
        <f>'Formato 6 a)'!C37</f>
        <v>0</v>
      </c>
      <c r="R30" s="45">
        <f>'Formato 6 a)'!D37</f>
        <v>54239.52</v>
      </c>
      <c r="S30" s="45">
        <f>'Formato 6 a)'!E37</f>
        <v>6906</v>
      </c>
      <c r="T30" s="45">
        <f>'Formato 6 a)'!F37</f>
        <v>0</v>
      </c>
      <c r="U30" s="45">
        <f>'Formato 6 a)'!G37</f>
        <v>47333.52</v>
      </c>
    </row>
    <row r="31" ht="15.75" customHeight="1">
      <c r="A31" s="5" t="str">
        <f t="shared" si="1"/>
        <v>6,1,1,4,0,0,0</v>
      </c>
      <c r="B31">
        <v>6.0</v>
      </c>
      <c r="C31">
        <v>1.0</v>
      </c>
      <c r="D31">
        <v>1.0</v>
      </c>
      <c r="E31">
        <v>4.0</v>
      </c>
      <c r="J31" t="s">
        <v>3013</v>
      </c>
      <c r="P31" s="45">
        <f>'Formato 6 a)'!B38</f>
        <v>0</v>
      </c>
      <c r="Q31" s="45">
        <f>'Formato 6 a)'!C38</f>
        <v>0</v>
      </c>
      <c r="R31" s="45">
        <f>'Formato 6 a)'!D38</f>
        <v>0</v>
      </c>
      <c r="S31" s="45">
        <f>'Formato 6 a)'!E38</f>
        <v>0</v>
      </c>
      <c r="T31" s="45">
        <f>'Formato 6 a)'!F38</f>
        <v>0</v>
      </c>
      <c r="U31" s="45">
        <f>'Formato 6 a)'!G38</f>
        <v>0</v>
      </c>
    </row>
    <row r="32" ht="15.75" customHeight="1">
      <c r="A32" s="5" t="str">
        <f t="shared" si="1"/>
        <v>6,1,1,4,1,0,0</v>
      </c>
      <c r="B32">
        <v>6.0</v>
      </c>
      <c r="C32">
        <v>1.0</v>
      </c>
      <c r="D32">
        <v>1.0</v>
      </c>
      <c r="E32">
        <v>4.0</v>
      </c>
      <c r="F32">
        <v>1.0</v>
      </c>
      <c r="K32" t="s">
        <v>3014</v>
      </c>
      <c r="P32" s="45" t="str">
        <f>'Formato 6 a)'!B39</f>
        <v/>
      </c>
      <c r="Q32" s="45" t="str">
        <f>'Formato 6 a)'!C39</f>
        <v/>
      </c>
      <c r="R32" s="45" t="str">
        <f>'Formato 6 a)'!D39</f>
        <v/>
      </c>
      <c r="S32" s="45" t="str">
        <f>'Formato 6 a)'!E39</f>
        <v/>
      </c>
      <c r="T32" s="45" t="str">
        <f>'Formato 6 a)'!F39</f>
        <v/>
      </c>
      <c r="U32" s="45">
        <f>'Formato 6 a)'!G39</f>
        <v>0</v>
      </c>
    </row>
    <row r="33" ht="15.75" customHeight="1">
      <c r="A33" s="5" t="str">
        <f t="shared" si="1"/>
        <v>6,1,1,4,2,0,0</v>
      </c>
      <c r="B33">
        <v>6.0</v>
      </c>
      <c r="C33">
        <v>1.0</v>
      </c>
      <c r="D33">
        <v>1.0</v>
      </c>
      <c r="E33">
        <v>4.0</v>
      </c>
      <c r="F33">
        <v>2.0</v>
      </c>
      <c r="K33" t="s">
        <v>3015</v>
      </c>
      <c r="P33" s="45" t="str">
        <f>'Formato 6 a)'!B40</f>
        <v/>
      </c>
      <c r="Q33" s="45" t="str">
        <f>'Formato 6 a)'!C40</f>
        <v/>
      </c>
      <c r="R33" s="45" t="str">
        <f>'Formato 6 a)'!D40</f>
        <v/>
      </c>
      <c r="S33" s="45" t="str">
        <f>'Formato 6 a)'!E40</f>
        <v/>
      </c>
      <c r="T33" s="45" t="str">
        <f>'Formato 6 a)'!F40</f>
        <v/>
      </c>
      <c r="U33" s="45">
        <f>'Formato 6 a)'!G40</f>
        <v>0</v>
      </c>
    </row>
    <row r="34" ht="15.75" customHeight="1">
      <c r="A34" s="5" t="str">
        <f t="shared" si="1"/>
        <v>6,1,1,4,3,0,0</v>
      </c>
      <c r="B34">
        <v>6.0</v>
      </c>
      <c r="C34">
        <v>1.0</v>
      </c>
      <c r="D34">
        <v>1.0</v>
      </c>
      <c r="E34">
        <v>4.0</v>
      </c>
      <c r="F34">
        <v>3.0</v>
      </c>
      <c r="K34" t="s">
        <v>3016</v>
      </c>
      <c r="P34" s="45" t="str">
        <f>'Formato 6 a)'!B41</f>
        <v/>
      </c>
      <c r="Q34" s="45" t="str">
        <f>'Formato 6 a)'!C41</f>
        <v/>
      </c>
      <c r="R34" s="45" t="str">
        <f>'Formato 6 a)'!D41</f>
        <v/>
      </c>
      <c r="S34" s="45" t="str">
        <f>'Formato 6 a)'!E41</f>
        <v/>
      </c>
      <c r="T34" s="45" t="str">
        <f>'Formato 6 a)'!F41</f>
        <v/>
      </c>
      <c r="U34" s="45">
        <f>'Formato 6 a)'!G41</f>
        <v>0</v>
      </c>
    </row>
    <row r="35" ht="15.75" customHeight="1">
      <c r="A35" s="5" t="str">
        <f t="shared" si="1"/>
        <v>6,1,1,4,4,0,0</v>
      </c>
      <c r="B35">
        <v>6.0</v>
      </c>
      <c r="C35">
        <v>1.0</v>
      </c>
      <c r="D35">
        <v>1.0</v>
      </c>
      <c r="E35">
        <v>4.0</v>
      </c>
      <c r="F35">
        <v>4.0</v>
      </c>
      <c r="K35" t="s">
        <v>3017</v>
      </c>
      <c r="P35" s="45" t="str">
        <f>'Formato 6 a)'!B42</f>
        <v/>
      </c>
      <c r="Q35" s="45" t="str">
        <f>'Formato 6 a)'!C42</f>
        <v/>
      </c>
      <c r="R35" s="45" t="str">
        <f>'Formato 6 a)'!D42</f>
        <v/>
      </c>
      <c r="S35" s="45" t="str">
        <f>'Formato 6 a)'!E42</f>
        <v/>
      </c>
      <c r="T35" s="45" t="str">
        <f>'Formato 6 a)'!F42</f>
        <v/>
      </c>
      <c r="U35" s="45">
        <f>'Formato 6 a)'!G42</f>
        <v>0</v>
      </c>
    </row>
    <row r="36" ht="15.75" customHeight="1">
      <c r="A36" s="5" t="str">
        <f t="shared" si="1"/>
        <v>6,1,1,4,5,0,0</v>
      </c>
      <c r="B36">
        <v>6.0</v>
      </c>
      <c r="C36">
        <v>1.0</v>
      </c>
      <c r="D36">
        <v>1.0</v>
      </c>
      <c r="E36">
        <v>4.0</v>
      </c>
      <c r="F36">
        <v>5.0</v>
      </c>
      <c r="K36" t="s">
        <v>3019</v>
      </c>
      <c r="P36" s="45" t="str">
        <f>'Formato 6 a)'!B43</f>
        <v/>
      </c>
      <c r="Q36" s="45" t="str">
        <f>'Formato 6 a)'!C43</f>
        <v/>
      </c>
      <c r="R36" s="45" t="str">
        <f>'Formato 6 a)'!D43</f>
        <v/>
      </c>
      <c r="S36" s="45" t="str">
        <f>'Formato 6 a)'!E43</f>
        <v/>
      </c>
      <c r="T36" s="45" t="str">
        <f>'Formato 6 a)'!F43</f>
        <v/>
      </c>
      <c r="U36" s="45">
        <f>'Formato 6 a)'!G43</f>
        <v>0</v>
      </c>
    </row>
    <row r="37" ht="15.75" customHeight="1">
      <c r="A37" s="5" t="str">
        <f t="shared" si="1"/>
        <v>6,1,1,4,6,0,0</v>
      </c>
      <c r="B37">
        <v>6.0</v>
      </c>
      <c r="C37">
        <v>1.0</v>
      </c>
      <c r="D37">
        <v>1.0</v>
      </c>
      <c r="E37">
        <v>4.0</v>
      </c>
      <c r="F37">
        <v>6.0</v>
      </c>
      <c r="K37" t="s">
        <v>3021</v>
      </c>
      <c r="P37" s="45" t="str">
        <f>'Formato 6 a)'!B44</f>
        <v/>
      </c>
      <c r="Q37" s="45" t="str">
        <f>'Formato 6 a)'!C44</f>
        <v/>
      </c>
      <c r="R37" s="45" t="str">
        <f>'Formato 6 a)'!D44</f>
        <v/>
      </c>
      <c r="S37" s="45" t="str">
        <f>'Formato 6 a)'!E44</f>
        <v/>
      </c>
      <c r="T37" s="45" t="str">
        <f>'Formato 6 a)'!F44</f>
        <v/>
      </c>
      <c r="U37" s="45">
        <f>'Formato 6 a)'!G44</f>
        <v>0</v>
      </c>
    </row>
    <row r="38" ht="15.75" customHeight="1">
      <c r="A38" s="5" t="str">
        <f t="shared" si="1"/>
        <v>6,1,1,4,7,0,0</v>
      </c>
      <c r="B38">
        <v>6.0</v>
      </c>
      <c r="C38">
        <v>1.0</v>
      </c>
      <c r="D38">
        <v>1.0</v>
      </c>
      <c r="E38">
        <v>4.0</v>
      </c>
      <c r="F38">
        <v>7.0</v>
      </c>
      <c r="K38" t="s">
        <v>3022</v>
      </c>
      <c r="P38" s="45" t="str">
        <f>'Formato 6 a)'!B45</f>
        <v/>
      </c>
      <c r="Q38" s="45" t="str">
        <f>'Formato 6 a)'!C45</f>
        <v/>
      </c>
      <c r="R38" s="45" t="str">
        <f>'Formato 6 a)'!D45</f>
        <v/>
      </c>
      <c r="S38" s="45" t="str">
        <f>'Formato 6 a)'!E45</f>
        <v/>
      </c>
      <c r="T38" s="45" t="str">
        <f>'Formato 6 a)'!F45</f>
        <v/>
      </c>
      <c r="U38" s="45">
        <f>'Formato 6 a)'!G45</f>
        <v>0</v>
      </c>
    </row>
    <row r="39" ht="15.75" customHeight="1">
      <c r="A39" s="5" t="str">
        <f t="shared" si="1"/>
        <v>6,1,1,4,8,0,0</v>
      </c>
      <c r="B39">
        <v>6.0</v>
      </c>
      <c r="C39">
        <v>1.0</v>
      </c>
      <c r="D39">
        <v>1.0</v>
      </c>
      <c r="E39">
        <v>4.0</v>
      </c>
      <c r="F39">
        <v>8.0</v>
      </c>
      <c r="K39" t="s">
        <v>3024</v>
      </c>
      <c r="P39" s="45" t="str">
        <f>'Formato 6 a)'!B46</f>
        <v/>
      </c>
      <c r="Q39" s="45" t="str">
        <f>'Formato 6 a)'!C46</f>
        <v/>
      </c>
      <c r="R39" s="45" t="str">
        <f>'Formato 6 a)'!D46</f>
        <v/>
      </c>
      <c r="S39" s="45" t="str">
        <f>'Formato 6 a)'!E46</f>
        <v/>
      </c>
      <c r="T39" s="45" t="str">
        <f>'Formato 6 a)'!F46</f>
        <v/>
      </c>
      <c r="U39" s="45">
        <f>'Formato 6 a)'!G46</f>
        <v>0</v>
      </c>
    </row>
    <row r="40" ht="15.75" customHeight="1">
      <c r="A40" s="5" t="str">
        <f t="shared" si="1"/>
        <v>6,1,1,4,9,0,0</v>
      </c>
      <c r="B40">
        <v>6.0</v>
      </c>
      <c r="C40">
        <v>1.0</v>
      </c>
      <c r="D40">
        <v>1.0</v>
      </c>
      <c r="E40">
        <v>4.0</v>
      </c>
      <c r="F40">
        <v>9.0</v>
      </c>
      <c r="K40" t="s">
        <v>3025</v>
      </c>
      <c r="P40" s="45" t="str">
        <f>'Formato 6 a)'!B47</f>
        <v/>
      </c>
      <c r="Q40" s="45" t="str">
        <f>'Formato 6 a)'!C47</f>
        <v/>
      </c>
      <c r="R40" s="45" t="str">
        <f>'Formato 6 a)'!D47</f>
        <v/>
      </c>
      <c r="S40" s="45" t="str">
        <f>'Formato 6 a)'!E47</f>
        <v/>
      </c>
      <c r="T40" s="45" t="str">
        <f>'Formato 6 a)'!F47</f>
        <v/>
      </c>
      <c r="U40" s="45">
        <f>'Formato 6 a)'!G47</f>
        <v>0</v>
      </c>
    </row>
    <row r="41" ht="15.75" customHeight="1">
      <c r="A41" s="5" t="str">
        <f t="shared" si="1"/>
        <v>6,1,1,5,0,0,0</v>
      </c>
      <c r="B41">
        <v>6.0</v>
      </c>
      <c r="C41">
        <v>1.0</v>
      </c>
      <c r="D41">
        <v>1.0</v>
      </c>
      <c r="E41">
        <v>5.0</v>
      </c>
      <c r="J41" t="s">
        <v>3026</v>
      </c>
      <c r="P41" s="45">
        <f>'Formato 6 a)'!B48</f>
        <v>45000</v>
      </c>
      <c r="Q41" s="45">
        <f>'Formato 6 a)'!C48</f>
        <v>0</v>
      </c>
      <c r="R41" s="45">
        <f>'Formato 6 a)'!D48</f>
        <v>45000</v>
      </c>
      <c r="S41" s="45">
        <f>'Formato 6 a)'!E48</f>
        <v>13898.19</v>
      </c>
      <c r="T41" s="45">
        <f>'Formato 6 a)'!F48</f>
        <v>13898.19</v>
      </c>
      <c r="U41" s="45">
        <f>'Formato 6 a)'!G48</f>
        <v>31101.81</v>
      </c>
    </row>
    <row r="42" ht="15.75" customHeight="1">
      <c r="A42" s="5" t="str">
        <f t="shared" si="1"/>
        <v>6,1,1,5,1,0,0</v>
      </c>
      <c r="B42">
        <v>6.0</v>
      </c>
      <c r="C42">
        <v>1.0</v>
      </c>
      <c r="D42">
        <v>1.0</v>
      </c>
      <c r="E42">
        <v>5.0</v>
      </c>
      <c r="F42">
        <v>1.0</v>
      </c>
      <c r="K42" t="s">
        <v>3030</v>
      </c>
      <c r="P42" s="45">
        <f>'Formato 6 a)'!B49</f>
        <v>45000</v>
      </c>
      <c r="Q42" s="45">
        <f>'Formato 6 a)'!C49</f>
        <v>0</v>
      </c>
      <c r="R42" s="45">
        <f>'Formato 6 a)'!D49</f>
        <v>45000</v>
      </c>
      <c r="S42" s="45">
        <f>'Formato 6 a)'!E49</f>
        <v>13898.19</v>
      </c>
      <c r="T42" s="45">
        <f>'Formato 6 a)'!F49</f>
        <v>13898.19</v>
      </c>
      <c r="U42" s="45">
        <f>'Formato 6 a)'!G49</f>
        <v>31101.81</v>
      </c>
    </row>
    <row r="43" ht="15.75" customHeight="1">
      <c r="A43" s="5" t="str">
        <f t="shared" si="1"/>
        <v>6,1,1,5,2,0,0</v>
      </c>
      <c r="B43">
        <v>6.0</v>
      </c>
      <c r="C43">
        <v>1.0</v>
      </c>
      <c r="D43">
        <v>1.0</v>
      </c>
      <c r="E43">
        <v>5.0</v>
      </c>
      <c r="F43">
        <v>2.0</v>
      </c>
      <c r="K43" t="s">
        <v>3034</v>
      </c>
      <c r="P43" s="45" t="str">
        <f>'Formato 6 a)'!B50</f>
        <v/>
      </c>
      <c r="Q43" s="45" t="str">
        <f>'Formato 6 a)'!C50</f>
        <v/>
      </c>
      <c r="R43" s="45" t="str">
        <f>'Formato 6 a)'!D50</f>
        <v/>
      </c>
      <c r="S43" s="45" t="str">
        <f>'Formato 6 a)'!E50</f>
        <v/>
      </c>
      <c r="T43" s="45" t="str">
        <f>'Formato 6 a)'!F50</f>
        <v/>
      </c>
      <c r="U43" s="45">
        <f>'Formato 6 a)'!G50</f>
        <v>0</v>
      </c>
    </row>
    <row r="44" ht="15.75" customHeight="1">
      <c r="A44" s="5" t="str">
        <f t="shared" si="1"/>
        <v>6,1,1,5,3,0,0</v>
      </c>
      <c r="B44">
        <v>6.0</v>
      </c>
      <c r="C44">
        <v>1.0</v>
      </c>
      <c r="D44">
        <v>1.0</v>
      </c>
      <c r="E44">
        <v>5.0</v>
      </c>
      <c r="F44">
        <v>3.0</v>
      </c>
      <c r="K44" t="s">
        <v>3037</v>
      </c>
      <c r="P44" s="45" t="str">
        <f>'Formato 6 a)'!B51</f>
        <v/>
      </c>
      <c r="Q44" s="45" t="str">
        <f>'Formato 6 a)'!C51</f>
        <v/>
      </c>
      <c r="R44" s="45" t="str">
        <f>'Formato 6 a)'!D51</f>
        <v/>
      </c>
      <c r="S44" s="45" t="str">
        <f>'Formato 6 a)'!E51</f>
        <v/>
      </c>
      <c r="T44" s="45" t="str">
        <f>'Formato 6 a)'!F51</f>
        <v/>
      </c>
      <c r="U44" s="45">
        <f>'Formato 6 a)'!G51</f>
        <v>0</v>
      </c>
    </row>
    <row r="45" ht="15.75" customHeight="1">
      <c r="A45" s="5" t="str">
        <f t="shared" si="1"/>
        <v>6,1,1,5,4,0,0</v>
      </c>
      <c r="B45">
        <v>6.0</v>
      </c>
      <c r="C45">
        <v>1.0</v>
      </c>
      <c r="D45">
        <v>1.0</v>
      </c>
      <c r="E45">
        <v>5.0</v>
      </c>
      <c r="F45">
        <v>4.0</v>
      </c>
      <c r="K45" t="s">
        <v>3040</v>
      </c>
      <c r="P45" s="45" t="str">
        <f>'Formato 6 a)'!B52</f>
        <v/>
      </c>
      <c r="Q45" s="45" t="str">
        <f>'Formato 6 a)'!C52</f>
        <v/>
      </c>
      <c r="R45" s="45" t="str">
        <f>'Formato 6 a)'!D52</f>
        <v/>
      </c>
      <c r="S45" s="45" t="str">
        <f>'Formato 6 a)'!E52</f>
        <v/>
      </c>
      <c r="T45" s="45" t="str">
        <f>'Formato 6 a)'!F52</f>
        <v/>
      </c>
      <c r="U45" s="45">
        <f>'Formato 6 a)'!G52</f>
        <v>0</v>
      </c>
    </row>
    <row r="46" ht="15.75" customHeight="1">
      <c r="A46" s="5" t="str">
        <f t="shared" si="1"/>
        <v>6,1,1,5,5,0,0</v>
      </c>
      <c r="B46">
        <v>6.0</v>
      </c>
      <c r="C46">
        <v>1.0</v>
      </c>
      <c r="D46">
        <v>1.0</v>
      </c>
      <c r="E46">
        <v>5.0</v>
      </c>
      <c r="F46">
        <v>5.0</v>
      </c>
      <c r="K46" t="s">
        <v>3041</v>
      </c>
      <c r="P46" s="45" t="str">
        <f>'Formato 6 a)'!B53</f>
        <v/>
      </c>
      <c r="Q46" s="45" t="str">
        <f>'Formato 6 a)'!C53</f>
        <v/>
      </c>
      <c r="R46" s="45" t="str">
        <f>'Formato 6 a)'!D53</f>
        <v/>
      </c>
      <c r="S46" s="45" t="str">
        <f>'Formato 6 a)'!E53</f>
        <v/>
      </c>
      <c r="T46" s="45" t="str">
        <f>'Formato 6 a)'!F53</f>
        <v/>
      </c>
      <c r="U46" s="45">
        <f>'Formato 6 a)'!G53</f>
        <v>0</v>
      </c>
    </row>
    <row r="47" ht="15.75" customHeight="1">
      <c r="A47" s="5" t="str">
        <f t="shared" si="1"/>
        <v>6,1,1,5,6,0,0</v>
      </c>
      <c r="B47">
        <v>6.0</v>
      </c>
      <c r="C47">
        <v>1.0</v>
      </c>
      <c r="D47">
        <v>1.0</v>
      </c>
      <c r="E47">
        <v>5.0</v>
      </c>
      <c r="F47">
        <v>6.0</v>
      </c>
      <c r="K47" t="s">
        <v>3042</v>
      </c>
      <c r="P47" s="45" t="str">
        <f>'Formato 6 a)'!B54</f>
        <v/>
      </c>
      <c r="Q47" s="45" t="str">
        <f>'Formato 6 a)'!C54</f>
        <v/>
      </c>
      <c r="R47" s="45" t="str">
        <f>'Formato 6 a)'!D54</f>
        <v/>
      </c>
      <c r="S47" s="45" t="str">
        <f>'Formato 6 a)'!E54</f>
        <v/>
      </c>
      <c r="T47" s="45" t="str">
        <f>'Formato 6 a)'!F54</f>
        <v/>
      </c>
      <c r="U47" s="45">
        <f>'Formato 6 a)'!G54</f>
        <v>0</v>
      </c>
    </row>
    <row r="48" ht="15.75" customHeight="1">
      <c r="A48" s="5" t="str">
        <f t="shared" si="1"/>
        <v>6,1,1,5,7,0,0</v>
      </c>
      <c r="B48">
        <v>6.0</v>
      </c>
      <c r="C48">
        <v>1.0</v>
      </c>
      <c r="D48">
        <v>1.0</v>
      </c>
      <c r="E48">
        <v>5.0</v>
      </c>
      <c r="F48">
        <v>7.0</v>
      </c>
      <c r="K48" t="s">
        <v>3043</v>
      </c>
      <c r="P48" s="45" t="str">
        <f>'Formato 6 a)'!B55</f>
        <v/>
      </c>
      <c r="Q48" s="45" t="str">
        <f>'Formato 6 a)'!C55</f>
        <v/>
      </c>
      <c r="R48" s="45" t="str">
        <f>'Formato 6 a)'!D55</f>
        <v/>
      </c>
      <c r="S48" s="45" t="str">
        <f>'Formato 6 a)'!E55</f>
        <v/>
      </c>
      <c r="T48" s="45" t="str">
        <f>'Formato 6 a)'!F55</f>
        <v/>
      </c>
      <c r="U48" s="45">
        <f>'Formato 6 a)'!G55</f>
        <v>0</v>
      </c>
    </row>
    <row r="49" ht="15.75" customHeight="1">
      <c r="A49" s="5" t="str">
        <f t="shared" si="1"/>
        <v>6,1,1,5,8,0,0</v>
      </c>
      <c r="B49">
        <v>6.0</v>
      </c>
      <c r="C49">
        <v>1.0</v>
      </c>
      <c r="D49">
        <v>1.0</v>
      </c>
      <c r="E49">
        <v>5.0</v>
      </c>
      <c r="F49">
        <v>8.0</v>
      </c>
      <c r="K49" t="s">
        <v>3044</v>
      </c>
      <c r="P49" s="45" t="str">
        <f>'Formato 6 a)'!B56</f>
        <v/>
      </c>
      <c r="Q49" s="45" t="str">
        <f>'Formato 6 a)'!C56</f>
        <v/>
      </c>
      <c r="R49" s="45" t="str">
        <f>'Formato 6 a)'!D56</f>
        <v/>
      </c>
      <c r="S49" s="45" t="str">
        <f>'Formato 6 a)'!E56</f>
        <v/>
      </c>
      <c r="T49" s="45" t="str">
        <f>'Formato 6 a)'!F56</f>
        <v/>
      </c>
      <c r="U49" s="45">
        <f>'Formato 6 a)'!G56</f>
        <v>0</v>
      </c>
    </row>
    <row r="50" ht="15.75" customHeight="1">
      <c r="A50" s="5" t="str">
        <f t="shared" si="1"/>
        <v>6,1,1,5,9,0,0</v>
      </c>
      <c r="B50">
        <v>6.0</v>
      </c>
      <c r="C50">
        <v>1.0</v>
      </c>
      <c r="D50">
        <v>1.0</v>
      </c>
      <c r="E50">
        <v>5.0</v>
      </c>
      <c r="F50">
        <v>9.0</v>
      </c>
      <c r="K50" t="s">
        <v>3045</v>
      </c>
      <c r="P50" s="45" t="str">
        <f>'Formato 6 a)'!B57</f>
        <v/>
      </c>
      <c r="Q50" s="45" t="str">
        <f>'Formato 6 a)'!C57</f>
        <v/>
      </c>
      <c r="R50" s="45" t="str">
        <f>'Formato 6 a)'!D57</f>
        <v/>
      </c>
      <c r="S50" s="45" t="str">
        <f>'Formato 6 a)'!E57</f>
        <v/>
      </c>
      <c r="T50" s="45" t="str">
        <f>'Formato 6 a)'!F57</f>
        <v/>
      </c>
      <c r="U50" s="45">
        <f>'Formato 6 a)'!G57</f>
        <v>0</v>
      </c>
    </row>
    <row r="51" ht="15.75" customHeight="1">
      <c r="A51" s="5" t="str">
        <f t="shared" si="1"/>
        <v>6,1,1,6,0,0,0</v>
      </c>
      <c r="B51">
        <v>6.0</v>
      </c>
      <c r="C51">
        <v>1.0</v>
      </c>
      <c r="D51">
        <v>1.0</v>
      </c>
      <c r="E51">
        <v>6.0</v>
      </c>
      <c r="J51" t="s">
        <v>3046</v>
      </c>
      <c r="P51" s="45" t="str">
        <f>'Formato 6 a)'!B58</f>
        <v/>
      </c>
      <c r="Q51" s="45" t="str">
        <f>'Formato 6 a)'!C58</f>
        <v/>
      </c>
      <c r="R51" s="45" t="str">
        <f>'Formato 6 a)'!D58</f>
        <v/>
      </c>
      <c r="S51" s="45" t="str">
        <f>'Formato 6 a)'!E58</f>
        <v/>
      </c>
      <c r="T51" s="45" t="str">
        <f>'Formato 6 a)'!F58</f>
        <v/>
      </c>
      <c r="U51" s="45">
        <f>'Formato 6 a)'!G58</f>
        <v>0</v>
      </c>
    </row>
    <row r="52" ht="15.75" customHeight="1">
      <c r="A52" s="5" t="str">
        <f t="shared" si="1"/>
        <v>6,1,1,6,1,0,0</v>
      </c>
      <c r="B52">
        <v>6.0</v>
      </c>
      <c r="C52">
        <v>1.0</v>
      </c>
      <c r="D52">
        <v>1.0</v>
      </c>
      <c r="E52">
        <v>6.0</v>
      </c>
      <c r="F52">
        <v>1.0</v>
      </c>
      <c r="K52" t="s">
        <v>3047</v>
      </c>
      <c r="P52" s="45" t="str">
        <f>'Formato 6 a)'!B59</f>
        <v/>
      </c>
      <c r="Q52" s="45" t="str">
        <f>'Formato 6 a)'!C59</f>
        <v/>
      </c>
      <c r="R52" s="45" t="str">
        <f>'Formato 6 a)'!D59</f>
        <v/>
      </c>
      <c r="S52" s="45" t="str">
        <f>'Formato 6 a)'!E59</f>
        <v/>
      </c>
      <c r="T52" s="45" t="str">
        <f>'Formato 6 a)'!F59</f>
        <v/>
      </c>
      <c r="U52" s="45">
        <f>'Formato 6 a)'!G59</f>
        <v>0</v>
      </c>
    </row>
    <row r="53" ht="15.75" customHeight="1">
      <c r="A53" s="5" t="str">
        <f t="shared" si="1"/>
        <v>6,1,1,6,2,0,0</v>
      </c>
      <c r="B53">
        <v>6.0</v>
      </c>
      <c r="C53">
        <v>1.0</v>
      </c>
      <c r="D53">
        <v>1.0</v>
      </c>
      <c r="E53">
        <v>6.0</v>
      </c>
      <c r="F53">
        <v>2.0</v>
      </c>
      <c r="K53" t="s">
        <v>3048</v>
      </c>
      <c r="P53" s="45" t="str">
        <f>'Formato 6 a)'!B60</f>
        <v/>
      </c>
      <c r="Q53" s="45" t="str">
        <f>'Formato 6 a)'!C60</f>
        <v/>
      </c>
      <c r="R53" s="45" t="str">
        <f>'Formato 6 a)'!D60</f>
        <v/>
      </c>
      <c r="S53" s="45" t="str">
        <f>'Formato 6 a)'!E60</f>
        <v/>
      </c>
      <c r="T53" s="45" t="str">
        <f>'Formato 6 a)'!F60</f>
        <v/>
      </c>
      <c r="U53" s="45">
        <f>'Formato 6 a)'!G60</f>
        <v>0</v>
      </c>
    </row>
    <row r="54" ht="15.75" customHeight="1">
      <c r="A54" s="5" t="str">
        <f t="shared" si="1"/>
        <v>6,1,1,6,3,0,0</v>
      </c>
      <c r="B54">
        <v>6.0</v>
      </c>
      <c r="C54">
        <v>1.0</v>
      </c>
      <c r="D54">
        <v>1.0</v>
      </c>
      <c r="E54">
        <v>6.0</v>
      </c>
      <c r="F54">
        <v>3.0</v>
      </c>
      <c r="K54" t="s">
        <v>3049</v>
      </c>
      <c r="P54" s="45" t="str">
        <f>'Formato 6 a)'!B61</f>
        <v/>
      </c>
      <c r="Q54" s="45" t="str">
        <f>'Formato 6 a)'!C61</f>
        <v/>
      </c>
      <c r="R54" s="45" t="str">
        <f>'Formato 6 a)'!D61</f>
        <v/>
      </c>
      <c r="S54" s="45" t="str">
        <f>'Formato 6 a)'!E61</f>
        <v/>
      </c>
      <c r="T54" s="45" t="str">
        <f>'Formato 6 a)'!F61</f>
        <v/>
      </c>
      <c r="U54" s="45">
        <f>'Formato 6 a)'!G61</f>
        <v>0</v>
      </c>
    </row>
    <row r="55" ht="15.75" customHeight="1">
      <c r="A55" s="5" t="str">
        <f t="shared" si="1"/>
        <v>6,1,1,7,0,0,0</v>
      </c>
      <c r="B55">
        <v>6.0</v>
      </c>
      <c r="C55">
        <v>1.0</v>
      </c>
      <c r="D55">
        <v>1.0</v>
      </c>
      <c r="E55">
        <v>7.0</v>
      </c>
      <c r="J55" t="s">
        <v>3051</v>
      </c>
      <c r="P55" s="45" t="str">
        <f>'Formato 6 a)'!B62</f>
        <v/>
      </c>
      <c r="Q55" s="45" t="str">
        <f>'Formato 6 a)'!C62</f>
        <v/>
      </c>
      <c r="R55" s="45" t="str">
        <f>'Formato 6 a)'!D62</f>
        <v/>
      </c>
      <c r="S55" s="45" t="str">
        <f>'Formato 6 a)'!E62</f>
        <v/>
      </c>
      <c r="T55" s="45" t="str">
        <f>'Formato 6 a)'!F62</f>
        <v/>
      </c>
      <c r="U55" s="45">
        <f>'Formato 6 a)'!G62</f>
        <v>0</v>
      </c>
    </row>
    <row r="56" ht="15.75" customHeight="1">
      <c r="A56" s="5" t="str">
        <f t="shared" si="1"/>
        <v>6,1,1,7,1,0,0</v>
      </c>
      <c r="B56">
        <v>6.0</v>
      </c>
      <c r="C56">
        <v>1.0</v>
      </c>
      <c r="D56">
        <v>1.0</v>
      </c>
      <c r="E56">
        <v>7.0</v>
      </c>
      <c r="F56">
        <v>1.0</v>
      </c>
      <c r="K56" t="s">
        <v>3052</v>
      </c>
      <c r="P56" s="45" t="str">
        <f>'Formato 6 a)'!B63</f>
        <v/>
      </c>
      <c r="Q56" s="45" t="str">
        <f>'Formato 6 a)'!C63</f>
        <v/>
      </c>
      <c r="R56" s="45" t="str">
        <f>'Formato 6 a)'!D63</f>
        <v/>
      </c>
      <c r="S56" s="45" t="str">
        <f>'Formato 6 a)'!E63</f>
        <v/>
      </c>
      <c r="T56" s="45" t="str">
        <f>'Formato 6 a)'!F63</f>
        <v/>
      </c>
      <c r="U56" s="45">
        <f>'Formato 6 a)'!G63</f>
        <v>0</v>
      </c>
    </row>
    <row r="57" ht="15.75" customHeight="1">
      <c r="A57" s="5" t="str">
        <f t="shared" si="1"/>
        <v>6,1,1,7,2,0,0</v>
      </c>
      <c r="B57">
        <v>6.0</v>
      </c>
      <c r="C57">
        <v>1.0</v>
      </c>
      <c r="D57">
        <v>1.0</v>
      </c>
      <c r="E57">
        <v>7.0</v>
      </c>
      <c r="F57">
        <v>2.0</v>
      </c>
      <c r="K57" t="s">
        <v>3053</v>
      </c>
      <c r="P57" s="45" t="str">
        <f>'Formato 6 a)'!B64</f>
        <v/>
      </c>
      <c r="Q57" s="45" t="str">
        <f>'Formato 6 a)'!C64</f>
        <v/>
      </c>
      <c r="R57" s="45" t="str">
        <f>'Formato 6 a)'!D64</f>
        <v/>
      </c>
      <c r="S57" s="45" t="str">
        <f>'Formato 6 a)'!E64</f>
        <v/>
      </c>
      <c r="T57" s="45" t="str">
        <f>'Formato 6 a)'!F64</f>
        <v/>
      </c>
      <c r="U57" s="45">
        <f>'Formato 6 a)'!G64</f>
        <v>0</v>
      </c>
    </row>
    <row r="58" ht="15.75" customHeight="1">
      <c r="A58" s="5" t="str">
        <f t="shared" si="1"/>
        <v>6,1,1,7,3,0,0</v>
      </c>
      <c r="B58">
        <v>6.0</v>
      </c>
      <c r="C58">
        <v>1.0</v>
      </c>
      <c r="D58">
        <v>1.0</v>
      </c>
      <c r="E58">
        <v>7.0</v>
      </c>
      <c r="F58">
        <v>3.0</v>
      </c>
      <c r="K58" t="s">
        <v>3054</v>
      </c>
      <c r="P58" s="45" t="str">
        <f>'Formato 6 a)'!B65</f>
        <v/>
      </c>
      <c r="Q58" s="45" t="str">
        <f>'Formato 6 a)'!C65</f>
        <v/>
      </c>
      <c r="R58" s="45" t="str">
        <f>'Formato 6 a)'!D65</f>
        <v/>
      </c>
      <c r="S58" s="45" t="str">
        <f>'Formato 6 a)'!E65</f>
        <v/>
      </c>
      <c r="T58" s="45" t="str">
        <f>'Formato 6 a)'!F65</f>
        <v/>
      </c>
      <c r="U58" s="45">
        <f>'Formato 6 a)'!G65</f>
        <v>0</v>
      </c>
    </row>
    <row r="59" ht="15.75" customHeight="1">
      <c r="A59" s="5" t="str">
        <f t="shared" si="1"/>
        <v>6,1,1,7,4,0,0</v>
      </c>
      <c r="B59">
        <v>6.0</v>
      </c>
      <c r="C59">
        <v>1.0</v>
      </c>
      <c r="D59">
        <v>1.0</v>
      </c>
      <c r="E59">
        <v>7.0</v>
      </c>
      <c r="F59">
        <v>4.0</v>
      </c>
      <c r="K59" t="s">
        <v>3055</v>
      </c>
      <c r="P59" s="45" t="str">
        <f>'Formato 6 a)'!B66</f>
        <v/>
      </c>
      <c r="Q59" s="45" t="str">
        <f>'Formato 6 a)'!C66</f>
        <v/>
      </c>
      <c r="R59" s="45" t="str">
        <f>'Formato 6 a)'!D66</f>
        <v/>
      </c>
      <c r="S59" s="45" t="str">
        <f>'Formato 6 a)'!E66</f>
        <v/>
      </c>
      <c r="T59" s="45" t="str">
        <f>'Formato 6 a)'!F66</f>
        <v/>
      </c>
      <c r="U59" s="45">
        <f>'Formato 6 a)'!G66</f>
        <v>0</v>
      </c>
    </row>
    <row r="60" ht="15.75" customHeight="1">
      <c r="A60" s="5" t="str">
        <f t="shared" si="1"/>
        <v>6,1,1,7,5,0,0</v>
      </c>
      <c r="B60">
        <v>6.0</v>
      </c>
      <c r="C60">
        <v>1.0</v>
      </c>
      <c r="D60">
        <v>1.0</v>
      </c>
      <c r="E60">
        <v>7.0</v>
      </c>
      <c r="F60">
        <v>5.0</v>
      </c>
      <c r="K60" t="s">
        <v>3056</v>
      </c>
      <c r="P60" s="45" t="str">
        <f>'Formato 6 a)'!B67</f>
        <v/>
      </c>
      <c r="Q60" s="45" t="str">
        <f>'Formato 6 a)'!C67</f>
        <v/>
      </c>
      <c r="R60" s="45" t="str">
        <f>'Formato 6 a)'!D67</f>
        <v/>
      </c>
      <c r="S60" s="45" t="str">
        <f>'Formato 6 a)'!E67</f>
        <v/>
      </c>
      <c r="T60" s="45" t="str">
        <f>'Formato 6 a)'!F67</f>
        <v/>
      </c>
      <c r="U60" s="45">
        <f>'Formato 6 a)'!G67</f>
        <v>0</v>
      </c>
    </row>
    <row r="61" ht="15.75" customHeight="1">
      <c r="A61" s="5" t="str">
        <f t="shared" si="1"/>
        <v>6,1,1,7,5,1,0</v>
      </c>
      <c r="B61">
        <v>6.0</v>
      </c>
      <c r="C61">
        <v>1.0</v>
      </c>
      <c r="D61">
        <v>1.0</v>
      </c>
      <c r="E61">
        <v>7.0</v>
      </c>
      <c r="F61">
        <v>5.0</v>
      </c>
      <c r="G61">
        <v>1.0</v>
      </c>
      <c r="L61" t="s">
        <v>3057</v>
      </c>
      <c r="P61" s="45" t="str">
        <f>'Formato 6 a)'!B68</f>
        <v/>
      </c>
      <c r="Q61" s="45" t="str">
        <f>'Formato 6 a)'!C68</f>
        <v/>
      </c>
      <c r="R61" s="45" t="str">
        <f>'Formato 6 a)'!D68</f>
        <v/>
      </c>
      <c r="S61" s="45" t="str">
        <f>'Formato 6 a)'!E68</f>
        <v/>
      </c>
      <c r="T61" s="45" t="str">
        <f>'Formato 6 a)'!F68</f>
        <v/>
      </c>
      <c r="U61" s="45">
        <f>'Formato 6 a)'!G68</f>
        <v>0</v>
      </c>
    </row>
    <row r="62" ht="15.75" customHeight="1">
      <c r="A62" s="5" t="str">
        <f t="shared" si="1"/>
        <v>6,1,1,7,6,0,0</v>
      </c>
      <c r="B62">
        <v>6.0</v>
      </c>
      <c r="C62">
        <v>1.0</v>
      </c>
      <c r="D62">
        <v>1.0</v>
      </c>
      <c r="E62">
        <v>7.0</v>
      </c>
      <c r="F62">
        <v>6.0</v>
      </c>
      <c r="K62" t="s">
        <v>3059</v>
      </c>
      <c r="L62" s="112"/>
      <c r="P62" s="45" t="str">
        <f>'Formato 6 a)'!B69</f>
        <v/>
      </c>
      <c r="Q62" s="45" t="str">
        <f>'Formato 6 a)'!C69</f>
        <v/>
      </c>
      <c r="R62" s="45" t="str">
        <f>'Formato 6 a)'!D69</f>
        <v/>
      </c>
      <c r="S62" s="45" t="str">
        <f>'Formato 6 a)'!E69</f>
        <v/>
      </c>
      <c r="T62" s="45" t="str">
        <f>'Formato 6 a)'!F69</f>
        <v/>
      </c>
      <c r="U62" s="45">
        <f>'Formato 6 a)'!G69</f>
        <v>0</v>
      </c>
    </row>
    <row r="63" ht="15.75" customHeight="1">
      <c r="A63" s="5" t="str">
        <f t="shared" si="1"/>
        <v>6,1,1,7,7,0,0</v>
      </c>
      <c r="B63">
        <v>6.0</v>
      </c>
      <c r="C63">
        <v>1.0</v>
      </c>
      <c r="D63">
        <v>1.0</v>
      </c>
      <c r="E63">
        <v>7.0</v>
      </c>
      <c r="F63">
        <v>7.0</v>
      </c>
      <c r="K63" t="s">
        <v>3061</v>
      </c>
      <c r="P63" s="45" t="str">
        <f>'Formato 6 a)'!B70</f>
        <v/>
      </c>
      <c r="Q63" s="45" t="str">
        <f>'Formato 6 a)'!C70</f>
        <v/>
      </c>
      <c r="R63" s="45" t="str">
        <f>'Formato 6 a)'!D70</f>
        <v/>
      </c>
      <c r="S63" s="45" t="str">
        <f>'Formato 6 a)'!E70</f>
        <v/>
      </c>
      <c r="T63" s="45" t="str">
        <f>'Formato 6 a)'!F70</f>
        <v/>
      </c>
      <c r="U63" s="45">
        <f>'Formato 6 a)'!G70</f>
        <v>0</v>
      </c>
    </row>
    <row r="64" ht="15.75" customHeight="1">
      <c r="A64" s="5" t="str">
        <f t="shared" si="1"/>
        <v>6,1,1,8,0,0,0</v>
      </c>
      <c r="B64">
        <v>6.0</v>
      </c>
      <c r="C64">
        <v>1.0</v>
      </c>
      <c r="D64">
        <v>1.0</v>
      </c>
      <c r="E64">
        <v>8.0</v>
      </c>
      <c r="J64" t="s">
        <v>3063</v>
      </c>
      <c r="P64" s="45" t="str">
        <f>'Formato 6 a)'!B71</f>
        <v/>
      </c>
      <c r="Q64" s="45" t="str">
        <f>'Formato 6 a)'!C71</f>
        <v/>
      </c>
      <c r="R64" s="45" t="str">
        <f>'Formato 6 a)'!D71</f>
        <v/>
      </c>
      <c r="S64" s="45" t="str">
        <f>'Formato 6 a)'!E71</f>
        <v/>
      </c>
      <c r="T64" s="45" t="str">
        <f>'Formato 6 a)'!F71</f>
        <v/>
      </c>
      <c r="U64" s="45">
        <f>'Formato 6 a)'!G71</f>
        <v>0</v>
      </c>
    </row>
    <row r="65" ht="15.75" customHeight="1">
      <c r="A65" s="5" t="str">
        <f t="shared" si="1"/>
        <v>6,1,1,8,1,0,0</v>
      </c>
      <c r="B65">
        <v>6.0</v>
      </c>
      <c r="C65">
        <v>1.0</v>
      </c>
      <c r="D65">
        <v>1.0</v>
      </c>
      <c r="E65">
        <v>8.0</v>
      </c>
      <c r="F65">
        <v>1.0</v>
      </c>
      <c r="K65" t="s">
        <v>2857</v>
      </c>
      <c r="P65" s="45" t="str">
        <f>'Formato 6 a)'!B72</f>
        <v/>
      </c>
      <c r="Q65" s="45" t="str">
        <f>'Formato 6 a)'!C72</f>
        <v/>
      </c>
      <c r="R65" s="45" t="str">
        <f>'Formato 6 a)'!D72</f>
        <v/>
      </c>
      <c r="S65" s="45" t="str">
        <f>'Formato 6 a)'!E72</f>
        <v/>
      </c>
      <c r="T65" s="45" t="str">
        <f>'Formato 6 a)'!F72</f>
        <v/>
      </c>
      <c r="U65" s="45">
        <f>'Formato 6 a)'!G72</f>
        <v>0</v>
      </c>
    </row>
    <row r="66" ht="15.75" customHeight="1">
      <c r="A66" s="5" t="str">
        <f t="shared" si="1"/>
        <v>6,1,1,8,2,0,0</v>
      </c>
      <c r="B66">
        <v>6.0</v>
      </c>
      <c r="C66">
        <v>1.0</v>
      </c>
      <c r="D66">
        <v>1.0</v>
      </c>
      <c r="E66">
        <v>8.0</v>
      </c>
      <c r="F66">
        <v>2.0</v>
      </c>
      <c r="K66" t="s">
        <v>2672</v>
      </c>
      <c r="P66" s="45" t="str">
        <f>'Formato 6 a)'!B73</f>
        <v/>
      </c>
      <c r="Q66" s="45" t="str">
        <f>'Formato 6 a)'!C73</f>
        <v/>
      </c>
      <c r="R66" s="45" t="str">
        <f>'Formato 6 a)'!D73</f>
        <v/>
      </c>
      <c r="S66" s="45" t="str">
        <f>'Formato 6 a)'!E73</f>
        <v/>
      </c>
      <c r="T66" s="45" t="str">
        <f>'Formato 6 a)'!F73</f>
        <v/>
      </c>
      <c r="U66" s="45">
        <f>'Formato 6 a)'!G73</f>
        <v>0</v>
      </c>
    </row>
    <row r="67" ht="15.75" customHeight="1">
      <c r="A67" s="5" t="str">
        <f t="shared" si="1"/>
        <v>6,1,1,8,3,0,0</v>
      </c>
      <c r="B67">
        <v>6.0</v>
      </c>
      <c r="C67">
        <v>1.0</v>
      </c>
      <c r="D67">
        <v>1.0</v>
      </c>
      <c r="E67">
        <v>8.0</v>
      </c>
      <c r="F67">
        <v>3.0</v>
      </c>
      <c r="K67" t="s">
        <v>2936</v>
      </c>
      <c r="P67" s="45" t="str">
        <f>'Formato 6 a)'!B74</f>
        <v/>
      </c>
      <c r="Q67" s="45" t="str">
        <f>'Formato 6 a)'!C74</f>
        <v/>
      </c>
      <c r="R67" s="45" t="str">
        <f>'Formato 6 a)'!D74</f>
        <v/>
      </c>
      <c r="S67" s="45" t="str">
        <f>'Formato 6 a)'!E74</f>
        <v/>
      </c>
      <c r="T67" s="45" t="str">
        <f>'Formato 6 a)'!F74</f>
        <v/>
      </c>
      <c r="U67" s="45">
        <f>'Formato 6 a)'!G74</f>
        <v>0</v>
      </c>
    </row>
    <row r="68" ht="15.75" customHeight="1">
      <c r="A68" s="5" t="str">
        <f t="shared" si="1"/>
        <v>6,1,1,9,0,0,0</v>
      </c>
      <c r="B68">
        <v>6.0</v>
      </c>
      <c r="C68">
        <v>1.0</v>
      </c>
      <c r="D68">
        <v>1.0</v>
      </c>
      <c r="E68">
        <v>9.0</v>
      </c>
      <c r="J68" t="s">
        <v>2594</v>
      </c>
      <c r="P68" s="45" t="str">
        <f>'Formato 6 a)'!B75</f>
        <v/>
      </c>
      <c r="Q68" s="45" t="str">
        <f>'Formato 6 a)'!C75</f>
        <v/>
      </c>
      <c r="R68" s="45" t="str">
        <f>'Formato 6 a)'!D75</f>
        <v/>
      </c>
      <c r="S68" s="45" t="str">
        <f>'Formato 6 a)'!E75</f>
        <v/>
      </c>
      <c r="T68" s="45" t="str">
        <f>'Formato 6 a)'!F75</f>
        <v/>
      </c>
      <c r="U68" s="45">
        <f>'Formato 6 a)'!G75</f>
        <v>0</v>
      </c>
    </row>
    <row r="69" ht="15.75" customHeight="1">
      <c r="A69" s="5" t="str">
        <f t="shared" si="1"/>
        <v>6,1,1,9,1,0,0</v>
      </c>
      <c r="B69">
        <v>6.0</v>
      </c>
      <c r="C69">
        <v>1.0</v>
      </c>
      <c r="D69">
        <v>1.0</v>
      </c>
      <c r="E69">
        <v>9.0</v>
      </c>
      <c r="F69">
        <v>1.0</v>
      </c>
      <c r="K69" t="s">
        <v>3073</v>
      </c>
      <c r="P69" s="45" t="str">
        <f>'Formato 6 a)'!B76</f>
        <v/>
      </c>
      <c r="Q69" s="45" t="str">
        <f>'Formato 6 a)'!C76</f>
        <v/>
      </c>
      <c r="R69" s="45" t="str">
        <f>'Formato 6 a)'!D76</f>
        <v/>
      </c>
      <c r="S69" s="45" t="str">
        <f>'Formato 6 a)'!E76</f>
        <v/>
      </c>
      <c r="T69" s="45" t="str">
        <f>'Formato 6 a)'!F76</f>
        <v/>
      </c>
      <c r="U69" s="45">
        <f>'Formato 6 a)'!G76</f>
        <v>0</v>
      </c>
    </row>
    <row r="70" ht="15.75" customHeight="1">
      <c r="A70" s="5" t="str">
        <f t="shared" si="1"/>
        <v>6,1,1,9,2,0,0</v>
      </c>
      <c r="B70">
        <v>6.0</v>
      </c>
      <c r="C70">
        <v>1.0</v>
      </c>
      <c r="D70">
        <v>1.0</v>
      </c>
      <c r="E70">
        <v>9.0</v>
      </c>
      <c r="F70">
        <v>2.0</v>
      </c>
      <c r="K70" t="s">
        <v>3077</v>
      </c>
      <c r="P70" s="45" t="str">
        <f>'Formato 6 a)'!B77</f>
        <v/>
      </c>
      <c r="Q70" s="45" t="str">
        <f>'Formato 6 a)'!C77</f>
        <v/>
      </c>
      <c r="R70" s="45" t="str">
        <f>'Formato 6 a)'!D77</f>
        <v/>
      </c>
      <c r="S70" s="45" t="str">
        <f>'Formato 6 a)'!E77</f>
        <v/>
      </c>
      <c r="T70" s="45" t="str">
        <f>'Formato 6 a)'!F77</f>
        <v/>
      </c>
      <c r="U70" s="45">
        <f>'Formato 6 a)'!G77</f>
        <v>0</v>
      </c>
    </row>
    <row r="71" ht="15.75" customHeight="1">
      <c r="A71" s="5" t="str">
        <f t="shared" si="1"/>
        <v>6,1,1,9,3,0,0</v>
      </c>
      <c r="B71">
        <v>6.0</v>
      </c>
      <c r="C71">
        <v>1.0</v>
      </c>
      <c r="D71">
        <v>1.0</v>
      </c>
      <c r="E71">
        <v>9.0</v>
      </c>
      <c r="F71">
        <v>3.0</v>
      </c>
      <c r="K71" t="s">
        <v>3082</v>
      </c>
      <c r="P71" s="45" t="str">
        <f>'Formato 6 a)'!B78</f>
        <v/>
      </c>
      <c r="Q71" s="45" t="str">
        <f>'Formato 6 a)'!C78</f>
        <v/>
      </c>
      <c r="R71" s="45" t="str">
        <f>'Formato 6 a)'!D78</f>
        <v/>
      </c>
      <c r="S71" s="45" t="str">
        <f>'Formato 6 a)'!E78</f>
        <v/>
      </c>
      <c r="T71" s="45" t="str">
        <f>'Formato 6 a)'!F78</f>
        <v/>
      </c>
      <c r="U71" s="45">
        <f>'Formato 6 a)'!G78</f>
        <v>0</v>
      </c>
    </row>
    <row r="72" ht="15.75" customHeight="1">
      <c r="A72" s="5" t="str">
        <f t="shared" si="1"/>
        <v>6,1,1,9,4,0,0</v>
      </c>
      <c r="B72">
        <v>6.0</v>
      </c>
      <c r="C72">
        <v>1.0</v>
      </c>
      <c r="D72">
        <v>1.0</v>
      </c>
      <c r="E72">
        <v>9.0</v>
      </c>
      <c r="F72">
        <v>4.0</v>
      </c>
      <c r="K72" t="s">
        <v>3086</v>
      </c>
      <c r="P72" s="45" t="str">
        <f>'Formato 6 a)'!B79</f>
        <v/>
      </c>
      <c r="Q72" s="45" t="str">
        <f>'Formato 6 a)'!C79</f>
        <v/>
      </c>
      <c r="R72" s="45" t="str">
        <f>'Formato 6 a)'!D79</f>
        <v/>
      </c>
      <c r="S72" s="45" t="str">
        <f>'Formato 6 a)'!E79</f>
        <v/>
      </c>
      <c r="T72" s="45" t="str">
        <f>'Formato 6 a)'!F79</f>
        <v/>
      </c>
      <c r="U72" s="45">
        <f>'Formato 6 a)'!G79</f>
        <v>0</v>
      </c>
    </row>
    <row r="73" ht="15.75" customHeight="1">
      <c r="A73" s="5" t="str">
        <f t="shared" si="1"/>
        <v>6,1,1,9,5,0,0</v>
      </c>
      <c r="B73">
        <v>6.0</v>
      </c>
      <c r="C73">
        <v>1.0</v>
      </c>
      <c r="D73">
        <v>1.0</v>
      </c>
      <c r="E73">
        <v>9.0</v>
      </c>
      <c r="F73">
        <v>5.0</v>
      </c>
      <c r="K73" t="s">
        <v>3090</v>
      </c>
      <c r="P73" s="45" t="str">
        <f>'Formato 6 a)'!B80</f>
        <v/>
      </c>
      <c r="Q73" s="45" t="str">
        <f>'Formato 6 a)'!C80</f>
        <v/>
      </c>
      <c r="R73" s="45" t="str">
        <f>'Formato 6 a)'!D80</f>
        <v/>
      </c>
      <c r="S73" s="45" t="str">
        <f>'Formato 6 a)'!E80</f>
        <v/>
      </c>
      <c r="T73" s="45" t="str">
        <f>'Formato 6 a)'!F80</f>
        <v/>
      </c>
      <c r="U73" s="45">
        <f>'Formato 6 a)'!G80</f>
        <v>0</v>
      </c>
    </row>
    <row r="74" ht="15.75" customHeight="1">
      <c r="A74" s="5" t="str">
        <f t="shared" si="1"/>
        <v>6,1,1,9,6,0,0</v>
      </c>
      <c r="B74">
        <v>6.0</v>
      </c>
      <c r="C74">
        <v>1.0</v>
      </c>
      <c r="D74">
        <v>1.0</v>
      </c>
      <c r="E74">
        <v>9.0</v>
      </c>
      <c r="F74">
        <v>6.0</v>
      </c>
      <c r="K74" t="s">
        <v>3095</v>
      </c>
      <c r="P74" s="45" t="str">
        <f>'Formato 6 a)'!B81</f>
        <v/>
      </c>
      <c r="Q74" s="45" t="str">
        <f>'Formato 6 a)'!C81</f>
        <v/>
      </c>
      <c r="R74" s="45" t="str">
        <f>'Formato 6 a)'!D81</f>
        <v/>
      </c>
      <c r="S74" s="45" t="str">
        <f>'Formato 6 a)'!E81</f>
        <v/>
      </c>
      <c r="T74" s="45" t="str">
        <f>'Formato 6 a)'!F81</f>
        <v/>
      </c>
      <c r="U74" s="45">
        <f>'Formato 6 a)'!G81</f>
        <v>0</v>
      </c>
    </row>
    <row r="75" ht="15.75" customHeight="1">
      <c r="A75" s="5" t="str">
        <f t="shared" si="1"/>
        <v>6,1,1,9,7,0,0</v>
      </c>
      <c r="B75">
        <v>6.0</v>
      </c>
      <c r="C75">
        <v>1.0</v>
      </c>
      <c r="D75">
        <v>1.0</v>
      </c>
      <c r="E75">
        <v>9.0</v>
      </c>
      <c r="F75">
        <v>7.0</v>
      </c>
      <c r="K75" t="s">
        <v>3099</v>
      </c>
      <c r="P75" s="45" t="str">
        <f>'Formato 6 a)'!B82</f>
        <v/>
      </c>
      <c r="Q75" s="45" t="str">
        <f>'Formato 6 a)'!C82</f>
        <v/>
      </c>
      <c r="R75" s="45" t="str">
        <f>'Formato 6 a)'!D82</f>
        <v/>
      </c>
      <c r="S75" s="45" t="str">
        <f>'Formato 6 a)'!E82</f>
        <v/>
      </c>
      <c r="T75" s="45" t="str">
        <f>'Formato 6 a)'!F82</f>
        <v/>
      </c>
      <c r="U75" s="45">
        <f>'Formato 6 a)'!G82</f>
        <v>0</v>
      </c>
    </row>
    <row r="76" ht="15.75" customHeight="1">
      <c r="A76" s="5" t="str">
        <f t="shared" si="1"/>
        <v>6,1,2,0,0,0,0</v>
      </c>
      <c r="B76">
        <v>6.0</v>
      </c>
      <c r="C76">
        <v>1.0</v>
      </c>
      <c r="D76">
        <v>2.0</v>
      </c>
      <c r="I76" t="s">
        <v>2727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ht="15.75" customHeight="1">
      <c r="A77" s="5" t="str">
        <f t="shared" si="1"/>
        <v>6,1,2,1,0,0,0</v>
      </c>
      <c r="B77">
        <v>6.0</v>
      </c>
      <c r="C77">
        <v>1.0</v>
      </c>
      <c r="D77">
        <v>2.0</v>
      </c>
      <c r="E77">
        <v>1.0</v>
      </c>
      <c r="J77" t="s">
        <v>2933</v>
      </c>
      <c r="P77" t="str">
        <f>'Formato 6 a)'!B85</f>
        <v/>
      </c>
      <c r="Q77" t="str">
        <f>'Formato 6 a)'!C85</f>
        <v/>
      </c>
      <c r="R77" t="str">
        <f>'Formato 6 a)'!D85</f>
        <v/>
      </c>
      <c r="S77" t="str">
        <f>'Formato 6 a)'!E85</f>
        <v/>
      </c>
      <c r="T77" t="str">
        <f>'Formato 6 a)'!F85</f>
        <v/>
      </c>
      <c r="U77">
        <f>'Formato 6 a)'!G85</f>
        <v>0</v>
      </c>
    </row>
    <row r="78" ht="15.75" customHeight="1">
      <c r="A78" s="5" t="str">
        <f t="shared" si="1"/>
        <v>6,1,2,1,1,0,0</v>
      </c>
      <c r="B78">
        <v>6.0</v>
      </c>
      <c r="C78">
        <v>1.0</v>
      </c>
      <c r="D78">
        <v>2.0</v>
      </c>
      <c r="E78">
        <v>1.0</v>
      </c>
      <c r="F78">
        <v>1.0</v>
      </c>
      <c r="K78" t="s">
        <v>2939</v>
      </c>
      <c r="P78" t="str">
        <f>'Formato 6 a)'!B86</f>
        <v/>
      </c>
      <c r="Q78" t="str">
        <f>'Formato 6 a)'!C86</f>
        <v/>
      </c>
      <c r="R78" t="str">
        <f>'Formato 6 a)'!D86</f>
        <v/>
      </c>
      <c r="S78" t="str">
        <f>'Formato 6 a)'!E86</f>
        <v/>
      </c>
      <c r="T78" t="str">
        <f>'Formato 6 a)'!F86</f>
        <v/>
      </c>
      <c r="U78">
        <f>'Formato 6 a)'!G86</f>
        <v>0</v>
      </c>
    </row>
    <row r="79" ht="15.75" customHeight="1">
      <c r="A79" s="5" t="str">
        <f t="shared" si="1"/>
        <v>6,1,2,1,2,0,0</v>
      </c>
      <c r="B79">
        <v>6.0</v>
      </c>
      <c r="C79">
        <v>1.0</v>
      </c>
      <c r="D79">
        <v>2.0</v>
      </c>
      <c r="E79">
        <v>1.0</v>
      </c>
      <c r="F79">
        <v>2.0</v>
      </c>
      <c r="K79" t="s">
        <v>2944</v>
      </c>
      <c r="P79" t="str">
        <f>'Formato 6 a)'!B87</f>
        <v/>
      </c>
      <c r="Q79" t="str">
        <f>'Formato 6 a)'!C87</f>
        <v/>
      </c>
      <c r="R79" t="str">
        <f>'Formato 6 a)'!D87</f>
        <v/>
      </c>
      <c r="S79" t="str">
        <f>'Formato 6 a)'!E87</f>
        <v/>
      </c>
      <c r="T79" t="str">
        <f>'Formato 6 a)'!F87</f>
        <v/>
      </c>
      <c r="U79">
        <f>'Formato 6 a)'!G87</f>
        <v>0</v>
      </c>
    </row>
    <row r="80" ht="15.75" customHeight="1">
      <c r="A80" s="5" t="str">
        <f t="shared" si="1"/>
        <v>6,1,2,1,3,0,0</v>
      </c>
      <c r="B80">
        <v>6.0</v>
      </c>
      <c r="C80">
        <v>1.0</v>
      </c>
      <c r="D80">
        <v>2.0</v>
      </c>
      <c r="E80">
        <v>1.0</v>
      </c>
      <c r="F80">
        <v>3.0</v>
      </c>
      <c r="K80" t="s">
        <v>2951</v>
      </c>
      <c r="P80" t="str">
        <f>'Formato 6 a)'!B88</f>
        <v/>
      </c>
      <c r="Q80" t="str">
        <f>'Formato 6 a)'!C88</f>
        <v/>
      </c>
      <c r="R80" t="str">
        <f>'Formato 6 a)'!D88</f>
        <v/>
      </c>
      <c r="S80" t="str">
        <f>'Formato 6 a)'!E88</f>
        <v/>
      </c>
      <c r="T80" t="str">
        <f>'Formato 6 a)'!F88</f>
        <v/>
      </c>
      <c r="U80">
        <f>'Formato 6 a)'!G88</f>
        <v>0</v>
      </c>
    </row>
    <row r="81" ht="15.75" customHeight="1">
      <c r="A81" s="5" t="str">
        <f t="shared" si="1"/>
        <v>6,1,2,1,4,0,0</v>
      </c>
      <c r="B81">
        <v>6.0</v>
      </c>
      <c r="C81">
        <v>1.0</v>
      </c>
      <c r="D81">
        <v>2.0</v>
      </c>
      <c r="E81">
        <v>1.0</v>
      </c>
      <c r="F81">
        <v>4.0</v>
      </c>
      <c r="K81" t="s">
        <v>2957</v>
      </c>
      <c r="P81" t="str">
        <f>'Formato 6 a)'!B89</f>
        <v/>
      </c>
      <c r="Q81" t="str">
        <f>'Formato 6 a)'!C89</f>
        <v/>
      </c>
      <c r="R81" t="str">
        <f>'Formato 6 a)'!D89</f>
        <v/>
      </c>
      <c r="S81" t="str">
        <f>'Formato 6 a)'!E89</f>
        <v/>
      </c>
      <c r="T81" t="str">
        <f>'Formato 6 a)'!F89</f>
        <v/>
      </c>
      <c r="U81">
        <f>'Formato 6 a)'!G89</f>
        <v>0</v>
      </c>
    </row>
    <row r="82" ht="15.75" customHeight="1">
      <c r="A82" s="5" t="str">
        <f t="shared" si="1"/>
        <v>6,1,2,1,5,0,0</v>
      </c>
      <c r="B82">
        <v>6.0</v>
      </c>
      <c r="C82">
        <v>1.0</v>
      </c>
      <c r="D82">
        <v>2.0</v>
      </c>
      <c r="E82">
        <v>1.0</v>
      </c>
      <c r="F82">
        <v>5.0</v>
      </c>
      <c r="K82" t="s">
        <v>2963</v>
      </c>
      <c r="P82" t="str">
        <f>'Formato 6 a)'!B90</f>
        <v/>
      </c>
      <c r="Q82" t="str">
        <f>'Formato 6 a)'!C90</f>
        <v/>
      </c>
      <c r="R82" t="str">
        <f>'Formato 6 a)'!D90</f>
        <v/>
      </c>
      <c r="S82" t="str">
        <f>'Formato 6 a)'!E90</f>
        <v/>
      </c>
      <c r="T82" t="str">
        <f>'Formato 6 a)'!F90</f>
        <v/>
      </c>
      <c r="U82">
        <f>'Formato 6 a)'!G90</f>
        <v>0</v>
      </c>
    </row>
    <row r="83" ht="15.75" customHeight="1">
      <c r="A83" s="5" t="str">
        <f t="shared" si="1"/>
        <v>6,1,2,1,6,0,0</v>
      </c>
      <c r="B83">
        <v>6.0</v>
      </c>
      <c r="C83">
        <v>1.0</v>
      </c>
      <c r="D83">
        <v>2.0</v>
      </c>
      <c r="E83">
        <v>1.0</v>
      </c>
      <c r="F83">
        <v>6.0</v>
      </c>
      <c r="K83" t="s">
        <v>2970</v>
      </c>
      <c r="P83" t="str">
        <f>'Formato 6 a)'!B91</f>
        <v/>
      </c>
      <c r="Q83" t="str">
        <f>'Formato 6 a)'!C91</f>
        <v/>
      </c>
      <c r="R83" t="str">
        <f>'Formato 6 a)'!D91</f>
        <v/>
      </c>
      <c r="S83" t="str">
        <f>'Formato 6 a)'!E91</f>
        <v/>
      </c>
      <c r="T83" t="str">
        <f>'Formato 6 a)'!F91</f>
        <v/>
      </c>
      <c r="U83">
        <f>'Formato 6 a)'!G91</f>
        <v>0</v>
      </c>
    </row>
    <row r="84" ht="15.75" customHeight="1">
      <c r="A84" s="5" t="str">
        <f t="shared" si="1"/>
        <v>6,1,2,1,7,0,0</v>
      </c>
      <c r="B84">
        <v>6.0</v>
      </c>
      <c r="C84">
        <v>1.0</v>
      </c>
      <c r="D84">
        <v>2.0</v>
      </c>
      <c r="E84">
        <v>1.0</v>
      </c>
      <c r="F84">
        <v>7.0</v>
      </c>
      <c r="K84" t="s">
        <v>2974</v>
      </c>
      <c r="P84" t="str">
        <f>'Formato 6 a)'!B92</f>
        <v/>
      </c>
      <c r="Q84" t="str">
        <f>'Formato 6 a)'!C92</f>
        <v/>
      </c>
      <c r="R84" t="str">
        <f>'Formato 6 a)'!D92</f>
        <v/>
      </c>
      <c r="S84" t="str">
        <f>'Formato 6 a)'!E92</f>
        <v/>
      </c>
      <c r="T84" t="str">
        <f>'Formato 6 a)'!F92</f>
        <v/>
      </c>
      <c r="U84">
        <f>'Formato 6 a)'!G92</f>
        <v>0</v>
      </c>
    </row>
    <row r="85" ht="15.75" customHeight="1">
      <c r="A85" s="5" t="str">
        <f t="shared" si="1"/>
        <v>6,1,2,2,0,0,0</v>
      </c>
      <c r="B85">
        <v>6.0</v>
      </c>
      <c r="C85">
        <v>1.0</v>
      </c>
      <c r="D85">
        <v>2.0</v>
      </c>
      <c r="E85">
        <v>2.0</v>
      </c>
      <c r="J85" t="s">
        <v>2976</v>
      </c>
      <c r="P85" t="str">
        <f>'Formato 6 a)'!B93</f>
        <v/>
      </c>
      <c r="Q85" t="str">
        <f>'Formato 6 a)'!C93</f>
        <v/>
      </c>
      <c r="R85" t="str">
        <f>'Formato 6 a)'!D93</f>
        <v/>
      </c>
      <c r="S85" t="str">
        <f>'Formato 6 a)'!E93</f>
        <v/>
      </c>
      <c r="T85" t="str">
        <f>'Formato 6 a)'!F93</f>
        <v/>
      </c>
      <c r="U85">
        <f>'Formato 6 a)'!G93</f>
        <v>0</v>
      </c>
    </row>
    <row r="86" ht="15.75" customHeight="1">
      <c r="A86" s="5" t="str">
        <f t="shared" si="1"/>
        <v>6,1,2,2,1,0,0</v>
      </c>
      <c r="B86">
        <v>6.0</v>
      </c>
      <c r="C86">
        <v>1.0</v>
      </c>
      <c r="D86">
        <v>2.0</v>
      </c>
      <c r="E86">
        <v>2.0</v>
      </c>
      <c r="F86">
        <v>1.0</v>
      </c>
      <c r="K86" t="s">
        <v>2979</v>
      </c>
      <c r="P86" t="str">
        <f>'Formato 6 a)'!B94</f>
        <v/>
      </c>
      <c r="Q86" t="str">
        <f>'Formato 6 a)'!C94</f>
        <v/>
      </c>
      <c r="R86" t="str">
        <f>'Formato 6 a)'!D94</f>
        <v/>
      </c>
      <c r="S86" t="str">
        <f>'Formato 6 a)'!E94</f>
        <v/>
      </c>
      <c r="T86" t="str">
        <f>'Formato 6 a)'!F94</f>
        <v/>
      </c>
      <c r="U86">
        <f>'Formato 6 a)'!G94</f>
        <v>0</v>
      </c>
    </row>
    <row r="87" ht="15.75" customHeight="1">
      <c r="A87" s="5" t="str">
        <f t="shared" si="1"/>
        <v>6,1,2,2,2,0,0</v>
      </c>
      <c r="B87">
        <v>6.0</v>
      </c>
      <c r="C87">
        <v>1.0</v>
      </c>
      <c r="D87">
        <v>2.0</v>
      </c>
      <c r="E87">
        <v>2.0</v>
      </c>
      <c r="F87">
        <v>2.0</v>
      </c>
      <c r="K87" t="s">
        <v>2982</v>
      </c>
      <c r="P87" t="str">
        <f>'Formato 6 a)'!B95</f>
        <v/>
      </c>
      <c r="Q87" t="str">
        <f>'Formato 6 a)'!C95</f>
        <v/>
      </c>
      <c r="R87" t="str">
        <f>'Formato 6 a)'!D95</f>
        <v/>
      </c>
      <c r="S87" t="str">
        <f>'Formato 6 a)'!E95</f>
        <v/>
      </c>
      <c r="T87" t="str">
        <f>'Formato 6 a)'!F95</f>
        <v/>
      </c>
      <c r="U87">
        <f>'Formato 6 a)'!G95</f>
        <v>0</v>
      </c>
    </row>
    <row r="88" ht="15.75" customHeight="1">
      <c r="A88" s="5" t="str">
        <f t="shared" si="1"/>
        <v>6,1,2,2,3,0,0</v>
      </c>
      <c r="B88">
        <v>6.0</v>
      </c>
      <c r="C88">
        <v>1.0</v>
      </c>
      <c r="D88">
        <v>2.0</v>
      </c>
      <c r="E88">
        <v>2.0</v>
      </c>
      <c r="F88">
        <v>3.0</v>
      </c>
      <c r="K88" t="s">
        <v>2984</v>
      </c>
      <c r="P88" t="str">
        <f>'Formato 6 a)'!B96</f>
        <v/>
      </c>
      <c r="Q88" t="str">
        <f>'Formato 6 a)'!C96</f>
        <v/>
      </c>
      <c r="R88" t="str">
        <f>'Formato 6 a)'!D96</f>
        <v/>
      </c>
      <c r="S88" t="str">
        <f>'Formato 6 a)'!E96</f>
        <v/>
      </c>
      <c r="T88" t="str">
        <f>'Formato 6 a)'!F96</f>
        <v/>
      </c>
      <c r="U88">
        <f>'Formato 6 a)'!G96</f>
        <v>0</v>
      </c>
    </row>
    <row r="89" ht="15.75" customHeight="1">
      <c r="A89" s="5" t="str">
        <f t="shared" si="1"/>
        <v>6,1,2,2,4,0,0</v>
      </c>
      <c r="B89">
        <v>6.0</v>
      </c>
      <c r="C89">
        <v>1.0</v>
      </c>
      <c r="D89">
        <v>2.0</v>
      </c>
      <c r="E89">
        <v>2.0</v>
      </c>
      <c r="F89">
        <v>4.0</v>
      </c>
      <c r="K89" t="s">
        <v>2986</v>
      </c>
      <c r="P89" t="str">
        <f>'Formato 6 a)'!B97</f>
        <v/>
      </c>
      <c r="Q89" t="str">
        <f>'Formato 6 a)'!C97</f>
        <v/>
      </c>
      <c r="R89" t="str">
        <f>'Formato 6 a)'!D97</f>
        <v/>
      </c>
      <c r="S89" t="str">
        <f>'Formato 6 a)'!E97</f>
        <v/>
      </c>
      <c r="T89" t="str">
        <f>'Formato 6 a)'!F97</f>
        <v/>
      </c>
      <c r="U89">
        <f>'Formato 6 a)'!G97</f>
        <v>0</v>
      </c>
    </row>
    <row r="90" ht="15.75" customHeight="1">
      <c r="A90" s="5" t="str">
        <f t="shared" si="1"/>
        <v>6,1,2,2,5,0,0</v>
      </c>
      <c r="B90">
        <v>6.0</v>
      </c>
      <c r="C90">
        <v>1.0</v>
      </c>
      <c r="D90">
        <v>2.0</v>
      </c>
      <c r="E90">
        <v>2.0</v>
      </c>
      <c r="F90">
        <v>5.0</v>
      </c>
      <c r="K90" t="s">
        <v>2988</v>
      </c>
      <c r="P90" t="str">
        <f>'Formato 6 a)'!B98</f>
        <v/>
      </c>
      <c r="Q90" t="str">
        <f>'Formato 6 a)'!C98</f>
        <v/>
      </c>
      <c r="R90" t="str">
        <f>'Formato 6 a)'!D98</f>
        <v/>
      </c>
      <c r="S90" t="str">
        <f>'Formato 6 a)'!E98</f>
        <v/>
      </c>
      <c r="T90" t="str">
        <f>'Formato 6 a)'!F98</f>
        <v/>
      </c>
      <c r="U90">
        <f>'Formato 6 a)'!G98</f>
        <v>0</v>
      </c>
    </row>
    <row r="91" ht="15.75" customHeight="1">
      <c r="A91" s="5" t="str">
        <f t="shared" si="1"/>
        <v>6,1,2,2,6,0,0</v>
      </c>
      <c r="B91">
        <v>6.0</v>
      </c>
      <c r="C91">
        <v>1.0</v>
      </c>
      <c r="D91">
        <v>2.0</v>
      </c>
      <c r="E91">
        <v>2.0</v>
      </c>
      <c r="F91">
        <v>6.0</v>
      </c>
      <c r="K91" t="s">
        <v>2989</v>
      </c>
      <c r="P91" t="str">
        <f>'Formato 6 a)'!B99</f>
        <v/>
      </c>
      <c r="Q91" t="str">
        <f>'Formato 6 a)'!C99</f>
        <v/>
      </c>
      <c r="R91" t="str">
        <f>'Formato 6 a)'!D99</f>
        <v/>
      </c>
      <c r="S91" t="str">
        <f>'Formato 6 a)'!E99</f>
        <v/>
      </c>
      <c r="T91" t="str">
        <f>'Formato 6 a)'!F99</f>
        <v/>
      </c>
      <c r="U91">
        <f>'Formato 6 a)'!G99</f>
        <v>0</v>
      </c>
    </row>
    <row r="92" ht="15.75" customHeight="1">
      <c r="A92" s="5" t="str">
        <f t="shared" si="1"/>
        <v>6,1,2,2,7,0,0</v>
      </c>
      <c r="B92">
        <v>6.0</v>
      </c>
      <c r="C92">
        <v>1.0</v>
      </c>
      <c r="D92">
        <v>2.0</v>
      </c>
      <c r="E92">
        <v>2.0</v>
      </c>
      <c r="F92">
        <v>7.0</v>
      </c>
      <c r="K92" t="s">
        <v>2991</v>
      </c>
      <c r="P92" t="str">
        <f>'Formato 6 a)'!B100</f>
        <v/>
      </c>
      <c r="Q92" t="str">
        <f>'Formato 6 a)'!C100</f>
        <v/>
      </c>
      <c r="R92" t="str">
        <f>'Formato 6 a)'!D100</f>
        <v/>
      </c>
      <c r="S92" t="str">
        <f>'Formato 6 a)'!E100</f>
        <v/>
      </c>
      <c r="T92" t="str">
        <f>'Formato 6 a)'!F100</f>
        <v/>
      </c>
      <c r="U92">
        <f>'Formato 6 a)'!G100</f>
        <v>0</v>
      </c>
    </row>
    <row r="93" ht="15.75" customHeight="1">
      <c r="A93" s="5" t="str">
        <f t="shared" si="1"/>
        <v>6,1,2,2,8,0,0</v>
      </c>
      <c r="B93">
        <v>6.0</v>
      </c>
      <c r="C93">
        <v>1.0</v>
      </c>
      <c r="D93">
        <v>2.0</v>
      </c>
      <c r="E93">
        <v>2.0</v>
      </c>
      <c r="F93">
        <v>8.0</v>
      </c>
      <c r="K93" t="s">
        <v>2993</v>
      </c>
      <c r="P93" t="str">
        <f>'Formato 6 a)'!B101</f>
        <v/>
      </c>
      <c r="Q93" t="str">
        <f>'Formato 6 a)'!C101</f>
        <v/>
      </c>
      <c r="R93" t="str">
        <f>'Formato 6 a)'!D101</f>
        <v/>
      </c>
      <c r="S93" t="str">
        <f>'Formato 6 a)'!E101</f>
        <v/>
      </c>
      <c r="T93" t="str">
        <f>'Formato 6 a)'!F101</f>
        <v/>
      </c>
      <c r="U93">
        <f>'Formato 6 a)'!G101</f>
        <v>0</v>
      </c>
    </row>
    <row r="94" ht="15.75" customHeight="1">
      <c r="A94" s="5" t="str">
        <f t="shared" si="1"/>
        <v>6,1,2,2,9,0,0</v>
      </c>
      <c r="B94">
        <v>6.0</v>
      </c>
      <c r="C94">
        <v>1.0</v>
      </c>
      <c r="D94">
        <v>2.0</v>
      </c>
      <c r="E94">
        <v>2.0</v>
      </c>
      <c r="F94">
        <v>9.0</v>
      </c>
      <c r="K94" t="s">
        <v>2995</v>
      </c>
      <c r="P94" t="str">
        <f>'Formato 6 a)'!B102</f>
        <v/>
      </c>
      <c r="Q94" t="str">
        <f>'Formato 6 a)'!C102</f>
        <v/>
      </c>
      <c r="R94" t="str">
        <f>'Formato 6 a)'!D102</f>
        <v/>
      </c>
      <c r="S94" t="str">
        <f>'Formato 6 a)'!E102</f>
        <v/>
      </c>
      <c r="T94" t="str">
        <f>'Formato 6 a)'!F102</f>
        <v/>
      </c>
      <c r="U94">
        <f>'Formato 6 a)'!G102</f>
        <v>0</v>
      </c>
    </row>
    <row r="95" ht="15.75" customHeight="1">
      <c r="A95" s="5" t="str">
        <f t="shared" si="1"/>
        <v>6,1,2,3,0,0,0</v>
      </c>
      <c r="B95">
        <v>6.0</v>
      </c>
      <c r="C95">
        <v>1.0</v>
      </c>
      <c r="D95">
        <v>2.0</v>
      </c>
      <c r="E95">
        <v>3.0</v>
      </c>
      <c r="J95" t="s">
        <v>2996</v>
      </c>
      <c r="P95" t="str">
        <f>'Formato 6 a)'!B103</f>
        <v/>
      </c>
      <c r="Q95" t="str">
        <f>'Formato 6 a)'!C103</f>
        <v/>
      </c>
      <c r="R95" t="str">
        <f>'Formato 6 a)'!D103</f>
        <v/>
      </c>
      <c r="S95" t="str">
        <f>'Formato 6 a)'!E103</f>
        <v/>
      </c>
      <c r="T95" t="str">
        <f>'Formato 6 a)'!F103</f>
        <v/>
      </c>
      <c r="U95">
        <f>'Formato 6 a)'!G103</f>
        <v>0</v>
      </c>
    </row>
    <row r="96" ht="15.75" customHeight="1">
      <c r="A96" s="5" t="str">
        <f t="shared" si="1"/>
        <v>6,1,2,3,1,0,0</v>
      </c>
      <c r="B96">
        <v>6.0</v>
      </c>
      <c r="C96">
        <v>1.0</v>
      </c>
      <c r="D96">
        <v>2.0</v>
      </c>
      <c r="E96">
        <v>3.0</v>
      </c>
      <c r="F96">
        <v>1.0</v>
      </c>
      <c r="K96" t="s">
        <v>2998</v>
      </c>
      <c r="P96" t="str">
        <f>'Formato 6 a)'!B104</f>
        <v/>
      </c>
      <c r="Q96" t="str">
        <f>'Formato 6 a)'!C104</f>
        <v/>
      </c>
      <c r="R96" t="str">
        <f>'Formato 6 a)'!D104</f>
        <v/>
      </c>
      <c r="S96" t="str">
        <f>'Formato 6 a)'!E104</f>
        <v/>
      </c>
      <c r="T96" t="str">
        <f>'Formato 6 a)'!F104</f>
        <v/>
      </c>
      <c r="U96">
        <f>'Formato 6 a)'!G104</f>
        <v>0</v>
      </c>
    </row>
    <row r="97" ht="15.75" customHeight="1">
      <c r="A97" s="5" t="str">
        <f t="shared" si="1"/>
        <v>6,1,2,3,2,0,0</v>
      </c>
      <c r="B97">
        <v>6.0</v>
      </c>
      <c r="C97">
        <v>1.0</v>
      </c>
      <c r="D97">
        <v>2.0</v>
      </c>
      <c r="E97">
        <v>3.0</v>
      </c>
      <c r="F97">
        <v>2.0</v>
      </c>
      <c r="K97" t="s">
        <v>3001</v>
      </c>
      <c r="P97" t="str">
        <f>'Formato 6 a)'!B105</f>
        <v/>
      </c>
      <c r="Q97" t="str">
        <f>'Formato 6 a)'!C105</f>
        <v/>
      </c>
      <c r="R97" t="str">
        <f>'Formato 6 a)'!D105</f>
        <v/>
      </c>
      <c r="S97" t="str">
        <f>'Formato 6 a)'!E105</f>
        <v/>
      </c>
      <c r="T97" t="str">
        <f>'Formato 6 a)'!F105</f>
        <v/>
      </c>
      <c r="U97">
        <f>'Formato 6 a)'!G105</f>
        <v>0</v>
      </c>
    </row>
    <row r="98" ht="15.75" customHeight="1">
      <c r="A98" s="5" t="str">
        <f t="shared" si="1"/>
        <v>6,1,2,3,3,0,0</v>
      </c>
      <c r="B98">
        <v>6.0</v>
      </c>
      <c r="C98">
        <v>1.0</v>
      </c>
      <c r="D98">
        <v>2.0</v>
      </c>
      <c r="E98">
        <v>3.0</v>
      </c>
      <c r="F98">
        <v>3.0</v>
      </c>
      <c r="K98" t="s">
        <v>3003</v>
      </c>
      <c r="P98" t="str">
        <f>'Formato 6 a)'!B106</f>
        <v/>
      </c>
      <c r="Q98" t="str">
        <f>'Formato 6 a)'!C106</f>
        <v/>
      </c>
      <c r="R98" t="str">
        <f>'Formato 6 a)'!D106</f>
        <v/>
      </c>
      <c r="S98" t="str">
        <f>'Formato 6 a)'!E106</f>
        <v/>
      </c>
      <c r="T98" t="str">
        <f>'Formato 6 a)'!F106</f>
        <v/>
      </c>
      <c r="U98">
        <f>'Formato 6 a)'!G106</f>
        <v>0</v>
      </c>
    </row>
    <row r="99" ht="15.75" customHeight="1">
      <c r="A99" s="5" t="str">
        <f t="shared" si="1"/>
        <v>6,1,2,3,4,0,0</v>
      </c>
      <c r="B99">
        <v>6.0</v>
      </c>
      <c r="C99">
        <v>1.0</v>
      </c>
      <c r="D99">
        <v>2.0</v>
      </c>
      <c r="E99">
        <v>3.0</v>
      </c>
      <c r="F99">
        <v>4.0</v>
      </c>
      <c r="K99" t="s">
        <v>3005</v>
      </c>
      <c r="P99" t="str">
        <f>'Formato 6 a)'!B107</f>
        <v/>
      </c>
      <c r="Q99" t="str">
        <f>'Formato 6 a)'!C107</f>
        <v/>
      </c>
      <c r="R99" t="str">
        <f>'Formato 6 a)'!D107</f>
        <v/>
      </c>
      <c r="S99" t="str">
        <f>'Formato 6 a)'!E107</f>
        <v/>
      </c>
      <c r="T99" t="str">
        <f>'Formato 6 a)'!F107</f>
        <v/>
      </c>
      <c r="U99">
        <f>'Formato 6 a)'!G107</f>
        <v>0</v>
      </c>
    </row>
    <row r="100" ht="15.75" customHeight="1">
      <c r="A100" s="5" t="str">
        <f t="shared" si="1"/>
        <v>6,1,2,3,5,0,0</v>
      </c>
      <c r="B100">
        <v>6.0</v>
      </c>
      <c r="C100">
        <v>1.0</v>
      </c>
      <c r="D100">
        <v>2.0</v>
      </c>
      <c r="E100">
        <v>3.0</v>
      </c>
      <c r="F100">
        <v>5.0</v>
      </c>
      <c r="K100" t="s">
        <v>3006</v>
      </c>
      <c r="P100" t="str">
        <f>'Formato 6 a)'!B108</f>
        <v/>
      </c>
      <c r="Q100" t="str">
        <f>'Formato 6 a)'!C108</f>
        <v/>
      </c>
      <c r="R100" t="str">
        <f>'Formato 6 a)'!D108</f>
        <v/>
      </c>
      <c r="S100" t="str">
        <f>'Formato 6 a)'!E108</f>
        <v/>
      </c>
      <c r="T100" t="str">
        <f>'Formato 6 a)'!F108</f>
        <v/>
      </c>
      <c r="U100">
        <f>'Formato 6 a)'!G108</f>
        <v>0</v>
      </c>
    </row>
    <row r="101" ht="15.75" customHeight="1">
      <c r="A101" s="5" t="str">
        <f t="shared" si="1"/>
        <v>6,1,2,3,6,0,0</v>
      </c>
      <c r="B101">
        <v>6.0</v>
      </c>
      <c r="C101">
        <v>1.0</v>
      </c>
      <c r="D101">
        <v>2.0</v>
      </c>
      <c r="E101">
        <v>3.0</v>
      </c>
      <c r="F101">
        <v>6.0</v>
      </c>
      <c r="K101" t="s">
        <v>3007</v>
      </c>
      <c r="P101" t="str">
        <f>'Formato 6 a)'!B109</f>
        <v/>
      </c>
      <c r="Q101" t="str">
        <f>'Formato 6 a)'!C109</f>
        <v/>
      </c>
      <c r="R101" t="str">
        <f>'Formato 6 a)'!D109</f>
        <v/>
      </c>
      <c r="S101" t="str">
        <f>'Formato 6 a)'!E109</f>
        <v/>
      </c>
      <c r="T101" t="str">
        <f>'Formato 6 a)'!F109</f>
        <v/>
      </c>
      <c r="U101">
        <f>'Formato 6 a)'!G109</f>
        <v>0</v>
      </c>
    </row>
    <row r="102" ht="15.75" customHeight="1">
      <c r="A102" s="5" t="str">
        <f t="shared" si="1"/>
        <v>6,1,2,3,7,0,0</v>
      </c>
      <c r="B102">
        <v>6.0</v>
      </c>
      <c r="C102">
        <v>1.0</v>
      </c>
      <c r="D102">
        <v>2.0</v>
      </c>
      <c r="E102">
        <v>3.0</v>
      </c>
      <c r="F102">
        <v>7.0</v>
      </c>
      <c r="K102" t="s">
        <v>3009</v>
      </c>
      <c r="P102" t="str">
        <f>'Formato 6 a)'!B110</f>
        <v/>
      </c>
      <c r="Q102" t="str">
        <f>'Formato 6 a)'!C110</f>
        <v/>
      </c>
      <c r="R102" t="str">
        <f>'Formato 6 a)'!D110</f>
        <v/>
      </c>
      <c r="S102" t="str">
        <f>'Formato 6 a)'!E110</f>
        <v/>
      </c>
      <c r="T102" t="str">
        <f>'Formato 6 a)'!F110</f>
        <v/>
      </c>
      <c r="U102">
        <f>'Formato 6 a)'!G110</f>
        <v>0</v>
      </c>
    </row>
    <row r="103" ht="15.75" customHeight="1">
      <c r="A103" s="5" t="str">
        <f t="shared" si="1"/>
        <v>6,1,2,3,8,0,0</v>
      </c>
      <c r="B103">
        <v>6.0</v>
      </c>
      <c r="C103">
        <v>1.0</v>
      </c>
      <c r="D103">
        <v>2.0</v>
      </c>
      <c r="E103">
        <v>3.0</v>
      </c>
      <c r="F103">
        <v>8.0</v>
      </c>
      <c r="K103" t="s">
        <v>3011</v>
      </c>
      <c r="P103" t="str">
        <f>'Formato 6 a)'!B111</f>
        <v/>
      </c>
      <c r="Q103" t="str">
        <f>'Formato 6 a)'!C111</f>
        <v/>
      </c>
      <c r="R103" t="str">
        <f>'Formato 6 a)'!D111</f>
        <v/>
      </c>
      <c r="S103" t="str">
        <f>'Formato 6 a)'!E111</f>
        <v/>
      </c>
      <c r="T103" t="str">
        <f>'Formato 6 a)'!F111</f>
        <v/>
      </c>
      <c r="U103">
        <f>'Formato 6 a)'!G111</f>
        <v>0</v>
      </c>
    </row>
    <row r="104" ht="15.75" customHeight="1">
      <c r="A104" s="5" t="str">
        <f t="shared" si="1"/>
        <v>6,1,2,3,9,0,0</v>
      </c>
      <c r="B104">
        <v>6.0</v>
      </c>
      <c r="C104">
        <v>1.0</v>
      </c>
      <c r="D104">
        <v>2.0</v>
      </c>
      <c r="E104">
        <v>3.0</v>
      </c>
      <c r="F104">
        <v>9.0</v>
      </c>
      <c r="K104" t="s">
        <v>3012</v>
      </c>
      <c r="P104" t="str">
        <f>'Formato 6 a)'!B112</f>
        <v/>
      </c>
      <c r="Q104" t="str">
        <f>'Formato 6 a)'!C112</f>
        <v/>
      </c>
      <c r="R104" t="str">
        <f>'Formato 6 a)'!D112</f>
        <v/>
      </c>
      <c r="S104" t="str">
        <f>'Formato 6 a)'!E112</f>
        <v/>
      </c>
      <c r="T104" t="str">
        <f>'Formato 6 a)'!F112</f>
        <v/>
      </c>
      <c r="U104">
        <f>'Formato 6 a)'!G112</f>
        <v>0</v>
      </c>
    </row>
    <row r="105" ht="15.75" customHeight="1">
      <c r="A105" s="5" t="str">
        <f t="shared" si="1"/>
        <v>6,1,2,4,0,0,0</v>
      </c>
      <c r="B105">
        <v>6.0</v>
      </c>
      <c r="C105">
        <v>1.0</v>
      </c>
      <c r="D105">
        <v>2.0</v>
      </c>
      <c r="E105">
        <v>4.0</v>
      </c>
      <c r="J105" t="s">
        <v>3013</v>
      </c>
      <c r="P105" t="str">
        <f>'Formato 6 a)'!B113</f>
        <v/>
      </c>
      <c r="Q105" t="str">
        <f>'Formato 6 a)'!C113</f>
        <v/>
      </c>
      <c r="R105" t="str">
        <f>'Formato 6 a)'!D113</f>
        <v/>
      </c>
      <c r="S105" t="str">
        <f>'Formato 6 a)'!E113</f>
        <v/>
      </c>
      <c r="T105" t="str">
        <f>'Formato 6 a)'!F113</f>
        <v/>
      </c>
      <c r="U105">
        <f>'Formato 6 a)'!G113</f>
        <v>0</v>
      </c>
    </row>
    <row r="106" ht="15.75" customHeight="1">
      <c r="A106" s="5" t="str">
        <f t="shared" si="1"/>
        <v>6,1,2,4,1,0,0</v>
      </c>
      <c r="B106">
        <v>6.0</v>
      </c>
      <c r="C106">
        <v>1.0</v>
      </c>
      <c r="D106">
        <v>2.0</v>
      </c>
      <c r="E106">
        <v>4.0</v>
      </c>
      <c r="F106">
        <v>1.0</v>
      </c>
      <c r="K106" t="s">
        <v>3014</v>
      </c>
      <c r="P106" t="str">
        <f>'Formato 6 a)'!B114</f>
        <v/>
      </c>
      <c r="Q106" t="str">
        <f>'Formato 6 a)'!C114</f>
        <v/>
      </c>
      <c r="R106" t="str">
        <f>'Formato 6 a)'!D114</f>
        <v/>
      </c>
      <c r="S106" t="str">
        <f>'Formato 6 a)'!E114</f>
        <v/>
      </c>
      <c r="T106" t="str">
        <f>'Formato 6 a)'!F114</f>
        <v/>
      </c>
      <c r="U106">
        <f>'Formato 6 a)'!G114</f>
        <v>0</v>
      </c>
    </row>
    <row r="107" ht="15.75" customHeight="1">
      <c r="A107" s="5" t="str">
        <f t="shared" si="1"/>
        <v>6,1,2,4,2,0,0</v>
      </c>
      <c r="B107">
        <v>6.0</v>
      </c>
      <c r="C107">
        <v>1.0</v>
      </c>
      <c r="D107">
        <v>2.0</v>
      </c>
      <c r="E107">
        <v>4.0</v>
      </c>
      <c r="F107">
        <v>2.0</v>
      </c>
      <c r="K107" t="s">
        <v>3015</v>
      </c>
      <c r="P107" t="str">
        <f>'Formato 6 a)'!B115</f>
        <v/>
      </c>
      <c r="Q107" t="str">
        <f>'Formato 6 a)'!C115</f>
        <v/>
      </c>
      <c r="R107" t="str">
        <f>'Formato 6 a)'!D115</f>
        <v/>
      </c>
      <c r="S107" t="str">
        <f>'Formato 6 a)'!E115</f>
        <v/>
      </c>
      <c r="T107" t="str">
        <f>'Formato 6 a)'!F115</f>
        <v/>
      </c>
      <c r="U107">
        <f>'Formato 6 a)'!G115</f>
        <v>0</v>
      </c>
    </row>
    <row r="108" ht="15.75" customHeight="1">
      <c r="A108" s="5" t="str">
        <f t="shared" si="1"/>
        <v>6,1,2,4,3,0,0</v>
      </c>
      <c r="B108">
        <v>6.0</v>
      </c>
      <c r="C108">
        <v>1.0</v>
      </c>
      <c r="D108">
        <v>2.0</v>
      </c>
      <c r="E108">
        <v>4.0</v>
      </c>
      <c r="F108">
        <v>3.0</v>
      </c>
      <c r="K108" t="s">
        <v>3016</v>
      </c>
      <c r="P108" t="str">
        <f>'Formato 6 a)'!B116</f>
        <v/>
      </c>
      <c r="Q108" t="str">
        <f>'Formato 6 a)'!C116</f>
        <v/>
      </c>
      <c r="R108" t="str">
        <f>'Formato 6 a)'!D116</f>
        <v/>
      </c>
      <c r="S108" t="str">
        <f>'Formato 6 a)'!E116</f>
        <v/>
      </c>
      <c r="T108" t="str">
        <f>'Formato 6 a)'!F116</f>
        <v/>
      </c>
      <c r="U108">
        <f>'Formato 6 a)'!G116</f>
        <v>0</v>
      </c>
    </row>
    <row r="109" ht="15.75" customHeight="1">
      <c r="A109" s="5" t="str">
        <f t="shared" si="1"/>
        <v>6,1,2,4,4,0,0</v>
      </c>
      <c r="B109">
        <v>6.0</v>
      </c>
      <c r="C109">
        <v>1.0</v>
      </c>
      <c r="D109">
        <v>2.0</v>
      </c>
      <c r="E109">
        <v>4.0</v>
      </c>
      <c r="F109">
        <v>4.0</v>
      </c>
      <c r="K109" t="s">
        <v>3017</v>
      </c>
      <c r="P109" t="str">
        <f>'Formato 6 a)'!B117</f>
        <v/>
      </c>
      <c r="Q109" t="str">
        <f>'Formato 6 a)'!C117</f>
        <v/>
      </c>
      <c r="R109" t="str">
        <f>'Formato 6 a)'!D117</f>
        <v/>
      </c>
      <c r="S109" t="str">
        <f>'Formato 6 a)'!E117</f>
        <v/>
      </c>
      <c r="T109" t="str">
        <f>'Formato 6 a)'!F117</f>
        <v/>
      </c>
      <c r="U109">
        <f>'Formato 6 a)'!G117</f>
        <v>0</v>
      </c>
    </row>
    <row r="110" ht="15.75" customHeight="1">
      <c r="A110" s="5" t="str">
        <f t="shared" si="1"/>
        <v>6,1,2,4,5,0,0</v>
      </c>
      <c r="B110">
        <v>6.0</v>
      </c>
      <c r="C110">
        <v>1.0</v>
      </c>
      <c r="D110">
        <v>2.0</v>
      </c>
      <c r="E110">
        <v>4.0</v>
      </c>
      <c r="F110">
        <v>5.0</v>
      </c>
      <c r="K110" t="s">
        <v>3019</v>
      </c>
      <c r="P110" t="str">
        <f>'Formato 6 a)'!B118</f>
        <v/>
      </c>
      <c r="Q110" t="str">
        <f>'Formato 6 a)'!C118</f>
        <v/>
      </c>
      <c r="R110" t="str">
        <f>'Formato 6 a)'!D118</f>
        <v/>
      </c>
      <c r="S110" t="str">
        <f>'Formato 6 a)'!E118</f>
        <v/>
      </c>
      <c r="T110" t="str">
        <f>'Formato 6 a)'!F118</f>
        <v/>
      </c>
      <c r="U110">
        <f>'Formato 6 a)'!G118</f>
        <v>0</v>
      </c>
    </row>
    <row r="111" ht="15.75" customHeight="1">
      <c r="A111" s="5" t="str">
        <f t="shared" si="1"/>
        <v>6,1,2,4,6,0,0</v>
      </c>
      <c r="B111">
        <v>6.0</v>
      </c>
      <c r="C111">
        <v>1.0</v>
      </c>
      <c r="D111">
        <v>2.0</v>
      </c>
      <c r="E111">
        <v>4.0</v>
      </c>
      <c r="F111">
        <v>6.0</v>
      </c>
      <c r="K111" t="s">
        <v>3021</v>
      </c>
      <c r="P111" t="str">
        <f>'Formato 6 a)'!B119</f>
        <v/>
      </c>
      <c r="Q111" t="str">
        <f>'Formato 6 a)'!C119</f>
        <v/>
      </c>
      <c r="R111" t="str">
        <f>'Formato 6 a)'!D119</f>
        <v/>
      </c>
      <c r="S111" t="str">
        <f>'Formato 6 a)'!E119</f>
        <v/>
      </c>
      <c r="T111" t="str">
        <f>'Formato 6 a)'!F119</f>
        <v/>
      </c>
      <c r="U111">
        <f>'Formato 6 a)'!G119</f>
        <v>0</v>
      </c>
    </row>
    <row r="112" ht="15.75" customHeight="1">
      <c r="A112" s="5" t="str">
        <f t="shared" si="1"/>
        <v>6,1,2,4,7,0,0</v>
      </c>
      <c r="B112">
        <v>6.0</v>
      </c>
      <c r="C112">
        <v>1.0</v>
      </c>
      <c r="D112">
        <v>2.0</v>
      </c>
      <c r="E112">
        <v>4.0</v>
      </c>
      <c r="F112">
        <v>7.0</v>
      </c>
      <c r="K112" t="s">
        <v>3022</v>
      </c>
      <c r="P112" t="str">
        <f>'Formato 6 a)'!B120</f>
        <v/>
      </c>
      <c r="Q112" t="str">
        <f>'Formato 6 a)'!C120</f>
        <v/>
      </c>
      <c r="R112" t="str">
        <f>'Formato 6 a)'!D120</f>
        <v/>
      </c>
      <c r="S112" t="str">
        <f>'Formato 6 a)'!E120</f>
        <v/>
      </c>
      <c r="T112" t="str">
        <f>'Formato 6 a)'!F120</f>
        <v/>
      </c>
      <c r="U112">
        <f>'Formato 6 a)'!G120</f>
        <v>0</v>
      </c>
    </row>
    <row r="113" ht="15.75" customHeight="1">
      <c r="A113" s="5" t="str">
        <f t="shared" si="1"/>
        <v>6,1,2,4,8,0,0</v>
      </c>
      <c r="B113">
        <v>6.0</v>
      </c>
      <c r="C113">
        <v>1.0</v>
      </c>
      <c r="D113">
        <v>2.0</v>
      </c>
      <c r="E113">
        <v>4.0</v>
      </c>
      <c r="F113">
        <v>8.0</v>
      </c>
      <c r="K113" t="s">
        <v>3024</v>
      </c>
      <c r="P113" t="str">
        <f>'Formato 6 a)'!B121</f>
        <v/>
      </c>
      <c r="Q113" t="str">
        <f>'Formato 6 a)'!C121</f>
        <v/>
      </c>
      <c r="R113" t="str">
        <f>'Formato 6 a)'!D121</f>
        <v/>
      </c>
      <c r="S113" t="str">
        <f>'Formato 6 a)'!E121</f>
        <v/>
      </c>
      <c r="T113" t="str">
        <f>'Formato 6 a)'!F121</f>
        <v/>
      </c>
      <c r="U113">
        <f>'Formato 6 a)'!G121</f>
        <v>0</v>
      </c>
    </row>
    <row r="114" ht="15.75" customHeight="1">
      <c r="A114" s="5" t="str">
        <f t="shared" si="1"/>
        <v>6,1,2,4,9,0,0</v>
      </c>
      <c r="B114">
        <v>6.0</v>
      </c>
      <c r="C114">
        <v>1.0</v>
      </c>
      <c r="D114">
        <v>2.0</v>
      </c>
      <c r="E114">
        <v>4.0</v>
      </c>
      <c r="F114">
        <v>9.0</v>
      </c>
      <c r="K114" t="s">
        <v>3025</v>
      </c>
      <c r="P114" t="str">
        <f>'Formato 6 a)'!B122</f>
        <v/>
      </c>
      <c r="Q114" t="str">
        <f>'Formato 6 a)'!C122</f>
        <v/>
      </c>
      <c r="R114" t="str">
        <f>'Formato 6 a)'!D122</f>
        <v/>
      </c>
      <c r="S114" t="str">
        <f>'Formato 6 a)'!E122</f>
        <v/>
      </c>
      <c r="T114" t="str">
        <f>'Formato 6 a)'!F122</f>
        <v/>
      </c>
      <c r="U114">
        <f>'Formato 6 a)'!G122</f>
        <v>0</v>
      </c>
    </row>
    <row r="115" ht="15.75" customHeight="1">
      <c r="A115" s="5" t="str">
        <f t="shared" si="1"/>
        <v>6,1,2,5,0,0,0</v>
      </c>
      <c r="B115">
        <v>6.0</v>
      </c>
      <c r="C115">
        <v>1.0</v>
      </c>
      <c r="D115">
        <v>2.0</v>
      </c>
      <c r="E115">
        <v>5.0</v>
      </c>
      <c r="J115" t="s">
        <v>3026</v>
      </c>
      <c r="P115" t="str">
        <f>'Formato 6 a)'!B123</f>
        <v/>
      </c>
      <c r="Q115" t="str">
        <f>'Formato 6 a)'!C123</f>
        <v/>
      </c>
      <c r="R115" t="str">
        <f>'Formato 6 a)'!D123</f>
        <v/>
      </c>
      <c r="S115" t="str">
        <f>'Formato 6 a)'!E123</f>
        <v/>
      </c>
      <c r="T115" t="str">
        <f>'Formato 6 a)'!F123</f>
        <v/>
      </c>
      <c r="U115">
        <f>'Formato 6 a)'!G123</f>
        <v>0</v>
      </c>
    </row>
    <row r="116" ht="15.75" customHeight="1">
      <c r="A116" s="5" t="str">
        <f t="shared" si="1"/>
        <v>6,1,2,5,1,0,0</v>
      </c>
      <c r="B116">
        <v>6.0</v>
      </c>
      <c r="C116">
        <v>1.0</v>
      </c>
      <c r="D116">
        <v>2.0</v>
      </c>
      <c r="E116">
        <v>5.0</v>
      </c>
      <c r="F116">
        <v>1.0</v>
      </c>
      <c r="K116" t="s">
        <v>3030</v>
      </c>
      <c r="P116" t="str">
        <f>'Formato 6 a)'!B124</f>
        <v/>
      </c>
      <c r="Q116" t="str">
        <f>'Formato 6 a)'!C124</f>
        <v/>
      </c>
      <c r="R116" t="str">
        <f>'Formato 6 a)'!D124</f>
        <v/>
      </c>
      <c r="S116" t="str">
        <f>'Formato 6 a)'!E124</f>
        <v/>
      </c>
      <c r="T116" t="str">
        <f>'Formato 6 a)'!F124</f>
        <v/>
      </c>
      <c r="U116">
        <f>'Formato 6 a)'!G124</f>
        <v>0</v>
      </c>
    </row>
    <row r="117" ht="15.75" customHeight="1">
      <c r="A117" s="5" t="str">
        <f t="shared" si="1"/>
        <v>6,1,2,5,2,0,0</v>
      </c>
      <c r="B117">
        <v>6.0</v>
      </c>
      <c r="C117">
        <v>1.0</v>
      </c>
      <c r="D117">
        <v>2.0</v>
      </c>
      <c r="E117">
        <v>5.0</v>
      </c>
      <c r="F117">
        <v>2.0</v>
      </c>
      <c r="K117" t="s">
        <v>3034</v>
      </c>
      <c r="P117" t="str">
        <f>'Formato 6 a)'!B125</f>
        <v/>
      </c>
      <c r="Q117" t="str">
        <f>'Formato 6 a)'!C125</f>
        <v/>
      </c>
      <c r="R117" t="str">
        <f>'Formato 6 a)'!D125</f>
        <v/>
      </c>
      <c r="S117" t="str">
        <f>'Formato 6 a)'!E125</f>
        <v/>
      </c>
      <c r="T117" t="str">
        <f>'Formato 6 a)'!F125</f>
        <v/>
      </c>
      <c r="U117">
        <f>'Formato 6 a)'!G125</f>
        <v>0</v>
      </c>
    </row>
    <row r="118" ht="15.75" customHeight="1">
      <c r="A118" s="5" t="str">
        <f t="shared" si="1"/>
        <v>6,1,2,5,3,0,0</v>
      </c>
      <c r="B118">
        <v>6.0</v>
      </c>
      <c r="C118">
        <v>1.0</v>
      </c>
      <c r="D118">
        <v>2.0</v>
      </c>
      <c r="E118">
        <v>5.0</v>
      </c>
      <c r="F118">
        <v>3.0</v>
      </c>
      <c r="K118" t="s">
        <v>3037</v>
      </c>
      <c r="P118" t="str">
        <f>'Formato 6 a)'!B126</f>
        <v/>
      </c>
      <c r="Q118" t="str">
        <f>'Formato 6 a)'!C126</f>
        <v/>
      </c>
      <c r="R118" t="str">
        <f>'Formato 6 a)'!D126</f>
        <v/>
      </c>
      <c r="S118" t="str">
        <f>'Formato 6 a)'!E126</f>
        <v/>
      </c>
      <c r="T118" t="str">
        <f>'Formato 6 a)'!F126</f>
        <v/>
      </c>
      <c r="U118">
        <f>'Formato 6 a)'!G126</f>
        <v>0</v>
      </c>
    </row>
    <row r="119" ht="15.75" customHeight="1">
      <c r="A119" s="5" t="str">
        <f t="shared" si="1"/>
        <v>6,1,2,5,4,0,0</v>
      </c>
      <c r="B119">
        <v>6.0</v>
      </c>
      <c r="C119">
        <v>1.0</v>
      </c>
      <c r="D119">
        <v>2.0</v>
      </c>
      <c r="E119">
        <v>5.0</v>
      </c>
      <c r="F119">
        <v>4.0</v>
      </c>
      <c r="K119" t="s">
        <v>3040</v>
      </c>
      <c r="P119" t="str">
        <f>'Formato 6 a)'!B127</f>
        <v/>
      </c>
      <c r="Q119" t="str">
        <f>'Formato 6 a)'!C127</f>
        <v/>
      </c>
      <c r="R119" t="str">
        <f>'Formato 6 a)'!D127</f>
        <v/>
      </c>
      <c r="S119" t="str">
        <f>'Formato 6 a)'!E127</f>
        <v/>
      </c>
      <c r="T119" t="str">
        <f>'Formato 6 a)'!F127</f>
        <v/>
      </c>
      <c r="U119">
        <f>'Formato 6 a)'!G127</f>
        <v>0</v>
      </c>
    </row>
    <row r="120" ht="15.75" customHeight="1">
      <c r="A120" s="5" t="str">
        <f t="shared" si="1"/>
        <v>6,1,2,5,5,0,0</v>
      </c>
      <c r="B120">
        <v>6.0</v>
      </c>
      <c r="C120">
        <v>1.0</v>
      </c>
      <c r="D120">
        <v>2.0</v>
      </c>
      <c r="E120">
        <v>5.0</v>
      </c>
      <c r="F120">
        <v>5.0</v>
      </c>
      <c r="K120" t="s">
        <v>3041</v>
      </c>
      <c r="P120" t="str">
        <f>'Formato 6 a)'!B128</f>
        <v/>
      </c>
      <c r="Q120" t="str">
        <f>'Formato 6 a)'!C128</f>
        <v/>
      </c>
      <c r="R120" t="str">
        <f>'Formato 6 a)'!D128</f>
        <v/>
      </c>
      <c r="S120" t="str">
        <f>'Formato 6 a)'!E128</f>
        <v/>
      </c>
      <c r="T120" t="str">
        <f>'Formato 6 a)'!F128</f>
        <v/>
      </c>
      <c r="U120">
        <f>'Formato 6 a)'!G128</f>
        <v>0</v>
      </c>
    </row>
    <row r="121" ht="15.75" customHeight="1">
      <c r="A121" s="5" t="str">
        <f t="shared" si="1"/>
        <v>6,1,2,5,6,0,0</v>
      </c>
      <c r="B121">
        <v>6.0</v>
      </c>
      <c r="C121">
        <v>1.0</v>
      </c>
      <c r="D121">
        <v>2.0</v>
      </c>
      <c r="E121">
        <v>5.0</v>
      </c>
      <c r="F121">
        <v>6.0</v>
      </c>
      <c r="K121" t="s">
        <v>3042</v>
      </c>
      <c r="P121" t="str">
        <f>'Formato 6 a)'!B129</f>
        <v/>
      </c>
      <c r="Q121" t="str">
        <f>'Formato 6 a)'!C129</f>
        <v/>
      </c>
      <c r="R121" t="str">
        <f>'Formato 6 a)'!D129</f>
        <v/>
      </c>
      <c r="S121" t="str">
        <f>'Formato 6 a)'!E129</f>
        <v/>
      </c>
      <c r="T121" t="str">
        <f>'Formato 6 a)'!F129</f>
        <v/>
      </c>
      <c r="U121">
        <f>'Formato 6 a)'!G129</f>
        <v>0</v>
      </c>
    </row>
    <row r="122" ht="15.75" customHeight="1">
      <c r="A122" s="5" t="str">
        <f t="shared" si="1"/>
        <v>6,1,2,5,7,0,0</v>
      </c>
      <c r="B122">
        <v>6.0</v>
      </c>
      <c r="C122">
        <v>1.0</v>
      </c>
      <c r="D122">
        <v>2.0</v>
      </c>
      <c r="E122">
        <v>5.0</v>
      </c>
      <c r="F122">
        <v>7.0</v>
      </c>
      <c r="K122" t="s">
        <v>3043</v>
      </c>
      <c r="P122" t="str">
        <f>'Formato 6 a)'!B130</f>
        <v/>
      </c>
      <c r="Q122" t="str">
        <f>'Formato 6 a)'!C130</f>
        <v/>
      </c>
      <c r="R122" t="str">
        <f>'Formato 6 a)'!D130</f>
        <v/>
      </c>
      <c r="S122" t="str">
        <f>'Formato 6 a)'!E130</f>
        <v/>
      </c>
      <c r="T122" t="str">
        <f>'Formato 6 a)'!F130</f>
        <v/>
      </c>
      <c r="U122">
        <f>'Formato 6 a)'!G130</f>
        <v>0</v>
      </c>
    </row>
    <row r="123" ht="15.75" customHeight="1">
      <c r="A123" s="5" t="str">
        <f t="shared" si="1"/>
        <v>6,1,2,5,8,0,0</v>
      </c>
      <c r="B123">
        <v>6.0</v>
      </c>
      <c r="C123">
        <v>1.0</v>
      </c>
      <c r="D123">
        <v>2.0</v>
      </c>
      <c r="E123">
        <v>5.0</v>
      </c>
      <c r="F123">
        <v>8.0</v>
      </c>
      <c r="K123" t="s">
        <v>3044</v>
      </c>
      <c r="P123" t="str">
        <f>'Formato 6 a)'!B131</f>
        <v/>
      </c>
      <c r="Q123" t="str">
        <f>'Formato 6 a)'!C131</f>
        <v/>
      </c>
      <c r="R123" t="str">
        <f>'Formato 6 a)'!D131</f>
        <v/>
      </c>
      <c r="S123" t="str">
        <f>'Formato 6 a)'!E131</f>
        <v/>
      </c>
      <c r="T123" t="str">
        <f>'Formato 6 a)'!F131</f>
        <v/>
      </c>
      <c r="U123">
        <f>'Formato 6 a)'!G131</f>
        <v>0</v>
      </c>
    </row>
    <row r="124" ht="15.75" customHeight="1">
      <c r="A124" s="5" t="str">
        <f t="shared" si="1"/>
        <v>6,1,2,5,9,0,0</v>
      </c>
      <c r="B124">
        <v>6.0</v>
      </c>
      <c r="C124">
        <v>1.0</v>
      </c>
      <c r="D124">
        <v>2.0</v>
      </c>
      <c r="E124">
        <v>5.0</v>
      </c>
      <c r="F124">
        <v>9.0</v>
      </c>
      <c r="K124" t="s">
        <v>3045</v>
      </c>
      <c r="P124" t="str">
        <f>'Formato 6 a)'!B132</f>
        <v/>
      </c>
      <c r="Q124" t="str">
        <f>'Formato 6 a)'!C132</f>
        <v/>
      </c>
      <c r="R124" t="str">
        <f>'Formato 6 a)'!D132</f>
        <v/>
      </c>
      <c r="S124" t="str">
        <f>'Formato 6 a)'!E132</f>
        <v/>
      </c>
      <c r="T124" t="str">
        <f>'Formato 6 a)'!F132</f>
        <v/>
      </c>
      <c r="U124">
        <f>'Formato 6 a)'!G132</f>
        <v>0</v>
      </c>
    </row>
    <row r="125" ht="15.75" customHeight="1">
      <c r="A125" s="5" t="str">
        <f t="shared" si="1"/>
        <v>6,1,2,6,0,0,0</v>
      </c>
      <c r="B125">
        <v>6.0</v>
      </c>
      <c r="C125">
        <v>1.0</v>
      </c>
      <c r="D125">
        <v>2.0</v>
      </c>
      <c r="E125">
        <v>6.0</v>
      </c>
      <c r="J125" t="s">
        <v>3046</v>
      </c>
      <c r="P125" t="str">
        <f>'Formato 6 a)'!B133</f>
        <v/>
      </c>
      <c r="Q125" t="str">
        <f>'Formato 6 a)'!C133</f>
        <v/>
      </c>
      <c r="R125" t="str">
        <f>'Formato 6 a)'!D133</f>
        <v/>
      </c>
      <c r="S125" t="str">
        <f>'Formato 6 a)'!E133</f>
        <v/>
      </c>
      <c r="T125" t="str">
        <f>'Formato 6 a)'!F133</f>
        <v/>
      </c>
      <c r="U125">
        <f>'Formato 6 a)'!G133</f>
        <v>0</v>
      </c>
    </row>
    <row r="126" ht="15.75" customHeight="1">
      <c r="A126" s="5" t="str">
        <f t="shared" si="1"/>
        <v>6,1,2,6,1,0,0</v>
      </c>
      <c r="B126">
        <v>6.0</v>
      </c>
      <c r="C126">
        <v>1.0</v>
      </c>
      <c r="D126">
        <v>2.0</v>
      </c>
      <c r="E126">
        <v>6.0</v>
      </c>
      <c r="F126">
        <v>1.0</v>
      </c>
      <c r="K126" t="s">
        <v>3047</v>
      </c>
      <c r="P126" t="str">
        <f>'Formato 6 a)'!B134</f>
        <v/>
      </c>
      <c r="Q126" t="str">
        <f>'Formato 6 a)'!C134</f>
        <v/>
      </c>
      <c r="R126" t="str">
        <f>'Formato 6 a)'!D134</f>
        <v/>
      </c>
      <c r="S126" t="str">
        <f>'Formato 6 a)'!E134</f>
        <v/>
      </c>
      <c r="T126" t="str">
        <f>'Formato 6 a)'!F134</f>
        <v/>
      </c>
      <c r="U126">
        <f>'Formato 6 a)'!G134</f>
        <v>0</v>
      </c>
    </row>
    <row r="127" ht="15.75" customHeight="1">
      <c r="A127" s="5" t="str">
        <f t="shared" si="1"/>
        <v>6,1,2,6,2,0,0</v>
      </c>
      <c r="B127">
        <v>6.0</v>
      </c>
      <c r="C127">
        <v>1.0</v>
      </c>
      <c r="D127">
        <v>2.0</v>
      </c>
      <c r="E127">
        <v>6.0</v>
      </c>
      <c r="F127">
        <v>2.0</v>
      </c>
      <c r="K127" t="s">
        <v>3048</v>
      </c>
      <c r="P127" t="str">
        <f>'Formato 6 a)'!B135</f>
        <v/>
      </c>
      <c r="Q127" t="str">
        <f>'Formato 6 a)'!C135</f>
        <v/>
      </c>
      <c r="R127" t="str">
        <f>'Formato 6 a)'!D135</f>
        <v/>
      </c>
      <c r="S127" t="str">
        <f>'Formato 6 a)'!E135</f>
        <v/>
      </c>
      <c r="T127" t="str">
        <f>'Formato 6 a)'!F135</f>
        <v/>
      </c>
      <c r="U127">
        <f>'Formato 6 a)'!G135</f>
        <v>0</v>
      </c>
    </row>
    <row r="128" ht="15.75" customHeight="1">
      <c r="A128" s="5" t="str">
        <f t="shared" si="1"/>
        <v>6,1,2,6,3,0,0</v>
      </c>
      <c r="B128">
        <v>6.0</v>
      </c>
      <c r="C128">
        <v>1.0</v>
      </c>
      <c r="D128">
        <v>2.0</v>
      </c>
      <c r="E128">
        <v>6.0</v>
      </c>
      <c r="F128">
        <v>3.0</v>
      </c>
      <c r="K128" t="s">
        <v>3049</v>
      </c>
      <c r="P128" t="str">
        <f>'Formato 6 a)'!B136</f>
        <v/>
      </c>
      <c r="Q128" t="str">
        <f>'Formato 6 a)'!C136</f>
        <v/>
      </c>
      <c r="R128" t="str">
        <f>'Formato 6 a)'!D136</f>
        <v/>
      </c>
      <c r="S128" t="str">
        <f>'Formato 6 a)'!E136</f>
        <v/>
      </c>
      <c r="T128" t="str">
        <f>'Formato 6 a)'!F136</f>
        <v/>
      </c>
      <c r="U128">
        <f>'Formato 6 a)'!G136</f>
        <v>0</v>
      </c>
    </row>
    <row r="129" ht="15.75" customHeight="1">
      <c r="A129" s="5" t="str">
        <f t="shared" si="1"/>
        <v>6,1,2,7,0,0,0</v>
      </c>
      <c r="B129">
        <v>6.0</v>
      </c>
      <c r="C129">
        <v>1.0</v>
      </c>
      <c r="D129">
        <v>2.0</v>
      </c>
      <c r="E129">
        <v>7.0</v>
      </c>
      <c r="J129" t="s">
        <v>3051</v>
      </c>
      <c r="P129" t="str">
        <f>'Formato 6 a)'!B137</f>
        <v/>
      </c>
      <c r="Q129" t="str">
        <f>'Formato 6 a)'!C137</f>
        <v/>
      </c>
      <c r="R129" t="str">
        <f>'Formato 6 a)'!D137</f>
        <v/>
      </c>
      <c r="S129" t="str">
        <f>'Formato 6 a)'!E137</f>
        <v/>
      </c>
      <c r="T129" t="str">
        <f>'Formato 6 a)'!F137</f>
        <v/>
      </c>
      <c r="U129">
        <f>'Formato 6 a)'!G137</f>
        <v>0</v>
      </c>
    </row>
    <row r="130" ht="15.75" customHeight="1">
      <c r="A130" s="5" t="str">
        <f t="shared" si="1"/>
        <v>6,1,2,7,1,0,0</v>
      </c>
      <c r="B130">
        <v>6.0</v>
      </c>
      <c r="C130">
        <v>1.0</v>
      </c>
      <c r="D130">
        <v>2.0</v>
      </c>
      <c r="E130">
        <v>7.0</v>
      </c>
      <c r="F130">
        <v>1.0</v>
      </c>
      <c r="K130" t="s">
        <v>3052</v>
      </c>
      <c r="P130" t="str">
        <f>'Formato 6 a)'!B138</f>
        <v/>
      </c>
      <c r="Q130" t="str">
        <f>'Formato 6 a)'!C138</f>
        <v/>
      </c>
      <c r="R130" t="str">
        <f>'Formato 6 a)'!D138</f>
        <v/>
      </c>
      <c r="S130" t="str">
        <f>'Formato 6 a)'!E138</f>
        <v/>
      </c>
      <c r="T130" t="str">
        <f>'Formato 6 a)'!F138</f>
        <v/>
      </c>
      <c r="U130">
        <f>'Formato 6 a)'!G138</f>
        <v>0</v>
      </c>
    </row>
    <row r="131" ht="15.75" customHeight="1">
      <c r="A131" s="5" t="str">
        <f t="shared" si="1"/>
        <v>6,1,2,7,2,0,0</v>
      </c>
      <c r="B131">
        <v>6.0</v>
      </c>
      <c r="C131">
        <v>1.0</v>
      </c>
      <c r="D131">
        <v>2.0</v>
      </c>
      <c r="E131">
        <v>7.0</v>
      </c>
      <c r="F131">
        <v>2.0</v>
      </c>
      <c r="K131" t="s">
        <v>3053</v>
      </c>
      <c r="P131" t="str">
        <f>'Formato 6 a)'!B139</f>
        <v/>
      </c>
      <c r="Q131" t="str">
        <f>'Formato 6 a)'!C139</f>
        <v/>
      </c>
      <c r="R131" t="str">
        <f>'Formato 6 a)'!D139</f>
        <v/>
      </c>
      <c r="S131" t="str">
        <f>'Formato 6 a)'!E139</f>
        <v/>
      </c>
      <c r="T131" t="str">
        <f>'Formato 6 a)'!F139</f>
        <v/>
      </c>
      <c r="U131">
        <f>'Formato 6 a)'!G139</f>
        <v>0</v>
      </c>
    </row>
    <row r="132" ht="15.75" customHeight="1">
      <c r="A132" s="5" t="str">
        <f t="shared" si="1"/>
        <v>6,1,2,7,3,0,0</v>
      </c>
      <c r="B132">
        <v>6.0</v>
      </c>
      <c r="C132">
        <v>1.0</v>
      </c>
      <c r="D132">
        <v>2.0</v>
      </c>
      <c r="E132">
        <v>7.0</v>
      </c>
      <c r="F132">
        <v>3.0</v>
      </c>
      <c r="K132" t="s">
        <v>3054</v>
      </c>
      <c r="P132" t="str">
        <f>'Formato 6 a)'!B140</f>
        <v/>
      </c>
      <c r="Q132" t="str">
        <f>'Formato 6 a)'!C140</f>
        <v/>
      </c>
      <c r="R132" t="str">
        <f>'Formato 6 a)'!D140</f>
        <v/>
      </c>
      <c r="S132" t="str">
        <f>'Formato 6 a)'!E140</f>
        <v/>
      </c>
      <c r="T132" t="str">
        <f>'Formato 6 a)'!F140</f>
        <v/>
      </c>
      <c r="U132">
        <f>'Formato 6 a)'!G140</f>
        <v>0</v>
      </c>
    </row>
    <row r="133" ht="15.75" customHeight="1">
      <c r="A133" s="5" t="str">
        <f t="shared" si="1"/>
        <v>6,1,2,7,4,0,0</v>
      </c>
      <c r="B133">
        <v>6.0</v>
      </c>
      <c r="C133">
        <v>1.0</v>
      </c>
      <c r="D133">
        <v>2.0</v>
      </c>
      <c r="E133">
        <v>7.0</v>
      </c>
      <c r="F133">
        <v>4.0</v>
      </c>
      <c r="K133" t="s">
        <v>3055</v>
      </c>
      <c r="P133" t="str">
        <f>'Formato 6 a)'!B141</f>
        <v/>
      </c>
      <c r="Q133" t="str">
        <f>'Formato 6 a)'!C141</f>
        <v/>
      </c>
      <c r="R133" t="str">
        <f>'Formato 6 a)'!D141</f>
        <v/>
      </c>
      <c r="S133" t="str">
        <f>'Formato 6 a)'!E141</f>
        <v/>
      </c>
      <c r="T133" t="str">
        <f>'Formato 6 a)'!F141</f>
        <v/>
      </c>
      <c r="U133">
        <f>'Formato 6 a)'!G141</f>
        <v>0</v>
      </c>
    </row>
    <row r="134" ht="15.75" customHeight="1">
      <c r="A134" s="5" t="str">
        <f t="shared" si="1"/>
        <v>6,1,2,7,5,0,0</v>
      </c>
      <c r="B134">
        <v>6.0</v>
      </c>
      <c r="C134">
        <v>1.0</v>
      </c>
      <c r="D134">
        <v>2.0</v>
      </c>
      <c r="E134">
        <v>7.0</v>
      </c>
      <c r="F134">
        <v>5.0</v>
      </c>
      <c r="K134" t="s">
        <v>3056</v>
      </c>
      <c r="P134" t="str">
        <f>'Formato 6 a)'!B142</f>
        <v/>
      </c>
      <c r="Q134" t="str">
        <f>'Formato 6 a)'!C142</f>
        <v/>
      </c>
      <c r="R134" t="str">
        <f>'Formato 6 a)'!D142</f>
        <v/>
      </c>
      <c r="S134" t="str">
        <f>'Formato 6 a)'!E142</f>
        <v/>
      </c>
      <c r="T134" t="str">
        <f>'Formato 6 a)'!F142</f>
        <v/>
      </c>
      <c r="U134">
        <f>'Formato 6 a)'!G142</f>
        <v>0</v>
      </c>
    </row>
    <row r="135" ht="15.75" customHeight="1">
      <c r="A135" s="5" t="str">
        <f t="shared" si="1"/>
        <v>6,1,2,7,5,1,0</v>
      </c>
      <c r="B135">
        <v>6.0</v>
      </c>
      <c r="C135">
        <v>1.0</v>
      </c>
      <c r="D135">
        <v>2.0</v>
      </c>
      <c r="E135">
        <v>7.0</v>
      </c>
      <c r="F135">
        <v>5.0</v>
      </c>
      <c r="G135">
        <v>1.0</v>
      </c>
      <c r="L135" t="s">
        <v>3057</v>
      </c>
      <c r="P135" t="str">
        <f>'Formato 6 a)'!B143</f>
        <v/>
      </c>
      <c r="Q135" t="str">
        <f>'Formato 6 a)'!C143</f>
        <v/>
      </c>
      <c r="R135" t="str">
        <f>'Formato 6 a)'!D143</f>
        <v/>
      </c>
      <c r="S135" t="str">
        <f>'Formato 6 a)'!E143</f>
        <v/>
      </c>
      <c r="T135" t="str">
        <f>'Formato 6 a)'!F143</f>
        <v/>
      </c>
      <c r="U135">
        <f>'Formato 6 a)'!G143</f>
        <v>0</v>
      </c>
    </row>
    <row r="136" ht="15.75" customHeight="1">
      <c r="A136" s="5" t="str">
        <f t="shared" si="1"/>
        <v>6,1,2,7,6,0,0</v>
      </c>
      <c r="B136">
        <v>6.0</v>
      </c>
      <c r="C136">
        <v>1.0</v>
      </c>
      <c r="D136">
        <v>2.0</v>
      </c>
      <c r="E136">
        <v>7.0</v>
      </c>
      <c r="F136">
        <v>6.0</v>
      </c>
      <c r="K136" t="s">
        <v>3059</v>
      </c>
      <c r="P136" t="str">
        <f>'Formato 6 a)'!B144</f>
        <v/>
      </c>
      <c r="Q136" t="str">
        <f>'Formato 6 a)'!C144</f>
        <v/>
      </c>
      <c r="R136" t="str">
        <f>'Formato 6 a)'!D144</f>
        <v/>
      </c>
      <c r="S136" t="str">
        <f>'Formato 6 a)'!E144</f>
        <v/>
      </c>
      <c r="T136" t="str">
        <f>'Formato 6 a)'!F144</f>
        <v/>
      </c>
      <c r="U136">
        <f>'Formato 6 a)'!G144</f>
        <v>0</v>
      </c>
    </row>
    <row r="137" ht="15.75" customHeight="1">
      <c r="A137" s="5" t="str">
        <f t="shared" si="1"/>
        <v>6,1,2,7,7,0,0</v>
      </c>
      <c r="B137">
        <v>6.0</v>
      </c>
      <c r="C137">
        <v>1.0</v>
      </c>
      <c r="D137">
        <v>2.0</v>
      </c>
      <c r="E137">
        <v>7.0</v>
      </c>
      <c r="F137">
        <v>7.0</v>
      </c>
      <c r="K137" t="s">
        <v>3061</v>
      </c>
      <c r="P137" t="str">
        <f>'Formato 6 a)'!B145</f>
        <v/>
      </c>
      <c r="Q137" t="str">
        <f>'Formato 6 a)'!C145</f>
        <v/>
      </c>
      <c r="R137" t="str">
        <f>'Formato 6 a)'!D145</f>
        <v/>
      </c>
      <c r="S137" t="str">
        <f>'Formato 6 a)'!E145</f>
        <v/>
      </c>
      <c r="T137" t="str">
        <f>'Formato 6 a)'!F145</f>
        <v/>
      </c>
      <c r="U137">
        <f>'Formato 6 a)'!G145</f>
        <v>0</v>
      </c>
    </row>
    <row r="138" ht="15.75" customHeight="1">
      <c r="A138" s="5" t="str">
        <f t="shared" si="1"/>
        <v>6,1,2,8,0,0,0</v>
      </c>
      <c r="B138">
        <v>6.0</v>
      </c>
      <c r="C138">
        <v>1.0</v>
      </c>
      <c r="D138">
        <v>2.0</v>
      </c>
      <c r="E138">
        <v>8.0</v>
      </c>
      <c r="J138" t="s">
        <v>3063</v>
      </c>
      <c r="P138" t="str">
        <f>'Formato 6 a)'!B146</f>
        <v/>
      </c>
      <c r="Q138" t="str">
        <f>'Formato 6 a)'!C146</f>
        <v/>
      </c>
      <c r="R138" t="str">
        <f>'Formato 6 a)'!D146</f>
        <v/>
      </c>
      <c r="S138" t="str">
        <f>'Formato 6 a)'!E146</f>
        <v/>
      </c>
      <c r="T138" t="str">
        <f>'Formato 6 a)'!F146</f>
        <v/>
      </c>
      <c r="U138">
        <f>'Formato 6 a)'!G146</f>
        <v>0</v>
      </c>
    </row>
    <row r="139" ht="15.75" customHeight="1">
      <c r="A139" s="5" t="str">
        <f t="shared" si="1"/>
        <v>6,1,2,8,1,0,0</v>
      </c>
      <c r="B139">
        <v>6.0</v>
      </c>
      <c r="C139">
        <v>1.0</v>
      </c>
      <c r="D139">
        <v>2.0</v>
      </c>
      <c r="E139">
        <v>8.0</v>
      </c>
      <c r="F139">
        <v>1.0</v>
      </c>
      <c r="K139" t="s">
        <v>2857</v>
      </c>
      <c r="P139" t="str">
        <f>'Formato 6 a)'!B147</f>
        <v/>
      </c>
      <c r="Q139" t="str">
        <f>'Formato 6 a)'!C147</f>
        <v/>
      </c>
      <c r="R139" t="str">
        <f>'Formato 6 a)'!D147</f>
        <v/>
      </c>
      <c r="S139" t="str">
        <f>'Formato 6 a)'!E147</f>
        <v/>
      </c>
      <c r="T139" t="str">
        <f>'Formato 6 a)'!F147</f>
        <v/>
      </c>
      <c r="U139">
        <f>'Formato 6 a)'!G147</f>
        <v>0</v>
      </c>
    </row>
    <row r="140" ht="15.75" customHeight="1">
      <c r="A140" s="5" t="str">
        <f t="shared" si="1"/>
        <v>6,1,2,8,2,0,0</v>
      </c>
      <c r="B140">
        <v>6.0</v>
      </c>
      <c r="C140">
        <v>1.0</v>
      </c>
      <c r="D140">
        <v>2.0</v>
      </c>
      <c r="E140">
        <v>8.0</v>
      </c>
      <c r="F140">
        <v>2.0</v>
      </c>
      <c r="K140" t="s">
        <v>2672</v>
      </c>
      <c r="P140" t="str">
        <f>'Formato 6 a)'!B148</f>
        <v/>
      </c>
      <c r="Q140" t="str">
        <f>'Formato 6 a)'!C148</f>
        <v/>
      </c>
      <c r="R140" t="str">
        <f>'Formato 6 a)'!D148</f>
        <v/>
      </c>
      <c r="S140" t="str">
        <f>'Formato 6 a)'!E148</f>
        <v/>
      </c>
      <c r="T140" t="str">
        <f>'Formato 6 a)'!F148</f>
        <v/>
      </c>
      <c r="U140">
        <f>'Formato 6 a)'!G148</f>
        <v>0</v>
      </c>
    </row>
    <row r="141" ht="15.75" customHeight="1">
      <c r="A141" s="5" t="str">
        <f t="shared" si="1"/>
        <v>6,1,2,8,3,0,0</v>
      </c>
      <c r="B141">
        <v>6.0</v>
      </c>
      <c r="C141">
        <v>1.0</v>
      </c>
      <c r="D141">
        <v>2.0</v>
      </c>
      <c r="E141">
        <v>8.0</v>
      </c>
      <c r="F141">
        <v>3.0</v>
      </c>
      <c r="K141" t="s">
        <v>2936</v>
      </c>
      <c r="P141" t="str">
        <f>'Formato 6 a)'!B149</f>
        <v/>
      </c>
      <c r="Q141" t="str">
        <f>'Formato 6 a)'!C149</f>
        <v/>
      </c>
      <c r="R141" t="str">
        <f>'Formato 6 a)'!D149</f>
        <v/>
      </c>
      <c r="S141" t="str">
        <f>'Formato 6 a)'!E149</f>
        <v/>
      </c>
      <c r="T141" t="str">
        <f>'Formato 6 a)'!F149</f>
        <v/>
      </c>
      <c r="U141">
        <f>'Formato 6 a)'!G149</f>
        <v>0</v>
      </c>
    </row>
    <row r="142" ht="15.75" customHeight="1">
      <c r="A142" s="5" t="str">
        <f t="shared" si="1"/>
        <v>6,1,2,9,0,0,0</v>
      </c>
      <c r="B142">
        <v>6.0</v>
      </c>
      <c r="C142">
        <v>1.0</v>
      </c>
      <c r="D142">
        <v>2.0</v>
      </c>
      <c r="E142">
        <v>9.0</v>
      </c>
      <c r="J142" t="s">
        <v>2594</v>
      </c>
      <c r="P142" t="str">
        <f>'Formato 6 a)'!B150</f>
        <v/>
      </c>
      <c r="Q142" t="str">
        <f>'Formato 6 a)'!C150</f>
        <v/>
      </c>
      <c r="R142" t="str">
        <f>'Formato 6 a)'!D150</f>
        <v/>
      </c>
      <c r="S142" t="str">
        <f>'Formato 6 a)'!E150</f>
        <v/>
      </c>
      <c r="T142" t="str">
        <f>'Formato 6 a)'!F150</f>
        <v/>
      </c>
      <c r="U142">
        <f>'Formato 6 a)'!G150</f>
        <v>0</v>
      </c>
    </row>
    <row r="143" ht="15.75" customHeight="1">
      <c r="A143" s="5" t="str">
        <f t="shared" si="1"/>
        <v>6,1,2,9,1,0,0</v>
      </c>
      <c r="B143">
        <v>6.0</v>
      </c>
      <c r="C143">
        <v>1.0</v>
      </c>
      <c r="D143">
        <v>2.0</v>
      </c>
      <c r="E143">
        <v>9.0</v>
      </c>
      <c r="F143">
        <v>1.0</v>
      </c>
      <c r="K143" t="s">
        <v>3073</v>
      </c>
      <c r="P143" t="str">
        <f>'Formato 6 a)'!B151</f>
        <v/>
      </c>
      <c r="Q143" t="str">
        <f>'Formato 6 a)'!C151</f>
        <v/>
      </c>
      <c r="R143" t="str">
        <f>'Formato 6 a)'!D151</f>
        <v/>
      </c>
      <c r="S143" t="str">
        <f>'Formato 6 a)'!E151</f>
        <v/>
      </c>
      <c r="T143" t="str">
        <f>'Formato 6 a)'!F151</f>
        <v/>
      </c>
      <c r="U143">
        <f>'Formato 6 a)'!G151</f>
        <v>0</v>
      </c>
    </row>
    <row r="144" ht="15.75" customHeight="1">
      <c r="A144" s="5" t="str">
        <f t="shared" si="1"/>
        <v>6,1,2,9,2,0,0</v>
      </c>
      <c r="B144">
        <v>6.0</v>
      </c>
      <c r="C144">
        <v>1.0</v>
      </c>
      <c r="D144">
        <v>2.0</v>
      </c>
      <c r="E144">
        <v>9.0</v>
      </c>
      <c r="F144">
        <v>2.0</v>
      </c>
      <c r="K144" t="s">
        <v>3077</v>
      </c>
      <c r="P144" t="str">
        <f>'Formato 6 a)'!B152</f>
        <v/>
      </c>
      <c r="Q144" t="str">
        <f>'Formato 6 a)'!C152</f>
        <v/>
      </c>
      <c r="R144" t="str">
        <f>'Formato 6 a)'!D152</f>
        <v/>
      </c>
      <c r="S144" t="str">
        <f>'Formato 6 a)'!E152</f>
        <v/>
      </c>
      <c r="T144" t="str">
        <f>'Formato 6 a)'!F152</f>
        <v/>
      </c>
      <c r="U144">
        <f>'Formato 6 a)'!G152</f>
        <v>0</v>
      </c>
    </row>
    <row r="145" ht="15.75" customHeight="1">
      <c r="A145" s="5" t="str">
        <f t="shared" si="1"/>
        <v>6,1,2,9,3,0,0</v>
      </c>
      <c r="B145">
        <v>6.0</v>
      </c>
      <c r="C145">
        <v>1.0</v>
      </c>
      <c r="D145">
        <v>2.0</v>
      </c>
      <c r="E145">
        <v>9.0</v>
      </c>
      <c r="F145">
        <v>3.0</v>
      </c>
      <c r="K145" t="s">
        <v>3082</v>
      </c>
      <c r="P145" t="str">
        <f>'Formato 6 a)'!B153</f>
        <v/>
      </c>
      <c r="Q145" t="str">
        <f>'Formato 6 a)'!C153</f>
        <v/>
      </c>
      <c r="R145" t="str">
        <f>'Formato 6 a)'!D153</f>
        <v/>
      </c>
      <c r="S145" t="str">
        <f>'Formato 6 a)'!E153</f>
        <v/>
      </c>
      <c r="T145" t="str">
        <f>'Formato 6 a)'!F153</f>
        <v/>
      </c>
      <c r="U145">
        <f>'Formato 6 a)'!G153</f>
        <v>0</v>
      </c>
    </row>
    <row r="146" ht="15.75" customHeight="1">
      <c r="A146" s="5" t="str">
        <f t="shared" si="1"/>
        <v>6,1,2,9,4,0,0</v>
      </c>
      <c r="B146">
        <v>6.0</v>
      </c>
      <c r="C146">
        <v>1.0</v>
      </c>
      <c r="D146">
        <v>2.0</v>
      </c>
      <c r="E146">
        <v>9.0</v>
      </c>
      <c r="F146">
        <v>4.0</v>
      </c>
      <c r="K146" t="s">
        <v>3086</v>
      </c>
      <c r="P146" t="str">
        <f>'Formato 6 a)'!B154</f>
        <v/>
      </c>
      <c r="Q146" t="str">
        <f>'Formato 6 a)'!C154</f>
        <v/>
      </c>
      <c r="R146" t="str">
        <f>'Formato 6 a)'!D154</f>
        <v/>
      </c>
      <c r="S146" t="str">
        <f>'Formato 6 a)'!E154</f>
        <v/>
      </c>
      <c r="T146" t="str">
        <f>'Formato 6 a)'!F154</f>
        <v/>
      </c>
      <c r="U146">
        <f>'Formato 6 a)'!G154</f>
        <v>0</v>
      </c>
    </row>
    <row r="147" ht="15.75" customHeight="1">
      <c r="A147" s="5" t="str">
        <f t="shared" si="1"/>
        <v>6,1,2,9,5,0,0</v>
      </c>
      <c r="B147">
        <v>6.0</v>
      </c>
      <c r="C147">
        <v>1.0</v>
      </c>
      <c r="D147">
        <v>2.0</v>
      </c>
      <c r="E147">
        <v>9.0</v>
      </c>
      <c r="F147">
        <v>5.0</v>
      </c>
      <c r="K147" t="s">
        <v>3090</v>
      </c>
      <c r="P147" t="str">
        <f>'Formato 6 a)'!B155</f>
        <v/>
      </c>
      <c r="Q147" t="str">
        <f>'Formato 6 a)'!C155</f>
        <v/>
      </c>
      <c r="R147" t="str">
        <f>'Formato 6 a)'!D155</f>
        <v/>
      </c>
      <c r="S147" t="str">
        <f>'Formato 6 a)'!E155</f>
        <v/>
      </c>
      <c r="T147" t="str">
        <f>'Formato 6 a)'!F155</f>
        <v/>
      </c>
      <c r="U147">
        <f>'Formato 6 a)'!G155</f>
        <v>0</v>
      </c>
    </row>
    <row r="148" ht="15.75" customHeight="1">
      <c r="A148" s="5" t="str">
        <f t="shared" si="1"/>
        <v>6,1,2,9,6,0,0</v>
      </c>
      <c r="B148">
        <v>6.0</v>
      </c>
      <c r="C148">
        <v>1.0</v>
      </c>
      <c r="D148">
        <v>2.0</v>
      </c>
      <c r="E148">
        <v>9.0</v>
      </c>
      <c r="F148">
        <v>6.0</v>
      </c>
      <c r="K148" t="s">
        <v>3095</v>
      </c>
      <c r="P148" t="str">
        <f>'Formato 6 a)'!B156</f>
        <v/>
      </c>
      <c r="Q148" t="str">
        <f>'Formato 6 a)'!C156</f>
        <v/>
      </c>
      <c r="R148" t="str">
        <f>'Formato 6 a)'!D156</f>
        <v/>
      </c>
      <c r="S148" t="str">
        <f>'Formato 6 a)'!E156</f>
        <v/>
      </c>
      <c r="T148" t="str">
        <f>'Formato 6 a)'!F156</f>
        <v/>
      </c>
      <c r="U148">
        <f>'Formato 6 a)'!G156</f>
        <v>0</v>
      </c>
    </row>
    <row r="149" ht="15.75" customHeight="1">
      <c r="A149" s="5" t="str">
        <f t="shared" si="1"/>
        <v>6,1,2,9,7,0,0</v>
      </c>
      <c r="B149">
        <v>6.0</v>
      </c>
      <c r="C149">
        <v>1.0</v>
      </c>
      <c r="D149">
        <v>2.0</v>
      </c>
      <c r="E149">
        <v>9.0</v>
      </c>
      <c r="F149">
        <v>7.0</v>
      </c>
      <c r="K149" t="s">
        <v>3099</v>
      </c>
      <c r="P149" t="str">
        <f>'Formato 6 a)'!B157</f>
        <v/>
      </c>
      <c r="Q149" t="str">
        <f>'Formato 6 a)'!C157</f>
        <v/>
      </c>
      <c r="R149" t="str">
        <f>'Formato 6 a)'!D157</f>
        <v/>
      </c>
      <c r="S149" t="str">
        <f>'Formato 6 a)'!E157</f>
        <v/>
      </c>
      <c r="T149" t="str">
        <f>'Formato 6 a)'!F157</f>
        <v/>
      </c>
      <c r="U149">
        <f>'Formato 6 a)'!G157</f>
        <v>0</v>
      </c>
    </row>
    <row r="150" ht="15.75" customHeight="1">
      <c r="A150" s="5" t="str">
        <f t="shared" si="1"/>
        <v>6,1,3,10,0,0,0</v>
      </c>
      <c r="B150">
        <v>6.0</v>
      </c>
      <c r="C150">
        <v>1.0</v>
      </c>
      <c r="D150">
        <v>3.0</v>
      </c>
      <c r="E150">
        <v>10.0</v>
      </c>
      <c r="I150" t="s">
        <v>3050</v>
      </c>
      <c r="P150" s="61">
        <f>'Formato 6 a)'!B159</f>
        <v>14302707.75</v>
      </c>
      <c r="Q150">
        <f>'Formato 6 a)'!C159</f>
        <v>0</v>
      </c>
      <c r="R150" s="61">
        <f>'Formato 6 a)'!D159</f>
        <v>14302707.75</v>
      </c>
      <c r="S150" s="61">
        <f>'Formato 6 a)'!E159</f>
        <v>1754046.21</v>
      </c>
      <c r="T150">
        <f>'Formato 6 a)'!F159</f>
        <v>258210.7</v>
      </c>
      <c r="U150" s="61">
        <f>'Formato 6 a)'!G159</f>
        <v>12548661.54</v>
      </c>
    </row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9.29"/>
    <col customWidth="1" min="2" max="6" width="20.71"/>
    <col customWidth="1" min="7" max="7" width="18.29"/>
    <col customWidth="1" min="8" max="26" width="10.71"/>
  </cols>
  <sheetData>
    <row r="1" ht="56.25" customHeight="1">
      <c r="A1" s="95" t="s">
        <v>3018</v>
      </c>
    </row>
    <row r="2">
      <c r="A2" s="16" t="str">
        <f>ENTE_PUBLICO_A</f>
        <v>CONSEJO TURISTICO DE SAN MIGUEL DE ALLENDE, GTO., Gobierno del Estado de Guanajuato (a)</v>
      </c>
      <c r="B2" s="18"/>
      <c r="C2" s="18"/>
      <c r="D2" s="18"/>
      <c r="E2" s="18"/>
      <c r="F2" s="18"/>
      <c r="G2" s="19"/>
    </row>
    <row r="3">
      <c r="A3" s="20" t="s">
        <v>2829</v>
      </c>
      <c r="B3" s="21"/>
      <c r="C3" s="21"/>
      <c r="D3" s="21"/>
      <c r="E3" s="21"/>
      <c r="F3" s="21"/>
      <c r="G3" s="22"/>
    </row>
    <row r="4">
      <c r="A4" s="20" t="s">
        <v>3020</v>
      </c>
      <c r="B4" s="21"/>
      <c r="C4" s="21"/>
      <c r="D4" s="21"/>
      <c r="E4" s="21"/>
      <c r="F4" s="21"/>
      <c r="G4" s="22"/>
    </row>
    <row r="5">
      <c r="A5" s="20" t="str">
        <f>TRIMESTRE</f>
        <v>Del 1 de enero al 30 de marzo de 2018 (b)</v>
      </c>
      <c r="B5" s="21"/>
      <c r="C5" s="21"/>
      <c r="D5" s="21"/>
      <c r="E5" s="21"/>
      <c r="F5" s="21"/>
      <c r="G5" s="22"/>
    </row>
    <row r="6">
      <c r="A6" s="23" t="s">
        <v>1277</v>
      </c>
      <c r="B6" s="24"/>
      <c r="C6" s="24"/>
      <c r="D6" s="24"/>
      <c r="E6" s="24"/>
      <c r="F6" s="24"/>
      <c r="G6" s="25"/>
    </row>
    <row r="7">
      <c r="A7" s="77" t="s">
        <v>1425</v>
      </c>
      <c r="B7" s="79" t="s">
        <v>2833</v>
      </c>
      <c r="C7" s="81"/>
      <c r="D7" s="81"/>
      <c r="E7" s="81"/>
      <c r="F7" s="9"/>
      <c r="G7" s="98" t="s">
        <v>2836</v>
      </c>
    </row>
    <row r="8">
      <c r="A8" s="83"/>
      <c r="B8" s="27" t="s">
        <v>2837</v>
      </c>
      <c r="C8" s="28" t="s">
        <v>2730</v>
      </c>
      <c r="D8" s="27" t="s">
        <v>2731</v>
      </c>
      <c r="E8" s="27" t="s">
        <v>2702</v>
      </c>
      <c r="F8" s="27" t="s">
        <v>2754</v>
      </c>
      <c r="G8" s="83"/>
    </row>
    <row r="9">
      <c r="A9" s="84" t="s">
        <v>3023</v>
      </c>
      <c r="B9" s="108">
        <f>SUM(B10:GASTO_NE_FIN_01)</f>
        <v>14302707.75</v>
      </c>
      <c r="C9" s="108">
        <f>SUM(C10:GASTO_NE_FIN_02)</f>
        <v>0</v>
      </c>
      <c r="D9" s="108">
        <f>SUM(D10:GASTO_NE_FIN_03)</f>
        <v>14302707.75</v>
      </c>
      <c r="E9" s="108">
        <f>SUM(E10:GASTO_NE_FIN_04)</f>
        <v>1754046.21</v>
      </c>
      <c r="F9" s="108">
        <f>SUM(F10:GASTO_NE_FIN_05)</f>
        <v>258210.7</v>
      </c>
      <c r="G9" s="108">
        <f>SUM(G10:GASTO_NE_FIN_06)</f>
        <v>12548661.54</v>
      </c>
    </row>
    <row r="10" ht="14.25" customHeight="1">
      <c r="A10" s="33" t="s">
        <v>3028</v>
      </c>
      <c r="B10" s="47">
        <v>1.430270775E7</v>
      </c>
      <c r="C10" s="47">
        <v>0.0</v>
      </c>
      <c r="D10" s="47">
        <v>1.430270775E7</v>
      </c>
      <c r="E10" s="47">
        <v>1754046.21</v>
      </c>
      <c r="F10" s="47">
        <v>258210.7</v>
      </c>
      <c r="G10" s="47">
        <v>1.254866154E7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33" t="s">
        <v>3029</v>
      </c>
      <c r="B11" s="31"/>
      <c r="C11" s="31"/>
      <c r="D11" s="31"/>
      <c r="E11" s="31"/>
      <c r="F11" s="31"/>
      <c r="G11" s="3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33" t="s">
        <v>3031</v>
      </c>
      <c r="B12" s="31"/>
      <c r="C12" s="31"/>
      <c r="D12" s="31"/>
      <c r="E12" s="31"/>
      <c r="F12" s="31"/>
      <c r="G12" s="3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33" t="s">
        <v>3032</v>
      </c>
      <c r="B13" s="31"/>
      <c r="C13" s="31"/>
      <c r="D13" s="31"/>
      <c r="E13" s="31"/>
      <c r="F13" s="31"/>
      <c r="G13" s="3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33" t="s">
        <v>3033</v>
      </c>
      <c r="B14" s="31"/>
      <c r="C14" s="31"/>
      <c r="D14" s="31"/>
      <c r="E14" s="31"/>
      <c r="F14" s="31"/>
      <c r="G14" s="3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33" t="s">
        <v>3035</v>
      </c>
      <c r="B15" s="31"/>
      <c r="C15" s="31"/>
      <c r="D15" s="31"/>
      <c r="E15" s="31"/>
      <c r="F15" s="31"/>
      <c r="G15" s="3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33" t="s">
        <v>3036</v>
      </c>
      <c r="B16" s="31"/>
      <c r="C16" s="31"/>
      <c r="D16" s="31"/>
      <c r="E16" s="31"/>
      <c r="F16" s="31"/>
      <c r="G16" s="3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33" t="s">
        <v>3038</v>
      </c>
      <c r="B17" s="31"/>
      <c r="C17" s="31"/>
      <c r="D17" s="31"/>
      <c r="E17" s="31"/>
      <c r="F17" s="31"/>
      <c r="G17" s="3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62" t="s">
        <v>2564</v>
      </c>
      <c r="B18" s="31"/>
      <c r="C18" s="31"/>
      <c r="D18" s="31"/>
      <c r="E18" s="31"/>
      <c r="F18" s="31"/>
      <c r="G18" s="31"/>
    </row>
    <row r="19">
      <c r="A19" s="30" t="s">
        <v>3039</v>
      </c>
      <c r="B19" s="49">
        <f>SUM(B20:GASTO_E_FIN_01)</f>
        <v>0</v>
      </c>
      <c r="C19" s="49">
        <f>SUM(C20:GASTO_E_FIN_02)</f>
        <v>0</v>
      </c>
      <c r="D19" s="49">
        <f>SUM(D20:GASTO_E_FIN_03)</f>
        <v>0</v>
      </c>
      <c r="E19" s="49">
        <f>SUM(E20:GASTO_E_FIN_04)</f>
        <v>0</v>
      </c>
      <c r="F19" s="49">
        <f>SUM(F20:GASTO_E_FIN_05)</f>
        <v>0</v>
      </c>
      <c r="G19" s="49">
        <f>SUM(G20:GASTO_E_FIN_06)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33" t="s">
        <v>3028</v>
      </c>
      <c r="B20" s="31"/>
      <c r="C20" s="31"/>
      <c r="D20" s="31"/>
      <c r="E20" s="31"/>
      <c r="F20" s="31"/>
      <c r="G20" s="3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33" t="s">
        <v>3029</v>
      </c>
      <c r="B21" s="31"/>
      <c r="C21" s="31"/>
      <c r="D21" s="31"/>
      <c r="E21" s="31"/>
      <c r="F21" s="31"/>
      <c r="G21" s="3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33" t="s">
        <v>3031</v>
      </c>
      <c r="B22" s="31"/>
      <c r="C22" s="31"/>
      <c r="D22" s="31"/>
      <c r="E22" s="31"/>
      <c r="F22" s="31"/>
      <c r="G22" s="3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33" t="s">
        <v>3032</v>
      </c>
      <c r="B23" s="31"/>
      <c r="C23" s="31"/>
      <c r="D23" s="31"/>
      <c r="E23" s="31"/>
      <c r="F23" s="31"/>
      <c r="G23" s="3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33" t="s">
        <v>3033</v>
      </c>
      <c r="B24" s="31"/>
      <c r="C24" s="31"/>
      <c r="D24" s="31"/>
      <c r="E24" s="31"/>
      <c r="F24" s="31"/>
      <c r="G24" s="31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33" t="s">
        <v>3035</v>
      </c>
      <c r="B25" s="31"/>
      <c r="C25" s="31"/>
      <c r="D25" s="31"/>
      <c r="E25" s="31"/>
      <c r="F25" s="31"/>
      <c r="G25" s="3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33" t="s">
        <v>3036</v>
      </c>
      <c r="B26" s="31"/>
      <c r="C26" s="31"/>
      <c r="D26" s="31"/>
      <c r="E26" s="31"/>
      <c r="F26" s="31"/>
      <c r="G26" s="3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33" t="s">
        <v>3038</v>
      </c>
      <c r="B27" s="31"/>
      <c r="C27" s="31"/>
      <c r="D27" s="31"/>
      <c r="E27" s="31"/>
      <c r="F27" s="31"/>
      <c r="G27" s="3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62" t="s">
        <v>2564</v>
      </c>
      <c r="B28" s="31"/>
      <c r="C28" s="31"/>
      <c r="D28" s="31"/>
      <c r="E28" s="31"/>
      <c r="F28" s="31"/>
      <c r="G28" s="31"/>
    </row>
    <row r="29" ht="15.75" customHeight="1">
      <c r="A29" s="30" t="s">
        <v>3027</v>
      </c>
      <c r="B29" s="46">
        <f>GASTO_NE_T1+GASTO_E_T1</f>
        <v>14302707.75</v>
      </c>
      <c r="C29" s="46">
        <f>GASTO_NE_T2+GASTO_E_T2</f>
        <v>0</v>
      </c>
      <c r="D29" s="46">
        <f>GASTO_NE_T3+GASTO_E_T3</f>
        <v>14302707.75</v>
      </c>
      <c r="E29" s="46">
        <f>GASTO_NE_T4+GASTO_E_T4</f>
        <v>1754046.21</v>
      </c>
      <c r="F29" s="46">
        <f>GASTO_NE_T5+GASTO_E_T5</f>
        <v>258210.7</v>
      </c>
      <c r="G29" s="46">
        <f>GASTO_NE_T6+GASTO_E_T6</f>
        <v>12548661.54</v>
      </c>
    </row>
    <row r="30" ht="15.75" customHeight="1">
      <c r="A30" s="58"/>
      <c r="B30" s="58"/>
      <c r="C30" s="58"/>
      <c r="D30" s="58"/>
      <c r="E30" s="58"/>
      <c r="F30" s="58"/>
      <c r="G30" s="58"/>
    </row>
    <row r="31" ht="15.75" hidden="1" customHeight="1">
      <c r="A31" s="5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2:G2"/>
    <mergeCell ref="A1:G1"/>
    <mergeCell ref="A3:G3"/>
    <mergeCell ref="A4:G4"/>
    <mergeCell ref="A5:G5"/>
    <mergeCell ref="A6:G6"/>
    <mergeCell ref="A7:A8"/>
    <mergeCell ref="B7:F7"/>
    <mergeCell ref="G7:G8"/>
  </mergeCells>
  <dataValidations>
    <dataValidation type="decimal" allowBlank="1" showErrorMessage="1" sqref="B9:G29">
      <formula1>-1.79769313486231E100</formula1>
      <formula2>1.79769313486231E100</formula2>
    </dataValidation>
  </dataValidations>
  <printOptions/>
  <pageMargins bottom="0.75" footer="0.0" header="0.0" left="0.7" right="0.7" top="0.75"/>
  <pageSetup fitToHeight="0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15.57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2" width="20.71"/>
    <col customWidth="1" min="23" max="23" width="15.0"/>
    <col customWidth="1" min="24" max="24" width="27.29"/>
    <col customWidth="1" min="25" max="25" width="16.0"/>
    <col customWidth="1" min="26" max="26" width="10.71"/>
  </cols>
  <sheetData>
    <row r="1">
      <c r="A1" t="s">
        <v>2297</v>
      </c>
      <c r="B1" t="s">
        <v>2298</v>
      </c>
      <c r="C1" t="s">
        <v>2300</v>
      </c>
      <c r="D1" t="s">
        <v>2301</v>
      </c>
      <c r="E1" t="s">
        <v>2302</v>
      </c>
      <c r="F1" t="s">
        <v>2303</v>
      </c>
      <c r="G1" t="s">
        <v>2304</v>
      </c>
      <c r="H1" t="s">
        <v>2305</v>
      </c>
      <c r="I1" t="s">
        <v>2306</v>
      </c>
      <c r="P1" t="s">
        <v>2920</v>
      </c>
      <c r="Q1" t="s">
        <v>2822</v>
      </c>
      <c r="R1" t="s">
        <v>2823</v>
      </c>
      <c r="S1" t="s">
        <v>2706</v>
      </c>
      <c r="T1" t="s">
        <v>2921</v>
      </c>
      <c r="U1" t="s">
        <v>2922</v>
      </c>
    </row>
    <row r="2">
      <c r="A2" t="str">
        <f t="shared" ref="A2:A4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6.0</v>
      </c>
      <c r="C2">
        <v>2.0</v>
      </c>
      <c r="D2">
        <v>1.0</v>
      </c>
      <c r="I2" t="s">
        <v>2724</v>
      </c>
      <c r="P2" s="45">
        <f>GASTO_NE_T1</f>
        <v>14302707.75</v>
      </c>
      <c r="Q2" s="45">
        <f>GASTO_NE_T2</f>
        <v>0</v>
      </c>
      <c r="R2" s="45">
        <f>GASTO_NE_T3</f>
        <v>14302707.75</v>
      </c>
      <c r="S2" s="45">
        <f>GASTO_NE_T4</f>
        <v>1754046.21</v>
      </c>
      <c r="T2" s="45">
        <f>GASTO_NE_T5</f>
        <v>258210.7</v>
      </c>
      <c r="U2" s="45">
        <f>GASTO_NE_T6</f>
        <v>12548661.54</v>
      </c>
    </row>
    <row r="3">
      <c r="A3" t="str">
        <f t="shared" si="1"/>
        <v>6,2,2,0,0,0,0</v>
      </c>
      <c r="B3">
        <v>6.0</v>
      </c>
      <c r="C3">
        <v>2.0</v>
      </c>
      <c r="D3">
        <v>2.0</v>
      </c>
      <c r="I3" t="s">
        <v>2727</v>
      </c>
      <c r="P3" s="45">
        <f>GASTO_E_T1</f>
        <v>0</v>
      </c>
      <c r="Q3" s="45">
        <f>GASTO_E_T2</f>
        <v>0</v>
      </c>
      <c r="R3" s="45">
        <f>GASTO_E_T3</f>
        <v>0</v>
      </c>
      <c r="S3" s="45">
        <f>GASTO_E_T4</f>
        <v>0</v>
      </c>
      <c r="T3" s="45">
        <f>GASTO_E_T5</f>
        <v>0</v>
      </c>
      <c r="U3" s="45">
        <f>GASTO_E_T6</f>
        <v>0</v>
      </c>
      <c r="V3" s="45"/>
    </row>
    <row r="4">
      <c r="A4" t="str">
        <f t="shared" si="1"/>
        <v>6,2,3,0,0,0,0</v>
      </c>
      <c r="B4">
        <v>6.0</v>
      </c>
      <c r="C4">
        <v>2.0</v>
      </c>
      <c r="D4">
        <v>3.0</v>
      </c>
      <c r="I4" t="s">
        <v>3050</v>
      </c>
      <c r="P4" s="45">
        <f>TOTAL_E_T1</f>
        <v>14302707.75</v>
      </c>
      <c r="Q4" s="45">
        <f>TOTAL_E_T2</f>
        <v>0</v>
      </c>
      <c r="R4" s="45">
        <f>TOTAL_E_T3</f>
        <v>14302707.75</v>
      </c>
      <c r="S4" s="45">
        <f>TOTAL_E_T4</f>
        <v>1754046.21</v>
      </c>
      <c r="T4" s="45">
        <f>TOTAL_E_T5</f>
        <v>258210.7</v>
      </c>
      <c r="U4" s="45">
        <f>TOTAL_E_T6</f>
        <v>12548661.54</v>
      </c>
      <c r="V4" s="45"/>
    </row>
    <row r="5">
      <c r="A5" s="5"/>
      <c r="P5" s="45"/>
      <c r="Q5" s="45"/>
      <c r="R5" s="45"/>
      <c r="S5" s="45"/>
      <c r="T5" s="45"/>
      <c r="U5" s="45"/>
      <c r="V5" s="45"/>
    </row>
    <row r="6">
      <c r="A6" s="5"/>
      <c r="P6" s="45"/>
      <c r="Q6" s="45"/>
      <c r="R6" s="45"/>
      <c r="S6" s="45"/>
      <c r="T6" s="45"/>
      <c r="U6" s="45"/>
      <c r="V6" s="45"/>
    </row>
    <row r="7">
      <c r="A7" s="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>
      <c r="A8" s="5"/>
      <c r="P8" s="45"/>
      <c r="Q8" s="45"/>
      <c r="R8" s="45"/>
      <c r="S8" s="45"/>
      <c r="T8" s="45"/>
      <c r="U8" s="45"/>
    </row>
    <row r="9">
      <c r="A9" s="5"/>
      <c r="P9" s="45"/>
      <c r="Q9" s="45"/>
      <c r="R9" s="45"/>
      <c r="S9" s="45"/>
      <c r="T9" s="45"/>
      <c r="U9" s="45"/>
    </row>
    <row r="10">
      <c r="A10" s="5"/>
      <c r="P10" s="45"/>
      <c r="Q10" s="45"/>
      <c r="R10" s="45"/>
      <c r="S10" s="45"/>
      <c r="T10" s="45"/>
      <c r="U10" s="45"/>
    </row>
    <row r="11">
      <c r="A11" s="5"/>
      <c r="P11" s="45"/>
      <c r="Q11" s="45"/>
      <c r="R11" s="45"/>
      <c r="S11" s="45"/>
      <c r="T11" s="45"/>
      <c r="U11" s="45"/>
    </row>
    <row r="12">
      <c r="A12" s="5"/>
      <c r="N12" s="5"/>
      <c r="P12" s="45"/>
      <c r="Q12" s="45"/>
      <c r="R12" s="45"/>
      <c r="S12" s="45"/>
      <c r="T12" s="45"/>
      <c r="U12" s="45"/>
    </row>
    <row r="13">
      <c r="A13" s="5"/>
      <c r="P13" s="45"/>
      <c r="Q13" s="45"/>
      <c r="R13" s="45"/>
      <c r="S13" s="45"/>
      <c r="T13" s="45"/>
      <c r="U13" s="45"/>
    </row>
    <row r="14">
      <c r="A14" s="5"/>
      <c r="P14" s="45"/>
      <c r="Q14" s="45"/>
      <c r="R14" s="45"/>
      <c r="S14" s="45"/>
      <c r="T14" s="45"/>
      <c r="U14" s="45"/>
    </row>
    <row r="15">
      <c r="A15" s="5"/>
      <c r="P15" s="45"/>
      <c r="Q15" s="45"/>
      <c r="R15" s="45"/>
      <c r="S15" s="45"/>
      <c r="T15" s="45"/>
      <c r="U15" s="45"/>
    </row>
    <row r="16">
      <c r="A16" s="5"/>
      <c r="P16" s="45"/>
      <c r="Q16" s="45"/>
      <c r="R16" s="45"/>
      <c r="S16" s="45"/>
      <c r="T16" s="45"/>
      <c r="U16" s="45"/>
    </row>
    <row r="17">
      <c r="A17" s="5"/>
      <c r="P17" s="45"/>
      <c r="Q17" s="45"/>
      <c r="R17" s="45"/>
      <c r="S17" s="45"/>
      <c r="T17" s="45"/>
      <c r="U17" s="45"/>
    </row>
    <row r="18">
      <c r="A18" s="5"/>
      <c r="P18" s="45"/>
      <c r="Q18" s="45"/>
      <c r="R18" s="45"/>
      <c r="S18" s="45"/>
      <c r="T18" s="45"/>
      <c r="U18" s="45"/>
    </row>
    <row r="19">
      <c r="A19" s="5"/>
      <c r="P19" s="45"/>
      <c r="Q19" s="45"/>
      <c r="R19" s="45"/>
      <c r="S19" s="45"/>
      <c r="T19" s="45"/>
      <c r="U19" s="45"/>
    </row>
    <row r="20">
      <c r="A20" s="5"/>
      <c r="P20" s="45"/>
      <c r="Q20" s="45"/>
      <c r="R20" s="45"/>
      <c r="S20" s="45"/>
      <c r="T20" s="45"/>
      <c r="U20" s="45"/>
    </row>
    <row r="21" ht="15.75" customHeight="1">
      <c r="A21" s="5"/>
      <c r="P21" s="45"/>
      <c r="Q21" s="45"/>
      <c r="R21" s="45"/>
      <c r="S21" s="45"/>
      <c r="T21" s="45"/>
      <c r="U21" s="45"/>
    </row>
    <row r="22" ht="15.75" customHeight="1">
      <c r="A22" s="5"/>
      <c r="P22" s="45"/>
      <c r="Q22" s="45"/>
      <c r="R22" s="45"/>
      <c r="S22" s="45"/>
      <c r="T22" s="45"/>
      <c r="U22" s="45"/>
    </row>
    <row r="23" ht="15.75" customHeight="1">
      <c r="A23" s="5"/>
      <c r="P23" s="45"/>
      <c r="Q23" s="45"/>
      <c r="R23" s="45"/>
      <c r="S23" s="45"/>
      <c r="T23" s="45"/>
      <c r="U23" s="45"/>
    </row>
    <row r="24" ht="15.75" customHeight="1">
      <c r="A24" s="5"/>
      <c r="P24" s="45"/>
      <c r="Q24" s="45"/>
      <c r="R24" s="45"/>
      <c r="S24" s="45"/>
      <c r="T24" s="45"/>
      <c r="U24" s="45"/>
    </row>
    <row r="25" ht="15.75" customHeight="1">
      <c r="A25" s="5"/>
      <c r="P25" s="45"/>
      <c r="Q25" s="45"/>
      <c r="R25" s="45"/>
      <c r="S25" s="45"/>
      <c r="T25" s="45"/>
      <c r="U25" s="45"/>
    </row>
    <row r="26" ht="15.75" customHeight="1">
      <c r="A26" s="5"/>
      <c r="P26" s="45"/>
      <c r="Q26" s="45"/>
      <c r="R26" s="45"/>
      <c r="S26" s="45"/>
      <c r="T26" s="45"/>
      <c r="U26" s="45"/>
    </row>
    <row r="27" ht="15.75" customHeight="1">
      <c r="A27" s="5"/>
      <c r="P27" s="45"/>
      <c r="Q27" s="45"/>
      <c r="R27" s="45"/>
      <c r="S27" s="45"/>
      <c r="T27" s="45"/>
      <c r="U27" s="45"/>
    </row>
    <row r="28" ht="15.75" customHeight="1">
      <c r="A28" s="5"/>
      <c r="P28" s="45"/>
      <c r="Q28" s="45"/>
      <c r="R28" s="45"/>
      <c r="S28" s="45"/>
      <c r="T28" s="45"/>
      <c r="U28" s="45"/>
    </row>
    <row r="29" ht="15.75" customHeight="1">
      <c r="A29" s="5"/>
      <c r="P29" s="45"/>
      <c r="Q29" s="45"/>
      <c r="R29" s="45"/>
      <c r="S29" s="45"/>
      <c r="T29" s="45"/>
      <c r="U29" s="45"/>
    </row>
    <row r="30" ht="15.75" customHeight="1">
      <c r="A30" s="5"/>
      <c r="P30" s="45"/>
      <c r="Q30" s="45"/>
      <c r="R30" s="45"/>
      <c r="S30" s="45"/>
      <c r="T30" s="45"/>
      <c r="U30" s="45"/>
    </row>
    <row r="31" ht="15.75" customHeight="1">
      <c r="A31" s="5"/>
      <c r="P31" s="45"/>
      <c r="Q31" s="45"/>
      <c r="R31" s="45"/>
      <c r="S31" s="45"/>
      <c r="T31" s="45"/>
      <c r="U31" s="45"/>
    </row>
    <row r="32" ht="15.75" customHeight="1">
      <c r="A32" s="5"/>
      <c r="P32" s="45"/>
      <c r="Q32" s="45"/>
      <c r="R32" s="45"/>
      <c r="S32" s="45"/>
      <c r="T32" s="45"/>
      <c r="U32" s="45"/>
    </row>
    <row r="33" ht="15.75" customHeight="1">
      <c r="A33" s="5"/>
      <c r="P33" s="45"/>
      <c r="Q33" s="45"/>
      <c r="R33" s="45"/>
      <c r="S33" s="45"/>
      <c r="T33" s="45"/>
      <c r="U33" s="45"/>
    </row>
    <row r="34" ht="15.75" customHeight="1">
      <c r="A34" s="5"/>
      <c r="P34" s="45"/>
      <c r="Q34" s="45"/>
      <c r="R34" s="45"/>
      <c r="S34" s="45"/>
      <c r="T34" s="45"/>
      <c r="U34" s="45"/>
    </row>
    <row r="35" ht="15.75" customHeight="1">
      <c r="A35" s="5"/>
      <c r="P35" s="45"/>
      <c r="Q35" s="45"/>
      <c r="R35" s="45"/>
      <c r="S35" s="45"/>
      <c r="T35" s="45"/>
      <c r="U35" s="45"/>
    </row>
    <row r="36" ht="15.75" customHeight="1">
      <c r="A36" s="5"/>
      <c r="P36" s="45"/>
      <c r="Q36" s="45"/>
      <c r="R36" s="45"/>
      <c r="S36" s="45"/>
      <c r="T36" s="45"/>
      <c r="U36" s="45"/>
    </row>
    <row r="37" ht="15.75" customHeight="1">
      <c r="A37" s="5"/>
      <c r="P37" s="45"/>
      <c r="Q37" s="45"/>
      <c r="R37" s="45"/>
      <c r="S37" s="45"/>
      <c r="T37" s="45"/>
      <c r="U37" s="45"/>
    </row>
    <row r="38" ht="15.75" customHeight="1">
      <c r="A38" s="5"/>
      <c r="P38" s="45"/>
      <c r="Q38" s="45"/>
      <c r="R38" s="45"/>
      <c r="S38" s="45"/>
      <c r="T38" s="45"/>
      <c r="U38" s="45"/>
    </row>
    <row r="39" ht="15.75" customHeight="1">
      <c r="A39" s="5"/>
      <c r="P39" s="45"/>
      <c r="Q39" s="45"/>
      <c r="R39" s="45"/>
      <c r="S39" s="45"/>
      <c r="T39" s="45"/>
      <c r="U39" s="45"/>
    </row>
    <row r="40" ht="15.75" customHeight="1">
      <c r="A40" s="5"/>
      <c r="P40" s="45"/>
      <c r="Q40" s="45"/>
      <c r="R40" s="45"/>
      <c r="S40" s="45"/>
      <c r="T40" s="45"/>
      <c r="U40" s="45"/>
    </row>
    <row r="41" ht="15.75" customHeight="1">
      <c r="A41" s="5"/>
      <c r="P41" s="45"/>
      <c r="Q41" s="45"/>
      <c r="R41" s="45"/>
      <c r="S41" s="45"/>
      <c r="T41" s="45"/>
      <c r="U41" s="45"/>
    </row>
    <row r="42" ht="15.75" customHeight="1">
      <c r="A42" s="5"/>
      <c r="P42" s="45"/>
      <c r="Q42" s="45"/>
      <c r="R42" s="45"/>
      <c r="S42" s="45"/>
      <c r="T42" s="45"/>
      <c r="U42" s="45"/>
    </row>
    <row r="43" ht="15.75" customHeight="1">
      <c r="A43" s="5"/>
      <c r="P43" s="45"/>
      <c r="Q43" s="45"/>
      <c r="R43" s="45"/>
      <c r="S43" s="45"/>
      <c r="T43" s="45"/>
      <c r="U43" s="45"/>
    </row>
    <row r="44" ht="15.75" customHeight="1">
      <c r="A44" s="5"/>
      <c r="P44" s="45"/>
      <c r="Q44" s="45"/>
      <c r="R44" s="45"/>
      <c r="S44" s="45"/>
      <c r="T44" s="45"/>
      <c r="U44" s="45"/>
    </row>
    <row r="45" ht="15.75" customHeight="1">
      <c r="A45" s="5"/>
      <c r="P45" s="45"/>
      <c r="Q45" s="45"/>
      <c r="R45" s="45"/>
      <c r="S45" s="45"/>
      <c r="T45" s="45"/>
      <c r="U45" s="45"/>
    </row>
    <row r="46" ht="15.75" customHeight="1">
      <c r="A46" s="5"/>
      <c r="P46" s="45"/>
      <c r="Q46" s="45"/>
      <c r="R46" s="45"/>
      <c r="S46" s="45"/>
      <c r="T46" s="45"/>
      <c r="U46" s="45"/>
    </row>
    <row r="47" ht="15.75" customHeight="1">
      <c r="A47" s="5"/>
      <c r="P47" s="45"/>
      <c r="Q47" s="45"/>
      <c r="R47" s="45"/>
      <c r="S47" s="45"/>
      <c r="T47" s="45"/>
      <c r="U47" s="45"/>
    </row>
    <row r="48" ht="15.75" customHeight="1">
      <c r="A48" s="5"/>
      <c r="P48" s="45"/>
      <c r="Q48" s="45"/>
      <c r="R48" s="45"/>
      <c r="S48" s="45"/>
      <c r="T48" s="45"/>
      <c r="U48" s="45"/>
    </row>
    <row r="49" ht="15.75" customHeight="1">
      <c r="A49" s="5"/>
      <c r="P49" s="45"/>
      <c r="Q49" s="45"/>
      <c r="R49" s="45"/>
      <c r="S49" s="45"/>
      <c r="T49" s="45"/>
      <c r="U49" s="45"/>
    </row>
    <row r="50" ht="15.75" customHeight="1">
      <c r="A50" s="5"/>
      <c r="P50" s="45"/>
      <c r="Q50" s="45"/>
      <c r="R50" s="45"/>
      <c r="S50" s="45"/>
      <c r="T50" s="45"/>
      <c r="U50" s="45"/>
    </row>
    <row r="51" ht="15.75" customHeight="1">
      <c r="A51" s="5"/>
      <c r="P51" s="45"/>
      <c r="Q51" s="45"/>
      <c r="R51" s="45"/>
      <c r="S51" s="45"/>
      <c r="T51" s="45"/>
      <c r="U51" s="45"/>
    </row>
    <row r="52" ht="15.75" customHeight="1">
      <c r="A52" s="5"/>
      <c r="P52" s="45"/>
      <c r="Q52" s="45"/>
      <c r="R52" s="45"/>
      <c r="S52" s="45"/>
      <c r="T52" s="45"/>
      <c r="U52" s="45"/>
    </row>
    <row r="53" ht="15.75" customHeight="1">
      <c r="A53" s="5"/>
      <c r="P53" s="45"/>
      <c r="Q53" s="45"/>
      <c r="R53" s="45"/>
      <c r="S53" s="45"/>
      <c r="T53" s="45"/>
      <c r="U53" s="45"/>
    </row>
    <row r="54" ht="15.75" customHeight="1">
      <c r="A54" s="5"/>
      <c r="P54" s="45"/>
      <c r="Q54" s="45"/>
      <c r="R54" s="45"/>
      <c r="S54" s="45"/>
      <c r="T54" s="45"/>
      <c r="U54" s="45"/>
    </row>
    <row r="55" ht="15.75" customHeight="1">
      <c r="A55" s="5"/>
      <c r="P55" s="45"/>
      <c r="Q55" s="45"/>
      <c r="R55" s="45"/>
      <c r="S55" s="45"/>
      <c r="T55" s="45"/>
      <c r="U55" s="45"/>
    </row>
    <row r="56" ht="15.75" customHeight="1">
      <c r="A56" s="5"/>
      <c r="P56" s="45"/>
      <c r="Q56" s="45"/>
      <c r="R56" s="45"/>
      <c r="S56" s="45"/>
      <c r="T56" s="45"/>
      <c r="U56" s="45"/>
    </row>
    <row r="57" ht="15.75" customHeight="1">
      <c r="A57" s="5"/>
      <c r="P57" s="45"/>
      <c r="Q57" s="45"/>
      <c r="R57" s="45"/>
      <c r="S57" s="45"/>
      <c r="T57" s="45"/>
      <c r="U57" s="45"/>
    </row>
    <row r="58" ht="15.75" customHeight="1">
      <c r="A58" s="5"/>
      <c r="P58" s="45"/>
      <c r="Q58" s="45"/>
      <c r="R58" s="45"/>
      <c r="S58" s="45"/>
      <c r="T58" s="45"/>
      <c r="U58" s="45"/>
    </row>
    <row r="59" ht="15.75" customHeight="1">
      <c r="A59" s="5"/>
      <c r="P59" s="45"/>
      <c r="Q59" s="45"/>
      <c r="R59" s="45"/>
      <c r="S59" s="45"/>
      <c r="T59" s="45"/>
      <c r="U59" s="45"/>
    </row>
    <row r="60" ht="15.75" customHeight="1">
      <c r="A60" s="5"/>
      <c r="P60" s="45"/>
      <c r="Q60" s="45"/>
      <c r="R60" s="45"/>
      <c r="S60" s="45"/>
      <c r="T60" s="45"/>
      <c r="U60" s="45"/>
    </row>
    <row r="61" ht="15.75" customHeight="1">
      <c r="A61" s="5"/>
      <c r="P61" s="45"/>
      <c r="Q61" s="45"/>
      <c r="R61" s="45"/>
      <c r="S61" s="45"/>
      <c r="T61" s="45"/>
      <c r="U61" s="45"/>
    </row>
    <row r="62" ht="15.75" customHeight="1">
      <c r="A62" s="5"/>
      <c r="P62" s="45"/>
      <c r="Q62" s="45"/>
      <c r="R62" s="45"/>
      <c r="S62" s="45"/>
      <c r="T62" s="45"/>
      <c r="U62" s="45"/>
    </row>
    <row r="63" ht="15.75" customHeight="1">
      <c r="A63" s="5"/>
      <c r="P63" s="45"/>
      <c r="Q63" s="45"/>
      <c r="R63" s="45"/>
      <c r="S63" s="45"/>
      <c r="T63" s="45"/>
      <c r="U63" s="45"/>
    </row>
    <row r="64" ht="15.75" customHeight="1">
      <c r="A64" s="5"/>
      <c r="P64" s="45"/>
      <c r="Q64" s="45"/>
      <c r="R64" s="45"/>
      <c r="S64" s="45"/>
      <c r="T64" s="45"/>
      <c r="U64" s="45"/>
    </row>
    <row r="65" ht="15.75" customHeight="1">
      <c r="A65" s="5"/>
      <c r="P65" s="45"/>
      <c r="Q65" s="45"/>
      <c r="R65" s="45"/>
      <c r="S65" s="45"/>
      <c r="T65" s="45"/>
      <c r="U65" s="45"/>
    </row>
    <row r="66" ht="15.75" customHeight="1">
      <c r="A66" s="5"/>
      <c r="P66" s="45"/>
      <c r="Q66" s="45"/>
      <c r="R66" s="45"/>
      <c r="S66" s="45"/>
      <c r="T66" s="45"/>
      <c r="U66" s="45"/>
    </row>
    <row r="67" ht="15.75" customHeight="1">
      <c r="A67" s="5"/>
      <c r="P67" s="45"/>
      <c r="Q67" s="45"/>
      <c r="R67" s="45"/>
      <c r="S67" s="45"/>
      <c r="T67" s="45"/>
      <c r="U67" s="45"/>
    </row>
    <row r="68" ht="15.75" customHeight="1">
      <c r="A68" s="5"/>
      <c r="P68" s="45"/>
      <c r="Q68" s="45"/>
      <c r="R68" s="45"/>
      <c r="S68" s="45"/>
      <c r="T68" s="45"/>
      <c r="U68" s="45"/>
    </row>
    <row r="69" ht="15.75" customHeight="1">
      <c r="A69" s="5"/>
      <c r="P69" s="45"/>
      <c r="Q69" s="45"/>
      <c r="R69" s="45"/>
      <c r="S69" s="45"/>
      <c r="T69" s="45"/>
      <c r="U69" s="45"/>
    </row>
    <row r="70" ht="15.75" customHeight="1">
      <c r="A70" s="5"/>
      <c r="P70" s="45"/>
      <c r="Q70" s="45"/>
      <c r="R70" s="45"/>
      <c r="S70" s="45"/>
      <c r="T70" s="45"/>
      <c r="U70" s="45"/>
    </row>
    <row r="71" ht="15.75" customHeight="1">
      <c r="A71" s="5"/>
      <c r="P71" s="45"/>
      <c r="Q71" s="45"/>
      <c r="R71" s="45"/>
      <c r="S71" s="45"/>
      <c r="T71" s="45"/>
      <c r="U71" s="45"/>
    </row>
    <row r="72" ht="15.75" customHeight="1">
      <c r="A72" s="5"/>
      <c r="P72" s="45"/>
      <c r="Q72" s="45"/>
      <c r="R72" s="45"/>
      <c r="S72" s="45"/>
      <c r="T72" s="45"/>
      <c r="U72" s="45"/>
    </row>
    <row r="73" ht="15.75" customHeight="1">
      <c r="A73" s="5"/>
      <c r="P73" s="45"/>
      <c r="Q73" s="45"/>
      <c r="R73" s="45"/>
      <c r="S73" s="45"/>
      <c r="T73" s="45"/>
      <c r="U73" s="45"/>
    </row>
    <row r="74" ht="15.75" customHeight="1">
      <c r="A74" s="5"/>
      <c r="P74" s="45"/>
      <c r="Q74" s="45"/>
      <c r="R74" s="45"/>
      <c r="S74" s="45"/>
      <c r="T74" s="45"/>
      <c r="U74" s="45"/>
    </row>
    <row r="75" ht="15.75" customHeight="1">
      <c r="A75" s="5"/>
      <c r="P75" s="45"/>
      <c r="Q75" s="45"/>
      <c r="R75" s="45"/>
      <c r="S75" s="45"/>
      <c r="T75" s="45"/>
      <c r="U75" s="45"/>
    </row>
    <row r="76" ht="15.75" customHeight="1">
      <c r="A76" s="5"/>
    </row>
    <row r="77" ht="15.75" customHeight="1">
      <c r="A77" s="5"/>
    </row>
    <row r="78" ht="15.75" customHeight="1">
      <c r="A78" s="5"/>
    </row>
    <row r="79" ht="15.75" customHeight="1">
      <c r="A79" s="5"/>
    </row>
    <row r="80" ht="15.75" customHeight="1">
      <c r="A80" s="5"/>
    </row>
    <row r="81" ht="15.75" customHeight="1">
      <c r="A81" s="5"/>
    </row>
    <row r="82" ht="15.75" customHeight="1">
      <c r="A82" s="5"/>
    </row>
    <row r="83" ht="15.75" customHeight="1">
      <c r="A83" s="5"/>
    </row>
    <row r="84" ht="15.75" customHeight="1">
      <c r="A84" s="5"/>
    </row>
    <row r="85" ht="15.75" customHeight="1">
      <c r="A85" s="5"/>
    </row>
    <row r="86" ht="15.75" customHeight="1">
      <c r="A86" s="5"/>
    </row>
    <row r="87" ht="15.75" customHeight="1">
      <c r="A87" s="5"/>
    </row>
    <row r="88" ht="15.75" customHeight="1">
      <c r="A88" s="5"/>
    </row>
    <row r="89" ht="15.75" customHeight="1">
      <c r="A89" s="5"/>
    </row>
    <row r="90" ht="15.75" customHeight="1">
      <c r="A90" s="5"/>
    </row>
    <row r="91" ht="15.75" customHeight="1">
      <c r="A91" s="5"/>
    </row>
    <row r="92" ht="15.75" customHeight="1">
      <c r="A92" s="5"/>
    </row>
    <row r="93" ht="15.75" customHeight="1">
      <c r="A93" s="5"/>
    </row>
    <row r="94" ht="15.75" customHeight="1">
      <c r="A94" s="5"/>
    </row>
    <row r="95" ht="15.75" customHeight="1">
      <c r="A95" s="5"/>
    </row>
    <row r="96" ht="15.75" customHeight="1">
      <c r="A96" s="5"/>
    </row>
    <row r="97" ht="15.75" customHeight="1">
      <c r="A97" s="5"/>
    </row>
    <row r="98" ht="15.75" customHeight="1">
      <c r="A98" s="5"/>
    </row>
    <row r="99" ht="15.75" customHeight="1">
      <c r="A99" s="5"/>
    </row>
    <row r="100" ht="15.75" customHeight="1">
      <c r="A100" s="5"/>
    </row>
    <row r="101" ht="15.75" customHeight="1">
      <c r="A101" s="5"/>
    </row>
    <row r="102" ht="15.75" customHeight="1">
      <c r="A102" s="5"/>
    </row>
    <row r="103" ht="15.75" customHeight="1">
      <c r="A103" s="5"/>
    </row>
    <row r="104" ht="15.75" customHeight="1">
      <c r="A104" s="5"/>
    </row>
    <row r="105" ht="15.75" customHeight="1">
      <c r="A105" s="5"/>
    </row>
    <row r="106" ht="15.75" customHeight="1">
      <c r="A106" s="5"/>
    </row>
    <row r="107" ht="15.75" customHeight="1">
      <c r="A107" s="5"/>
    </row>
    <row r="108" ht="15.75" customHeight="1">
      <c r="A108" s="5"/>
    </row>
    <row r="109" ht="15.75" customHeight="1">
      <c r="A109" s="5"/>
    </row>
    <row r="110" ht="15.75" customHeight="1">
      <c r="A110" s="5"/>
    </row>
    <row r="111" ht="15.75" customHeight="1">
      <c r="A111" s="5"/>
    </row>
    <row r="112" ht="15.75" customHeight="1">
      <c r="A112" s="5"/>
    </row>
    <row r="113" ht="15.75" customHeight="1">
      <c r="A113" s="5"/>
    </row>
    <row r="114" ht="15.75" customHeight="1">
      <c r="A114" s="5"/>
    </row>
    <row r="115" ht="15.75" customHeight="1">
      <c r="A115" s="5"/>
    </row>
    <row r="116" ht="15.75" customHeight="1">
      <c r="A116" s="5"/>
    </row>
    <row r="117" ht="15.75" customHeight="1">
      <c r="A117" s="5"/>
    </row>
    <row r="118" ht="15.75" customHeight="1">
      <c r="A118" s="5"/>
    </row>
    <row r="119" ht="15.75" customHeight="1">
      <c r="A119" s="5"/>
    </row>
    <row r="120" ht="15.75" customHeight="1">
      <c r="A120" s="5"/>
    </row>
    <row r="121" ht="15.75" customHeight="1">
      <c r="A121" s="5"/>
    </row>
    <row r="122" ht="15.75" customHeight="1">
      <c r="A122" s="5"/>
    </row>
    <row r="123" ht="15.75" customHeight="1">
      <c r="A123" s="5"/>
    </row>
    <row r="124" ht="15.75" customHeight="1">
      <c r="A124" s="5"/>
    </row>
    <row r="125" ht="15.75" customHeight="1">
      <c r="A125" s="5"/>
    </row>
    <row r="126" ht="15.75" customHeight="1">
      <c r="A126" s="5"/>
    </row>
    <row r="127" ht="15.75" customHeight="1">
      <c r="A127" s="5"/>
    </row>
    <row r="128" ht="15.75" customHeight="1">
      <c r="A128" s="5"/>
    </row>
    <row r="129" ht="15.75" customHeight="1">
      <c r="A129" s="5"/>
    </row>
    <row r="130" ht="15.75" customHeight="1">
      <c r="A130" s="5"/>
    </row>
    <row r="131" ht="15.75" customHeight="1">
      <c r="A131" s="5"/>
    </row>
    <row r="132" ht="15.75" customHeight="1">
      <c r="A132" s="5"/>
    </row>
    <row r="133" ht="15.75" customHeight="1">
      <c r="A133" s="5"/>
    </row>
    <row r="134" ht="15.75" customHeight="1">
      <c r="A134" s="5"/>
    </row>
    <row r="135" ht="15.75" customHeight="1">
      <c r="A135" s="5"/>
    </row>
    <row r="136" ht="15.75" customHeight="1">
      <c r="A136" s="5"/>
    </row>
    <row r="137" ht="15.75" customHeight="1">
      <c r="A137" s="5"/>
    </row>
    <row r="138" ht="15.75" customHeight="1">
      <c r="A138" s="5"/>
    </row>
    <row r="139" ht="15.75" customHeight="1">
      <c r="A139" s="5"/>
    </row>
    <row r="140" ht="15.75" customHeight="1">
      <c r="A140" s="5"/>
    </row>
    <row r="141" ht="15.75" customHeight="1">
      <c r="A141" s="5"/>
    </row>
    <row r="142" ht="15.75" customHeight="1">
      <c r="A142" s="5"/>
    </row>
    <row r="143" ht="15.75" customHeight="1">
      <c r="A143" s="5"/>
    </row>
    <row r="144" ht="15.75" customHeight="1">
      <c r="A144" s="5"/>
    </row>
    <row r="145" ht="15.75" customHeight="1">
      <c r="A145" s="5"/>
    </row>
    <row r="146" ht="15.75" customHeight="1">
      <c r="A146" s="5"/>
    </row>
    <row r="147" ht="15.75" customHeight="1">
      <c r="A147" s="5"/>
    </row>
    <row r="148" ht="15.75" customHeight="1">
      <c r="A148" s="5"/>
    </row>
    <row r="149" ht="15.75" customHeight="1">
      <c r="A149" s="5"/>
    </row>
    <row r="150" ht="15.75" customHeight="1">
      <c r="A150" s="5"/>
    </row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74.57"/>
    <col customWidth="1" min="2" max="6" width="20.71"/>
    <col customWidth="1" min="7" max="7" width="17.29"/>
    <col customWidth="1" hidden="1" min="8" max="8" width="10.71"/>
    <col customWidth="1" min="9" max="26" width="10.71"/>
  </cols>
  <sheetData>
    <row r="1" ht="57.75" customHeight="1">
      <c r="A1" s="110" t="s">
        <v>3058</v>
      </c>
      <c r="B1" s="111"/>
      <c r="C1" s="111"/>
      <c r="D1" s="111"/>
      <c r="E1" s="111"/>
      <c r="F1" s="111"/>
      <c r="G1" s="113"/>
    </row>
    <row r="2">
      <c r="A2" s="16" t="str">
        <f>ENTE_PUBLICO_A</f>
        <v>CONSEJO TURISTICO DE SAN MIGUEL DE ALLENDE, GTO., Gobierno del Estado de Guanajuato (a)</v>
      </c>
      <c r="B2" s="18"/>
      <c r="C2" s="18"/>
      <c r="D2" s="18"/>
      <c r="E2" s="18"/>
      <c r="F2" s="18"/>
      <c r="G2" s="19"/>
    </row>
    <row r="3">
      <c r="A3" s="20" t="s">
        <v>3060</v>
      </c>
      <c r="B3" s="21"/>
      <c r="C3" s="21"/>
      <c r="D3" s="21"/>
      <c r="E3" s="21"/>
      <c r="F3" s="21"/>
      <c r="G3" s="22"/>
    </row>
    <row r="4">
      <c r="A4" s="20" t="s">
        <v>3062</v>
      </c>
      <c r="B4" s="21"/>
      <c r="C4" s="21"/>
      <c r="D4" s="21"/>
      <c r="E4" s="21"/>
      <c r="F4" s="21"/>
      <c r="G4" s="22"/>
    </row>
    <row r="5">
      <c r="A5" s="20" t="str">
        <f>TRIMESTRE</f>
        <v>Del 1 de enero al 30 de marzo de 2018 (b)</v>
      </c>
      <c r="B5" s="21"/>
      <c r="C5" s="21"/>
      <c r="D5" s="21"/>
      <c r="E5" s="21"/>
      <c r="F5" s="21"/>
      <c r="G5" s="22"/>
    </row>
    <row r="6">
      <c r="A6" s="23" t="s">
        <v>1277</v>
      </c>
      <c r="B6" s="24"/>
      <c r="C6" s="24"/>
      <c r="D6" s="24"/>
      <c r="E6" s="24"/>
      <c r="F6" s="24"/>
      <c r="G6" s="25"/>
    </row>
    <row r="7">
      <c r="A7" s="114" t="s">
        <v>1425</v>
      </c>
      <c r="B7" s="23" t="s">
        <v>2833</v>
      </c>
      <c r="C7" s="24"/>
      <c r="D7" s="24"/>
      <c r="E7" s="24"/>
      <c r="F7" s="25"/>
      <c r="G7" s="98" t="s">
        <v>3064</v>
      </c>
    </row>
    <row r="8" ht="30.75" customHeight="1">
      <c r="A8" s="115"/>
      <c r="B8" s="27" t="s">
        <v>2837</v>
      </c>
      <c r="C8" s="28" t="s">
        <v>3065</v>
      </c>
      <c r="D8" s="27" t="s">
        <v>2839</v>
      </c>
      <c r="E8" s="27" t="s">
        <v>2702</v>
      </c>
      <c r="F8" s="116" t="s">
        <v>2754</v>
      </c>
      <c r="G8" s="83"/>
    </row>
    <row r="9">
      <c r="A9" s="84" t="s">
        <v>3067</v>
      </c>
      <c r="B9" s="117">
        <f t="shared" ref="B9:G9" si="1">SUM(B10,B19,B27,B37)</f>
        <v>14302707.75</v>
      </c>
      <c r="C9" s="117">
        <f t="shared" si="1"/>
        <v>0</v>
      </c>
      <c r="D9" s="117">
        <f t="shared" si="1"/>
        <v>14302707.75</v>
      </c>
      <c r="E9" s="117">
        <f t="shared" si="1"/>
        <v>1754046.21</v>
      </c>
      <c r="F9" s="117">
        <f t="shared" si="1"/>
        <v>258210.7</v>
      </c>
      <c r="G9" s="117">
        <f t="shared" si="1"/>
        <v>12548661.54</v>
      </c>
    </row>
    <row r="10">
      <c r="A10" s="33" t="s">
        <v>3069</v>
      </c>
      <c r="B10" s="118">
        <f t="shared" ref="B10:G10" si="2">SUM(B11:B18)</f>
        <v>0</v>
      </c>
      <c r="C10" s="118">
        <f t="shared" si="2"/>
        <v>0</v>
      </c>
      <c r="D10" s="118">
        <f t="shared" si="2"/>
        <v>0</v>
      </c>
      <c r="E10" s="118">
        <f t="shared" si="2"/>
        <v>0</v>
      </c>
      <c r="F10" s="118">
        <f t="shared" si="2"/>
        <v>0</v>
      </c>
      <c r="G10" s="118">
        <f t="shared" si="2"/>
        <v>0</v>
      </c>
    </row>
    <row r="11">
      <c r="A11" s="33" t="s">
        <v>3071</v>
      </c>
      <c r="B11" s="118"/>
      <c r="C11" s="118"/>
      <c r="D11" s="118"/>
      <c r="E11" s="118"/>
      <c r="F11" s="118"/>
      <c r="G11" s="118">
        <f t="shared" ref="G11:G18" si="3">D11-E11</f>
        <v>0</v>
      </c>
    </row>
    <row r="12">
      <c r="A12" s="33" t="s">
        <v>3072</v>
      </c>
      <c r="B12" s="118"/>
      <c r="C12" s="118"/>
      <c r="D12" s="118"/>
      <c r="E12" s="118"/>
      <c r="F12" s="118"/>
      <c r="G12" s="118">
        <f t="shared" si="3"/>
        <v>0</v>
      </c>
    </row>
    <row r="13">
      <c r="A13" s="33" t="s">
        <v>3075</v>
      </c>
      <c r="B13" s="118"/>
      <c r="C13" s="118"/>
      <c r="D13" s="118"/>
      <c r="E13" s="118"/>
      <c r="F13" s="118"/>
      <c r="G13" s="118">
        <f t="shared" si="3"/>
        <v>0</v>
      </c>
    </row>
    <row r="14">
      <c r="A14" s="33" t="s">
        <v>3076</v>
      </c>
      <c r="B14" s="118"/>
      <c r="C14" s="118"/>
      <c r="D14" s="118"/>
      <c r="E14" s="118"/>
      <c r="F14" s="118"/>
      <c r="G14" s="118">
        <f t="shared" si="3"/>
        <v>0</v>
      </c>
    </row>
    <row r="15">
      <c r="A15" s="33" t="s">
        <v>3078</v>
      </c>
      <c r="B15" s="118"/>
      <c r="C15" s="118"/>
      <c r="D15" s="118"/>
      <c r="E15" s="118"/>
      <c r="F15" s="118"/>
      <c r="G15" s="118">
        <f t="shared" si="3"/>
        <v>0</v>
      </c>
    </row>
    <row r="16">
      <c r="A16" s="33" t="s">
        <v>3079</v>
      </c>
      <c r="B16" s="118"/>
      <c r="C16" s="118"/>
      <c r="D16" s="118"/>
      <c r="E16" s="118"/>
      <c r="F16" s="118"/>
      <c r="G16" s="118">
        <f t="shared" si="3"/>
        <v>0</v>
      </c>
    </row>
    <row r="17">
      <c r="A17" s="33" t="s">
        <v>3081</v>
      </c>
      <c r="B17" s="118"/>
      <c r="C17" s="118"/>
      <c r="D17" s="118"/>
      <c r="E17" s="118"/>
      <c r="F17" s="118"/>
      <c r="G17" s="118">
        <f t="shared" si="3"/>
        <v>0</v>
      </c>
    </row>
    <row r="18">
      <c r="A18" s="33" t="s">
        <v>3083</v>
      </c>
      <c r="B18" s="118"/>
      <c r="C18" s="118"/>
      <c r="D18" s="118"/>
      <c r="E18" s="118"/>
      <c r="F18" s="118"/>
      <c r="G18" s="118">
        <f t="shared" si="3"/>
        <v>0</v>
      </c>
    </row>
    <row r="19">
      <c r="A19" s="33" t="s">
        <v>3084</v>
      </c>
      <c r="B19" s="118"/>
      <c r="C19" s="118"/>
      <c r="D19" s="118"/>
      <c r="E19" s="118"/>
      <c r="F19" s="118"/>
      <c r="G19" s="118">
        <f>SUM(G20:G26)</f>
        <v>0</v>
      </c>
    </row>
    <row r="20">
      <c r="A20" s="33" t="s">
        <v>3087</v>
      </c>
      <c r="B20" s="118"/>
      <c r="C20" s="118"/>
      <c r="D20" s="118"/>
      <c r="E20" s="118"/>
      <c r="F20" s="118"/>
      <c r="G20" s="118">
        <f t="shared" ref="G20:G26" si="4">D20-E20</f>
        <v>0</v>
      </c>
    </row>
    <row r="21" ht="15.75" customHeight="1">
      <c r="A21" s="33" t="s">
        <v>3089</v>
      </c>
      <c r="B21" s="118"/>
      <c r="C21" s="118"/>
      <c r="D21" s="118"/>
      <c r="E21" s="118"/>
      <c r="F21" s="118"/>
      <c r="G21" s="118">
        <f t="shared" si="4"/>
        <v>0</v>
      </c>
    </row>
    <row r="22" ht="15.75" customHeight="1">
      <c r="A22" s="33" t="s">
        <v>3091</v>
      </c>
      <c r="B22" s="118"/>
      <c r="C22" s="118"/>
      <c r="D22" s="118"/>
      <c r="E22" s="118"/>
      <c r="F22" s="118"/>
      <c r="G22" s="118">
        <f t="shared" si="4"/>
        <v>0</v>
      </c>
    </row>
    <row r="23" ht="15.75" customHeight="1">
      <c r="A23" s="33" t="s">
        <v>3092</v>
      </c>
      <c r="B23" s="118"/>
      <c r="C23" s="118"/>
      <c r="D23" s="118"/>
      <c r="E23" s="118"/>
      <c r="F23" s="118"/>
      <c r="G23" s="118">
        <f t="shared" si="4"/>
        <v>0</v>
      </c>
    </row>
    <row r="24" ht="15.75" customHeight="1">
      <c r="A24" s="33" t="s">
        <v>3093</v>
      </c>
      <c r="B24" s="118"/>
      <c r="C24" s="118"/>
      <c r="D24" s="118"/>
      <c r="E24" s="118"/>
      <c r="F24" s="118"/>
      <c r="G24" s="118">
        <f t="shared" si="4"/>
        <v>0</v>
      </c>
    </row>
    <row r="25" ht="15.75" customHeight="1">
      <c r="A25" s="33" t="s">
        <v>3096</v>
      </c>
      <c r="B25" s="118"/>
      <c r="C25" s="118"/>
      <c r="D25" s="118"/>
      <c r="E25" s="118"/>
      <c r="F25" s="118"/>
      <c r="G25" s="118">
        <f t="shared" si="4"/>
        <v>0</v>
      </c>
    </row>
    <row r="26" ht="15.75" customHeight="1">
      <c r="A26" s="33" t="s">
        <v>3097</v>
      </c>
      <c r="B26" s="118"/>
      <c r="C26" s="118"/>
      <c r="D26" s="118"/>
      <c r="E26" s="118"/>
      <c r="F26" s="118"/>
      <c r="G26" s="118">
        <f t="shared" si="4"/>
        <v>0</v>
      </c>
    </row>
    <row r="27" ht="15.75" customHeight="1">
      <c r="A27" s="33" t="s">
        <v>3098</v>
      </c>
      <c r="B27" s="118">
        <f t="shared" ref="B27:G27" si="5">SUM(B28:B36)</f>
        <v>14302707.75</v>
      </c>
      <c r="C27" s="118">
        <f t="shared" si="5"/>
        <v>0</v>
      </c>
      <c r="D27" s="118">
        <f t="shared" si="5"/>
        <v>14302707.75</v>
      </c>
      <c r="E27" s="118">
        <f t="shared" si="5"/>
        <v>1754046.21</v>
      </c>
      <c r="F27" s="118">
        <f t="shared" si="5"/>
        <v>258210.7</v>
      </c>
      <c r="G27" s="118">
        <f t="shared" si="5"/>
        <v>12548661.54</v>
      </c>
    </row>
    <row r="28" ht="15.75" customHeight="1">
      <c r="A28" s="93" t="s">
        <v>3100</v>
      </c>
      <c r="B28" s="118"/>
      <c r="C28" s="118"/>
      <c r="D28" s="118"/>
      <c r="E28" s="118"/>
      <c r="F28" s="118"/>
      <c r="G28" s="118">
        <f t="shared" ref="G28:G33" si="6">D28-E28</f>
        <v>0</v>
      </c>
    </row>
    <row r="29" ht="15.75" customHeight="1">
      <c r="A29" s="33" t="s">
        <v>3101</v>
      </c>
      <c r="B29" s="118"/>
      <c r="C29" s="118"/>
      <c r="D29" s="118"/>
      <c r="E29" s="118"/>
      <c r="F29" s="118"/>
      <c r="G29" s="118">
        <f t="shared" si="6"/>
        <v>0</v>
      </c>
    </row>
    <row r="30" ht="15.75" customHeight="1">
      <c r="A30" s="33" t="s">
        <v>3103</v>
      </c>
      <c r="B30" s="118"/>
      <c r="C30" s="118"/>
      <c r="D30" s="118"/>
      <c r="E30" s="118"/>
      <c r="F30" s="118"/>
      <c r="G30" s="118">
        <f t="shared" si="6"/>
        <v>0</v>
      </c>
    </row>
    <row r="31" ht="15.75" customHeight="1">
      <c r="A31" s="33" t="s">
        <v>3104</v>
      </c>
      <c r="B31" s="118"/>
      <c r="C31" s="118"/>
      <c r="D31" s="118"/>
      <c r="E31" s="118"/>
      <c r="F31" s="118"/>
      <c r="G31" s="118">
        <f t="shared" si="6"/>
        <v>0</v>
      </c>
    </row>
    <row r="32" ht="15.75" customHeight="1">
      <c r="A32" s="33" t="s">
        <v>3105</v>
      </c>
      <c r="B32" s="118"/>
      <c r="C32" s="118"/>
      <c r="D32" s="118"/>
      <c r="E32" s="118"/>
      <c r="F32" s="118"/>
      <c r="G32" s="118">
        <f t="shared" si="6"/>
        <v>0</v>
      </c>
    </row>
    <row r="33" ht="15.75" customHeight="1">
      <c r="A33" s="33" t="s">
        <v>3106</v>
      </c>
      <c r="B33" s="118"/>
      <c r="C33" s="118"/>
      <c r="D33" s="118"/>
      <c r="E33" s="118"/>
      <c r="F33" s="118"/>
      <c r="G33" s="118">
        <f t="shared" si="6"/>
        <v>0</v>
      </c>
    </row>
    <row r="34" ht="15.75" customHeight="1">
      <c r="A34" s="33" t="s">
        <v>3108</v>
      </c>
      <c r="B34" s="47">
        <v>1.430270775E7</v>
      </c>
      <c r="C34" s="47">
        <v>0.0</v>
      </c>
      <c r="D34" s="47">
        <v>1.430270775E7</v>
      </c>
      <c r="E34" s="47">
        <v>1754046.21</v>
      </c>
      <c r="F34" s="47">
        <v>258210.7</v>
      </c>
      <c r="G34" s="47">
        <v>1.254866154E7</v>
      </c>
    </row>
    <row r="35" ht="15.75" customHeight="1">
      <c r="A35" s="33" t="s">
        <v>3109</v>
      </c>
      <c r="B35" s="118"/>
      <c r="C35" s="118"/>
      <c r="D35" s="118"/>
      <c r="E35" s="118"/>
      <c r="F35" s="118"/>
      <c r="G35" s="118">
        <f t="shared" ref="G35:G36" si="7">D35-E35</f>
        <v>0</v>
      </c>
    </row>
    <row r="36" ht="15.75" customHeight="1">
      <c r="A36" s="33" t="s">
        <v>3111</v>
      </c>
      <c r="B36" s="118"/>
      <c r="C36" s="118"/>
      <c r="D36" s="118"/>
      <c r="E36" s="118"/>
      <c r="F36" s="118"/>
      <c r="G36" s="118">
        <f t="shared" si="7"/>
        <v>0</v>
      </c>
    </row>
    <row r="37" ht="15.75" customHeight="1">
      <c r="A37" s="93" t="s">
        <v>3112</v>
      </c>
      <c r="B37" s="118"/>
      <c r="C37" s="118"/>
      <c r="D37" s="118"/>
      <c r="E37" s="118"/>
      <c r="F37" s="118"/>
      <c r="G37" s="118">
        <f>SUM(G38:G41)</f>
        <v>0</v>
      </c>
    </row>
    <row r="38" ht="15.75" customHeight="1">
      <c r="A38" s="93" t="s">
        <v>3114</v>
      </c>
      <c r="B38" s="118"/>
      <c r="C38" s="118"/>
      <c r="D38" s="118"/>
      <c r="E38" s="118"/>
      <c r="F38" s="118"/>
      <c r="G38" s="118">
        <f t="shared" ref="G38:G41" si="8">D38-E38</f>
        <v>0</v>
      </c>
    </row>
    <row r="39" ht="15.75" customHeight="1">
      <c r="A39" s="93" t="s">
        <v>3115</v>
      </c>
      <c r="B39" s="118"/>
      <c r="C39" s="118"/>
      <c r="D39" s="118"/>
      <c r="E39" s="118"/>
      <c r="F39" s="118"/>
      <c r="G39" s="118">
        <f t="shared" si="8"/>
        <v>0</v>
      </c>
    </row>
    <row r="40" ht="15.75" customHeight="1">
      <c r="A40" s="93" t="s">
        <v>3117</v>
      </c>
      <c r="B40" s="118"/>
      <c r="C40" s="118"/>
      <c r="D40" s="118"/>
      <c r="E40" s="118"/>
      <c r="F40" s="118"/>
      <c r="G40" s="118">
        <f t="shared" si="8"/>
        <v>0</v>
      </c>
    </row>
    <row r="41" ht="15.75" customHeight="1">
      <c r="A41" s="93" t="s">
        <v>3119</v>
      </c>
      <c r="B41" s="118"/>
      <c r="C41" s="118"/>
      <c r="D41" s="118"/>
      <c r="E41" s="118"/>
      <c r="F41" s="118"/>
      <c r="G41" s="118">
        <f t="shared" si="8"/>
        <v>0</v>
      </c>
    </row>
    <row r="42" ht="15.75" customHeight="1">
      <c r="A42" s="93"/>
      <c r="B42" s="118"/>
      <c r="C42" s="118"/>
      <c r="D42" s="118"/>
      <c r="E42" s="118"/>
      <c r="F42" s="118"/>
      <c r="G42" s="118"/>
    </row>
    <row r="43" ht="15.75" customHeight="1">
      <c r="A43" s="30" t="s">
        <v>3121</v>
      </c>
      <c r="B43" s="119">
        <f t="shared" ref="B43:G43" si="9">SUM(B44,B53,B61,B71)</f>
        <v>0</v>
      </c>
      <c r="C43" s="119">
        <f t="shared" si="9"/>
        <v>0</v>
      </c>
      <c r="D43" s="119">
        <f t="shared" si="9"/>
        <v>0</v>
      </c>
      <c r="E43" s="119">
        <f t="shared" si="9"/>
        <v>0</v>
      </c>
      <c r="F43" s="119">
        <f t="shared" si="9"/>
        <v>0</v>
      </c>
      <c r="G43" s="119">
        <f t="shared" si="9"/>
        <v>0</v>
      </c>
    </row>
    <row r="44" ht="15.75" customHeight="1">
      <c r="A44" s="33" t="s">
        <v>3123</v>
      </c>
      <c r="B44" s="118"/>
      <c r="C44" s="118"/>
      <c r="D44" s="118"/>
      <c r="E44" s="118"/>
      <c r="F44" s="118"/>
      <c r="G44" s="118">
        <f>SUM(G45:G52)</f>
        <v>0</v>
      </c>
    </row>
    <row r="45" ht="15.75" customHeight="1">
      <c r="A45" s="93" t="s">
        <v>3071</v>
      </c>
      <c r="B45" s="118"/>
      <c r="C45" s="118"/>
      <c r="D45" s="118"/>
      <c r="E45" s="118"/>
      <c r="F45" s="118"/>
      <c r="G45" s="118">
        <f t="shared" ref="G45:G52" si="10">D45-E45</f>
        <v>0</v>
      </c>
    </row>
    <row r="46" ht="15.75" customHeight="1">
      <c r="A46" s="93" t="s">
        <v>3072</v>
      </c>
      <c r="B46" s="118"/>
      <c r="C46" s="118"/>
      <c r="D46" s="118"/>
      <c r="E46" s="118"/>
      <c r="F46" s="118"/>
      <c r="G46" s="118">
        <f t="shared" si="10"/>
        <v>0</v>
      </c>
    </row>
    <row r="47" ht="15.75" customHeight="1">
      <c r="A47" s="93" t="s">
        <v>3075</v>
      </c>
      <c r="B47" s="118"/>
      <c r="C47" s="118"/>
      <c r="D47" s="118"/>
      <c r="E47" s="118"/>
      <c r="F47" s="118"/>
      <c r="G47" s="118">
        <f t="shared" si="10"/>
        <v>0</v>
      </c>
    </row>
    <row r="48" ht="15.75" customHeight="1">
      <c r="A48" s="93" t="s">
        <v>3076</v>
      </c>
      <c r="B48" s="118"/>
      <c r="C48" s="118"/>
      <c r="D48" s="118"/>
      <c r="E48" s="118"/>
      <c r="F48" s="118"/>
      <c r="G48" s="118">
        <f t="shared" si="10"/>
        <v>0</v>
      </c>
    </row>
    <row r="49" ht="15.75" customHeight="1">
      <c r="A49" s="93" t="s">
        <v>3078</v>
      </c>
      <c r="B49" s="118"/>
      <c r="C49" s="118"/>
      <c r="D49" s="118"/>
      <c r="E49" s="118"/>
      <c r="F49" s="118"/>
      <c r="G49" s="118">
        <f t="shared" si="10"/>
        <v>0</v>
      </c>
    </row>
    <row r="50" ht="15.75" customHeight="1">
      <c r="A50" s="93" t="s">
        <v>3079</v>
      </c>
      <c r="B50" s="118"/>
      <c r="C50" s="118"/>
      <c r="D50" s="118"/>
      <c r="E50" s="118"/>
      <c r="F50" s="118"/>
      <c r="G50" s="118">
        <f t="shared" si="10"/>
        <v>0</v>
      </c>
    </row>
    <row r="51" ht="15.75" customHeight="1">
      <c r="A51" s="93" t="s">
        <v>3081</v>
      </c>
      <c r="B51" s="118"/>
      <c r="C51" s="118"/>
      <c r="D51" s="118"/>
      <c r="E51" s="118"/>
      <c r="F51" s="118"/>
      <c r="G51" s="118">
        <f t="shared" si="10"/>
        <v>0</v>
      </c>
    </row>
    <row r="52" ht="15.75" customHeight="1">
      <c r="A52" s="93" t="s">
        <v>3083</v>
      </c>
      <c r="B52" s="118"/>
      <c r="C52" s="118"/>
      <c r="D52" s="118"/>
      <c r="E52" s="118"/>
      <c r="F52" s="118"/>
      <c r="G52" s="118">
        <f t="shared" si="10"/>
        <v>0</v>
      </c>
    </row>
    <row r="53" ht="15.75" customHeight="1">
      <c r="A53" s="33" t="s">
        <v>3084</v>
      </c>
      <c r="B53" s="118"/>
      <c r="C53" s="118"/>
      <c r="D53" s="118"/>
      <c r="E53" s="118"/>
      <c r="F53" s="118"/>
      <c r="G53" s="118">
        <f>SUM(G54:G60)</f>
        <v>0</v>
      </c>
    </row>
    <row r="54" ht="15.75" customHeight="1">
      <c r="A54" s="93" t="s">
        <v>3087</v>
      </c>
      <c r="B54" s="118"/>
      <c r="C54" s="118"/>
      <c r="D54" s="118"/>
      <c r="E54" s="118"/>
      <c r="F54" s="118"/>
      <c r="G54" s="118">
        <f t="shared" ref="G54:G60" si="11">D54-E54</f>
        <v>0</v>
      </c>
    </row>
    <row r="55" ht="15.75" customHeight="1">
      <c r="A55" s="93" t="s">
        <v>3089</v>
      </c>
      <c r="B55" s="118"/>
      <c r="C55" s="118"/>
      <c r="D55" s="118"/>
      <c r="E55" s="118"/>
      <c r="F55" s="118"/>
      <c r="G55" s="118">
        <f t="shared" si="11"/>
        <v>0</v>
      </c>
    </row>
    <row r="56" ht="15.75" customHeight="1">
      <c r="A56" s="93" t="s">
        <v>3091</v>
      </c>
      <c r="B56" s="118"/>
      <c r="C56" s="118"/>
      <c r="D56" s="118"/>
      <c r="E56" s="118"/>
      <c r="F56" s="118"/>
      <c r="G56" s="118">
        <f t="shared" si="11"/>
        <v>0</v>
      </c>
    </row>
    <row r="57" ht="15.75" customHeight="1">
      <c r="A57" s="94" t="s">
        <v>3092</v>
      </c>
      <c r="B57" s="118"/>
      <c r="C57" s="118"/>
      <c r="D57" s="118"/>
      <c r="E57" s="118"/>
      <c r="F57" s="118"/>
      <c r="G57" s="118">
        <f t="shared" si="11"/>
        <v>0</v>
      </c>
    </row>
    <row r="58" ht="15.75" customHeight="1">
      <c r="A58" s="93" t="s">
        <v>3093</v>
      </c>
      <c r="B58" s="118"/>
      <c r="C58" s="118"/>
      <c r="D58" s="118"/>
      <c r="E58" s="118"/>
      <c r="F58" s="118"/>
      <c r="G58" s="118">
        <f t="shared" si="11"/>
        <v>0</v>
      </c>
    </row>
    <row r="59" ht="15.75" customHeight="1">
      <c r="A59" s="93" t="s">
        <v>3096</v>
      </c>
      <c r="B59" s="118"/>
      <c r="C59" s="118"/>
      <c r="D59" s="118"/>
      <c r="E59" s="118"/>
      <c r="F59" s="118"/>
      <c r="G59" s="118">
        <f t="shared" si="11"/>
        <v>0</v>
      </c>
    </row>
    <row r="60" ht="15.75" customHeight="1">
      <c r="A60" s="93" t="s">
        <v>3097</v>
      </c>
      <c r="B60" s="118"/>
      <c r="C60" s="118"/>
      <c r="D60" s="118"/>
      <c r="E60" s="118"/>
      <c r="F60" s="118"/>
      <c r="G60" s="118">
        <f t="shared" si="11"/>
        <v>0</v>
      </c>
    </row>
    <row r="61" ht="15.75" customHeight="1">
      <c r="A61" s="33" t="s">
        <v>3098</v>
      </c>
      <c r="B61" s="118"/>
      <c r="C61" s="118"/>
      <c r="D61" s="118"/>
      <c r="E61" s="118"/>
      <c r="F61" s="118"/>
      <c r="G61" s="118">
        <f>SUM(G62:G70)</f>
        <v>0</v>
      </c>
    </row>
    <row r="62" ht="15.75" customHeight="1">
      <c r="A62" s="93" t="s">
        <v>3100</v>
      </c>
      <c r="B62" s="118"/>
      <c r="C62" s="118"/>
      <c r="D62" s="118"/>
      <c r="E62" s="118"/>
      <c r="F62" s="118"/>
      <c r="G62" s="118">
        <f t="shared" ref="G62:G70" si="12">D62-E62</f>
        <v>0</v>
      </c>
    </row>
    <row r="63" ht="15.75" customHeight="1">
      <c r="A63" s="93" t="s">
        <v>3101</v>
      </c>
      <c r="B63" s="118"/>
      <c r="C63" s="118"/>
      <c r="D63" s="118"/>
      <c r="E63" s="118"/>
      <c r="F63" s="118"/>
      <c r="G63" s="118">
        <f t="shared" si="12"/>
        <v>0</v>
      </c>
    </row>
    <row r="64" ht="15.75" customHeight="1">
      <c r="A64" s="93" t="s">
        <v>3103</v>
      </c>
      <c r="B64" s="118"/>
      <c r="C64" s="118"/>
      <c r="D64" s="118"/>
      <c r="E64" s="118"/>
      <c r="F64" s="118"/>
      <c r="G64" s="118">
        <f t="shared" si="12"/>
        <v>0</v>
      </c>
    </row>
    <row r="65" ht="15.75" customHeight="1">
      <c r="A65" s="93" t="s">
        <v>3104</v>
      </c>
      <c r="B65" s="118"/>
      <c r="C65" s="118"/>
      <c r="D65" s="118"/>
      <c r="E65" s="118"/>
      <c r="F65" s="118"/>
      <c r="G65" s="118">
        <f t="shared" si="12"/>
        <v>0</v>
      </c>
    </row>
    <row r="66" ht="15.75" customHeight="1">
      <c r="A66" s="93" t="s">
        <v>3105</v>
      </c>
      <c r="B66" s="118"/>
      <c r="C66" s="118"/>
      <c r="D66" s="118"/>
      <c r="E66" s="118"/>
      <c r="F66" s="118"/>
      <c r="G66" s="118">
        <f t="shared" si="12"/>
        <v>0</v>
      </c>
    </row>
    <row r="67" ht="15.75" customHeight="1">
      <c r="A67" s="93" t="s">
        <v>3106</v>
      </c>
      <c r="B67" s="118"/>
      <c r="C67" s="118"/>
      <c r="D67" s="118"/>
      <c r="E67" s="118"/>
      <c r="F67" s="118"/>
      <c r="G67" s="118">
        <f t="shared" si="12"/>
        <v>0</v>
      </c>
    </row>
    <row r="68" ht="15.75" customHeight="1">
      <c r="A68" s="93" t="s">
        <v>3108</v>
      </c>
      <c r="B68" s="118"/>
      <c r="C68" s="118"/>
      <c r="D68" s="118"/>
      <c r="E68" s="118"/>
      <c r="F68" s="118"/>
      <c r="G68" s="118">
        <f t="shared" si="12"/>
        <v>0</v>
      </c>
    </row>
    <row r="69" ht="15.75" customHeight="1">
      <c r="A69" s="93" t="s">
        <v>3109</v>
      </c>
      <c r="B69" s="118"/>
      <c r="C69" s="118"/>
      <c r="D69" s="118"/>
      <c r="E69" s="118"/>
      <c r="F69" s="118"/>
      <c r="G69" s="118">
        <f t="shared" si="12"/>
        <v>0</v>
      </c>
    </row>
    <row r="70" ht="15.75" customHeight="1">
      <c r="A70" s="93" t="s">
        <v>3111</v>
      </c>
      <c r="B70" s="118"/>
      <c r="C70" s="118"/>
      <c r="D70" s="118"/>
      <c r="E70" s="118"/>
      <c r="F70" s="118"/>
      <c r="G70" s="118">
        <f t="shared" si="12"/>
        <v>0</v>
      </c>
    </row>
    <row r="71" ht="15.75" customHeight="1">
      <c r="A71" s="93" t="s">
        <v>3137</v>
      </c>
      <c r="B71" s="120"/>
      <c r="C71" s="120"/>
      <c r="D71" s="120"/>
      <c r="E71" s="120"/>
      <c r="F71" s="120"/>
      <c r="G71" s="120">
        <f>SUM(G72:G75)</f>
        <v>0</v>
      </c>
    </row>
    <row r="72" ht="15.75" customHeight="1">
      <c r="A72" s="93" t="s">
        <v>3114</v>
      </c>
      <c r="B72" s="118"/>
      <c r="C72" s="118"/>
      <c r="D72" s="118"/>
      <c r="E72" s="118"/>
      <c r="F72" s="118"/>
      <c r="G72" s="118">
        <f t="shared" ref="G72:G75" si="13">D72-E72</f>
        <v>0</v>
      </c>
    </row>
    <row r="73" ht="15.75" customHeight="1">
      <c r="A73" s="93" t="s">
        <v>3115</v>
      </c>
      <c r="B73" s="118"/>
      <c r="C73" s="118"/>
      <c r="D73" s="118"/>
      <c r="E73" s="118"/>
      <c r="F73" s="118"/>
      <c r="G73" s="118">
        <f t="shared" si="13"/>
        <v>0</v>
      </c>
    </row>
    <row r="74" ht="15.75" customHeight="1">
      <c r="A74" s="93" t="s">
        <v>3117</v>
      </c>
      <c r="B74" s="118"/>
      <c r="C74" s="118"/>
      <c r="D74" s="118"/>
      <c r="E74" s="118"/>
      <c r="F74" s="118"/>
      <c r="G74" s="118">
        <f t="shared" si="13"/>
        <v>0</v>
      </c>
    </row>
    <row r="75" ht="15.75" customHeight="1">
      <c r="A75" s="93" t="s">
        <v>3119</v>
      </c>
      <c r="B75" s="118"/>
      <c r="C75" s="118"/>
      <c r="D75" s="118"/>
      <c r="E75" s="118"/>
      <c r="F75" s="118"/>
      <c r="G75" s="118">
        <f t="shared" si="13"/>
        <v>0</v>
      </c>
    </row>
    <row r="76" ht="15.75" customHeight="1">
      <c r="A76" s="31"/>
      <c r="B76" s="118"/>
      <c r="C76" s="118"/>
      <c r="D76" s="118"/>
      <c r="E76" s="118"/>
      <c r="F76" s="118"/>
      <c r="G76" s="118"/>
    </row>
    <row r="77" ht="15.75" customHeight="1">
      <c r="A77" s="30" t="s">
        <v>3027</v>
      </c>
      <c r="B77" s="119">
        <f t="shared" ref="B77:G77" si="14">B43+B9</f>
        <v>14302707.75</v>
      </c>
      <c r="C77" s="119">
        <f t="shared" si="14"/>
        <v>0</v>
      </c>
      <c r="D77" s="119">
        <f t="shared" si="14"/>
        <v>14302707.75</v>
      </c>
      <c r="E77" s="119">
        <f t="shared" si="14"/>
        <v>1754046.21</v>
      </c>
      <c r="F77" s="119">
        <f t="shared" si="14"/>
        <v>258210.7</v>
      </c>
      <c r="G77" s="119">
        <f t="shared" si="14"/>
        <v>12548661.54</v>
      </c>
    </row>
    <row r="78" ht="15.75" customHeight="1">
      <c r="A78" s="58"/>
      <c r="B78" s="121"/>
      <c r="C78" s="121"/>
      <c r="D78" s="121"/>
      <c r="E78" s="121"/>
      <c r="F78" s="121"/>
      <c r="G78" s="121"/>
      <c r="H78" s="5"/>
    </row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1:G1"/>
    <mergeCell ref="A2:G2"/>
    <mergeCell ref="A3:G3"/>
    <mergeCell ref="A4:G4"/>
    <mergeCell ref="A5:G5"/>
    <mergeCell ref="A6:G6"/>
    <mergeCell ref="B7:F7"/>
    <mergeCell ref="G7:G8"/>
    <mergeCell ref="A7:A8"/>
  </mergeCells>
  <dataValidations>
    <dataValidation type="decimal" allowBlank="1" showErrorMessage="1" sqref="B9:G77">
      <formula1>-1.79769313486231E100</formula1>
      <formula2>1.79769313486231E100</formula2>
    </dataValidation>
  </dataValidations>
  <printOptions/>
  <pageMargins bottom="0.75" footer="0.0" header="0.0" left="0.7" right="0.7" top="0.75"/>
  <pageSetup fitToHeight="0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80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2" width="20.71"/>
    <col customWidth="1" min="23" max="23" width="15.0"/>
    <col customWidth="1" min="24" max="24" width="27.29"/>
    <col customWidth="1" min="25" max="25" width="16.0"/>
    <col customWidth="1" min="26" max="26" width="10.71"/>
  </cols>
  <sheetData>
    <row r="1">
      <c r="A1" t="s">
        <v>2297</v>
      </c>
      <c r="B1" t="s">
        <v>2298</v>
      </c>
      <c r="C1" t="s">
        <v>2300</v>
      </c>
      <c r="D1" t="s">
        <v>2301</v>
      </c>
      <c r="E1" t="s">
        <v>2302</v>
      </c>
      <c r="F1" t="s">
        <v>2303</v>
      </c>
      <c r="G1" t="s">
        <v>2304</v>
      </c>
      <c r="H1" t="s">
        <v>2305</v>
      </c>
      <c r="I1" t="s">
        <v>2306</v>
      </c>
      <c r="P1" t="s">
        <v>2920</v>
      </c>
      <c r="Q1" t="s">
        <v>2822</v>
      </c>
      <c r="R1" t="s">
        <v>2823</v>
      </c>
      <c r="S1" t="s">
        <v>2706</v>
      </c>
      <c r="T1" t="s">
        <v>2921</v>
      </c>
      <c r="U1" t="s">
        <v>2922</v>
      </c>
    </row>
    <row r="2">
      <c r="A2" t="str">
        <f t="shared" ref="A2:A68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6.0</v>
      </c>
      <c r="C2">
        <v>3.0</v>
      </c>
      <c r="D2">
        <v>1.0</v>
      </c>
      <c r="I2" t="s">
        <v>2724</v>
      </c>
      <c r="P2" s="45">
        <f>'Formato 6 c)'!B9</f>
        <v>14302707.75</v>
      </c>
      <c r="Q2" s="45">
        <f>'Formato 6 c)'!C9</f>
        <v>0</v>
      </c>
      <c r="R2" s="45">
        <f>'Formato 6 c)'!D9</f>
        <v>14302707.75</v>
      </c>
      <c r="S2" s="45">
        <f>'Formato 6 c)'!E9</f>
        <v>1754046.21</v>
      </c>
      <c r="T2" s="45">
        <f>'Formato 6 c)'!F9</f>
        <v>258210.7</v>
      </c>
      <c r="U2" s="45">
        <f>'Formato 6 c)'!G9</f>
        <v>12548661.54</v>
      </c>
    </row>
    <row r="3">
      <c r="A3" s="5" t="str">
        <f t="shared" si="1"/>
        <v>6,3,1,1,0,0,0</v>
      </c>
      <c r="B3">
        <v>6.0</v>
      </c>
      <c r="C3">
        <v>3.0</v>
      </c>
      <c r="D3">
        <v>1.0</v>
      </c>
      <c r="E3">
        <v>1.0</v>
      </c>
      <c r="J3" t="s">
        <v>3066</v>
      </c>
      <c r="P3" s="45">
        <f>'Formato 6 c)'!B10</f>
        <v>0</v>
      </c>
      <c r="Q3" s="45">
        <f>'Formato 6 c)'!C10</f>
        <v>0</v>
      </c>
      <c r="R3" s="45">
        <f>'Formato 6 c)'!D10</f>
        <v>0</v>
      </c>
      <c r="S3" s="45">
        <f>'Formato 6 c)'!E10</f>
        <v>0</v>
      </c>
      <c r="T3" s="45">
        <f>'Formato 6 c)'!F10</f>
        <v>0</v>
      </c>
      <c r="U3" s="45">
        <f>'Formato 6 c)'!G10</f>
        <v>0</v>
      </c>
      <c r="V3" s="45"/>
    </row>
    <row r="4">
      <c r="A4" s="5" t="str">
        <f t="shared" si="1"/>
        <v>6,3,1,1,1,0,0</v>
      </c>
      <c r="B4">
        <v>6.0</v>
      </c>
      <c r="C4">
        <v>3.0</v>
      </c>
      <c r="D4">
        <v>1.0</v>
      </c>
      <c r="E4">
        <v>1.0</v>
      </c>
      <c r="F4">
        <v>1.0</v>
      </c>
      <c r="K4" t="s">
        <v>3068</v>
      </c>
      <c r="P4" s="45" t="str">
        <f>'Formato 6 c)'!B11</f>
        <v/>
      </c>
      <c r="Q4" s="45" t="str">
        <f>'Formato 6 c)'!C11</f>
        <v/>
      </c>
      <c r="R4" s="45" t="str">
        <f>'Formato 6 c)'!D11</f>
        <v/>
      </c>
      <c r="S4" s="45" t="str">
        <f>'Formato 6 c)'!E11</f>
        <v/>
      </c>
      <c r="T4" s="45" t="str">
        <f>'Formato 6 c)'!F11</f>
        <v/>
      </c>
      <c r="U4" s="45">
        <f>'Formato 6 c)'!G11</f>
        <v>0</v>
      </c>
      <c r="V4" s="45"/>
    </row>
    <row r="5">
      <c r="A5" s="5" t="str">
        <f t="shared" si="1"/>
        <v>6,3,1,1,2,0,0</v>
      </c>
      <c r="B5">
        <v>6.0</v>
      </c>
      <c r="C5">
        <v>3.0</v>
      </c>
      <c r="D5">
        <v>1.0</v>
      </c>
      <c r="E5">
        <v>1.0</v>
      </c>
      <c r="F5">
        <v>2.0</v>
      </c>
      <c r="K5" t="s">
        <v>3070</v>
      </c>
      <c r="P5" s="45" t="str">
        <f>'Formato 6 c)'!B12</f>
        <v/>
      </c>
      <c r="Q5" s="45" t="str">
        <f>'Formato 6 c)'!C12</f>
        <v/>
      </c>
      <c r="R5" s="45" t="str">
        <f>'Formato 6 c)'!D12</f>
        <v/>
      </c>
      <c r="S5" s="45" t="str">
        <f>'Formato 6 c)'!E12</f>
        <v/>
      </c>
      <c r="T5" s="45" t="str">
        <f>'Formato 6 c)'!F12</f>
        <v/>
      </c>
      <c r="U5" s="45">
        <f>'Formato 6 c)'!G12</f>
        <v>0</v>
      </c>
      <c r="V5" s="45"/>
    </row>
    <row r="6">
      <c r="A6" s="5" t="str">
        <f t="shared" si="1"/>
        <v>6,3,1,1,3,0,0</v>
      </c>
      <c r="B6">
        <v>6.0</v>
      </c>
      <c r="C6">
        <v>3.0</v>
      </c>
      <c r="D6">
        <v>1.0</v>
      </c>
      <c r="E6">
        <v>1.0</v>
      </c>
      <c r="F6">
        <v>3.0</v>
      </c>
      <c r="K6" t="s">
        <v>3074</v>
      </c>
      <c r="P6" s="45" t="str">
        <f>'Formato 6 c)'!B13</f>
        <v/>
      </c>
      <c r="Q6" s="45" t="str">
        <f>'Formato 6 c)'!C13</f>
        <v/>
      </c>
      <c r="R6" s="45" t="str">
        <f>'Formato 6 c)'!D13</f>
        <v/>
      </c>
      <c r="S6" s="45" t="str">
        <f>'Formato 6 c)'!E13</f>
        <v/>
      </c>
      <c r="T6" s="45" t="str">
        <f>'Formato 6 c)'!F13</f>
        <v/>
      </c>
      <c r="U6" s="45">
        <f>'Formato 6 c)'!G13</f>
        <v>0</v>
      </c>
      <c r="V6" s="45"/>
    </row>
    <row r="7">
      <c r="A7" s="5" t="str">
        <f t="shared" si="1"/>
        <v>6,3,1,1,4,0,0</v>
      </c>
      <c r="B7">
        <v>6.0</v>
      </c>
      <c r="C7">
        <v>3.0</v>
      </c>
      <c r="D7">
        <v>1.0</v>
      </c>
      <c r="E7">
        <v>1.0</v>
      </c>
      <c r="F7">
        <v>4.0</v>
      </c>
      <c r="K7" t="s">
        <v>3080</v>
      </c>
      <c r="P7" s="45" t="str">
        <f>'Formato 6 c)'!B14</f>
        <v/>
      </c>
      <c r="Q7" s="45" t="str">
        <f>'Formato 6 c)'!C14</f>
        <v/>
      </c>
      <c r="R7" s="45" t="str">
        <f>'Formato 6 c)'!D14</f>
        <v/>
      </c>
      <c r="S7" s="45" t="str">
        <f>'Formato 6 c)'!E14</f>
        <v/>
      </c>
      <c r="T7" s="45" t="str">
        <f>'Formato 6 c)'!F14</f>
        <v/>
      </c>
      <c r="U7" s="45">
        <f>'Formato 6 c)'!G14</f>
        <v>0</v>
      </c>
      <c r="V7" s="45"/>
      <c r="W7" s="45"/>
      <c r="X7" s="45"/>
      <c r="Y7" s="45"/>
    </row>
    <row r="8">
      <c r="A8" s="5" t="str">
        <f t="shared" si="1"/>
        <v>6,3,1,1,5,0,0</v>
      </c>
      <c r="B8">
        <v>6.0</v>
      </c>
      <c r="C8">
        <v>3.0</v>
      </c>
      <c r="D8">
        <v>1.0</v>
      </c>
      <c r="E8">
        <v>1.0</v>
      </c>
      <c r="F8">
        <v>5.0</v>
      </c>
      <c r="K8" t="s">
        <v>3085</v>
      </c>
      <c r="P8" s="45" t="str">
        <f>'Formato 6 c)'!B15</f>
        <v/>
      </c>
      <c r="Q8" s="45" t="str">
        <f>'Formato 6 c)'!C15</f>
        <v/>
      </c>
      <c r="R8" s="45" t="str">
        <f>'Formato 6 c)'!D15</f>
        <v/>
      </c>
      <c r="S8" s="45" t="str">
        <f>'Formato 6 c)'!E15</f>
        <v/>
      </c>
      <c r="T8" s="45" t="str">
        <f>'Formato 6 c)'!F15</f>
        <v/>
      </c>
      <c r="U8" s="45">
        <f>'Formato 6 c)'!G15</f>
        <v>0</v>
      </c>
    </row>
    <row r="9">
      <c r="A9" s="5" t="str">
        <f t="shared" si="1"/>
        <v>6,3,1,1,6,0,0</v>
      </c>
      <c r="B9">
        <v>6.0</v>
      </c>
      <c r="C9">
        <v>3.0</v>
      </c>
      <c r="D9">
        <v>1.0</v>
      </c>
      <c r="E9">
        <v>1.0</v>
      </c>
      <c r="F9">
        <v>6.0</v>
      </c>
      <c r="K9" t="s">
        <v>3088</v>
      </c>
      <c r="P9" s="45" t="str">
        <f>'Formato 6 c)'!B16</f>
        <v/>
      </c>
      <c r="Q9" s="45" t="str">
        <f>'Formato 6 c)'!C16</f>
        <v/>
      </c>
      <c r="R9" s="45" t="str">
        <f>'Formato 6 c)'!D16</f>
        <v/>
      </c>
      <c r="S9" s="45" t="str">
        <f>'Formato 6 c)'!E16</f>
        <v/>
      </c>
      <c r="T9" s="45" t="str">
        <f>'Formato 6 c)'!F16</f>
        <v/>
      </c>
      <c r="U9" s="45">
        <f>'Formato 6 c)'!G16</f>
        <v>0</v>
      </c>
    </row>
    <row r="10">
      <c r="A10" s="5" t="str">
        <f t="shared" si="1"/>
        <v>6,3,1,1,7,0,0</v>
      </c>
      <c r="B10">
        <v>6.0</v>
      </c>
      <c r="C10">
        <v>3.0</v>
      </c>
      <c r="D10">
        <v>1.0</v>
      </c>
      <c r="E10">
        <v>1.0</v>
      </c>
      <c r="F10">
        <v>7.0</v>
      </c>
      <c r="K10" t="s">
        <v>3094</v>
      </c>
      <c r="P10" s="45" t="str">
        <f>'Formato 6 c)'!B17</f>
        <v/>
      </c>
      <c r="Q10" s="45" t="str">
        <f>'Formato 6 c)'!C17</f>
        <v/>
      </c>
      <c r="R10" s="45" t="str">
        <f>'Formato 6 c)'!D17</f>
        <v/>
      </c>
      <c r="S10" s="45" t="str">
        <f>'Formato 6 c)'!E17</f>
        <v/>
      </c>
      <c r="T10" s="45" t="str">
        <f>'Formato 6 c)'!F17</f>
        <v/>
      </c>
      <c r="U10" s="45">
        <f>'Formato 6 c)'!G17</f>
        <v>0</v>
      </c>
    </row>
    <row r="11">
      <c r="A11" s="5" t="str">
        <f t="shared" si="1"/>
        <v>6,3,1,1,8,0,0</v>
      </c>
      <c r="B11">
        <v>6.0</v>
      </c>
      <c r="C11">
        <v>3.0</v>
      </c>
      <c r="D11">
        <v>1.0</v>
      </c>
      <c r="E11">
        <v>1.0</v>
      </c>
      <c r="F11">
        <v>8.0</v>
      </c>
      <c r="K11" t="s">
        <v>3012</v>
      </c>
      <c r="P11" s="45" t="str">
        <f>'Formato 6 c)'!B18</f>
        <v/>
      </c>
      <c r="Q11" s="45" t="str">
        <f>'Formato 6 c)'!C18</f>
        <v/>
      </c>
      <c r="R11" s="45" t="str">
        <f>'Formato 6 c)'!D18</f>
        <v/>
      </c>
      <c r="S11" s="45" t="str">
        <f>'Formato 6 c)'!E18</f>
        <v/>
      </c>
      <c r="T11" s="45" t="str">
        <f>'Formato 6 c)'!F18</f>
        <v/>
      </c>
      <c r="U11" s="45">
        <f>'Formato 6 c)'!G18</f>
        <v>0</v>
      </c>
    </row>
    <row r="12">
      <c r="A12" s="5" t="str">
        <f t="shared" si="1"/>
        <v>6,3,1,2,0,0,0</v>
      </c>
      <c r="B12">
        <v>6.0</v>
      </c>
      <c r="C12">
        <v>3.0</v>
      </c>
      <c r="D12">
        <v>1.0</v>
      </c>
      <c r="E12">
        <v>2.0</v>
      </c>
      <c r="J12" t="s">
        <v>3102</v>
      </c>
      <c r="N12" s="5"/>
      <c r="P12" s="45" t="str">
        <f>'Formato 6 c)'!B19</f>
        <v/>
      </c>
      <c r="Q12" s="45" t="str">
        <f>'Formato 6 c)'!C19</f>
        <v/>
      </c>
      <c r="R12" s="45" t="str">
        <f>'Formato 6 c)'!D19</f>
        <v/>
      </c>
      <c r="S12" s="45" t="str">
        <f>'Formato 6 c)'!E19</f>
        <v/>
      </c>
      <c r="T12" s="45" t="str">
        <f>'Formato 6 c)'!F19</f>
        <v/>
      </c>
      <c r="U12" s="45">
        <f>'Formato 6 c)'!G19</f>
        <v>0</v>
      </c>
    </row>
    <row r="13">
      <c r="A13" s="5" t="str">
        <f t="shared" si="1"/>
        <v>6,3,1,2,1,0,0</v>
      </c>
      <c r="B13">
        <v>6.0</v>
      </c>
      <c r="C13">
        <v>3.0</v>
      </c>
      <c r="D13">
        <v>1.0</v>
      </c>
      <c r="E13">
        <v>2.0</v>
      </c>
      <c r="F13">
        <v>1.0</v>
      </c>
      <c r="K13" t="s">
        <v>3107</v>
      </c>
      <c r="P13" s="45" t="str">
        <f>'Formato 6 c)'!B20</f>
        <v/>
      </c>
      <c r="Q13" s="45" t="str">
        <f>'Formato 6 c)'!C20</f>
        <v/>
      </c>
      <c r="R13" s="45" t="str">
        <f>'Formato 6 c)'!D20</f>
        <v/>
      </c>
      <c r="S13" s="45" t="str">
        <f>'Formato 6 c)'!E20</f>
        <v/>
      </c>
      <c r="T13" s="45" t="str">
        <f>'Formato 6 c)'!F20</f>
        <v/>
      </c>
      <c r="U13" s="45">
        <f>'Formato 6 c)'!G20</f>
        <v>0</v>
      </c>
    </row>
    <row r="14">
      <c r="A14" s="5" t="str">
        <f t="shared" si="1"/>
        <v>6,3,1,2,2,0,0</v>
      </c>
      <c r="B14">
        <v>6.0</v>
      </c>
      <c r="C14">
        <v>3.0</v>
      </c>
      <c r="D14">
        <v>1.0</v>
      </c>
      <c r="E14">
        <v>2.0</v>
      </c>
      <c r="F14">
        <v>2.0</v>
      </c>
      <c r="K14" t="s">
        <v>3110</v>
      </c>
      <c r="P14" s="45" t="str">
        <f>'Formato 6 c)'!B21</f>
        <v/>
      </c>
      <c r="Q14" s="45" t="str">
        <f>'Formato 6 c)'!C21</f>
        <v/>
      </c>
      <c r="R14" s="45" t="str">
        <f>'Formato 6 c)'!D21</f>
        <v/>
      </c>
      <c r="S14" s="45" t="str">
        <f>'Formato 6 c)'!E21</f>
        <v/>
      </c>
      <c r="T14" s="45" t="str">
        <f>'Formato 6 c)'!F21</f>
        <v/>
      </c>
      <c r="U14" s="45">
        <f>'Formato 6 c)'!G21</f>
        <v>0</v>
      </c>
    </row>
    <row r="15">
      <c r="A15" s="5" t="str">
        <f t="shared" si="1"/>
        <v>6,3,1,2,3,0,0</v>
      </c>
      <c r="B15">
        <v>6.0</v>
      </c>
      <c r="C15">
        <v>3.0</v>
      </c>
      <c r="D15">
        <v>1.0</v>
      </c>
      <c r="E15">
        <v>2.0</v>
      </c>
      <c r="F15">
        <v>3.0</v>
      </c>
      <c r="K15" t="s">
        <v>3113</v>
      </c>
      <c r="P15" s="45" t="str">
        <f>'Formato 6 c)'!B22</f>
        <v/>
      </c>
      <c r="Q15" s="45" t="str">
        <f>'Formato 6 c)'!C22</f>
        <v/>
      </c>
      <c r="R15" s="45" t="str">
        <f>'Formato 6 c)'!D22</f>
        <v/>
      </c>
      <c r="S15" s="45" t="str">
        <f>'Formato 6 c)'!E22</f>
        <v/>
      </c>
      <c r="T15" s="45" t="str">
        <f>'Formato 6 c)'!F22</f>
        <v/>
      </c>
      <c r="U15" s="45">
        <f>'Formato 6 c)'!G22</f>
        <v>0</v>
      </c>
    </row>
    <row r="16">
      <c r="A16" s="5" t="str">
        <f t="shared" si="1"/>
        <v>6,3,1,2,4,0,0</v>
      </c>
      <c r="B16">
        <v>6.0</v>
      </c>
      <c r="C16">
        <v>3.0</v>
      </c>
      <c r="D16">
        <v>1.0</v>
      </c>
      <c r="E16">
        <v>2.0</v>
      </c>
      <c r="F16">
        <v>4.0</v>
      </c>
      <c r="K16" t="s">
        <v>3116</v>
      </c>
      <c r="P16" s="45" t="str">
        <f>'Formato 6 c)'!B23</f>
        <v/>
      </c>
      <c r="Q16" s="45" t="str">
        <f>'Formato 6 c)'!C23</f>
        <v/>
      </c>
      <c r="R16" s="45" t="str">
        <f>'Formato 6 c)'!D23</f>
        <v/>
      </c>
      <c r="S16" s="45" t="str">
        <f>'Formato 6 c)'!E23</f>
        <v/>
      </c>
      <c r="T16" s="45" t="str">
        <f>'Formato 6 c)'!F23</f>
        <v/>
      </c>
      <c r="U16" s="45">
        <f>'Formato 6 c)'!G23</f>
        <v>0</v>
      </c>
    </row>
    <row r="17">
      <c r="A17" s="5" t="str">
        <f t="shared" si="1"/>
        <v>6,3,1,2,5,0,0</v>
      </c>
      <c r="B17">
        <v>6.0</v>
      </c>
      <c r="C17">
        <v>3.0</v>
      </c>
      <c r="D17">
        <v>1.0</v>
      </c>
      <c r="E17">
        <v>2.0</v>
      </c>
      <c r="F17">
        <v>5.0</v>
      </c>
      <c r="K17" t="s">
        <v>3118</v>
      </c>
      <c r="P17" s="45" t="str">
        <f>'Formato 6 c)'!B24</f>
        <v/>
      </c>
      <c r="Q17" s="45" t="str">
        <f>'Formato 6 c)'!C24</f>
        <v/>
      </c>
      <c r="R17" s="45" t="str">
        <f>'Formato 6 c)'!D24</f>
        <v/>
      </c>
      <c r="S17" s="45" t="str">
        <f>'Formato 6 c)'!E24</f>
        <v/>
      </c>
      <c r="T17" s="45" t="str">
        <f>'Formato 6 c)'!F24</f>
        <v/>
      </c>
      <c r="U17" s="45">
        <f>'Formato 6 c)'!G24</f>
        <v>0</v>
      </c>
    </row>
    <row r="18">
      <c r="A18" s="5" t="str">
        <f t="shared" si="1"/>
        <v>6,3,1,2,6,0,0</v>
      </c>
      <c r="B18">
        <v>6.0</v>
      </c>
      <c r="C18">
        <v>3.0</v>
      </c>
      <c r="D18">
        <v>1.0</v>
      </c>
      <c r="E18">
        <v>2.0</v>
      </c>
      <c r="F18">
        <v>6.0</v>
      </c>
      <c r="K18" t="s">
        <v>3120</v>
      </c>
      <c r="P18" s="45" t="str">
        <f>'Formato 6 c)'!B25</f>
        <v/>
      </c>
      <c r="Q18" s="45" t="str">
        <f>'Formato 6 c)'!C25</f>
        <v/>
      </c>
      <c r="R18" s="45" t="str">
        <f>'Formato 6 c)'!D25</f>
        <v/>
      </c>
      <c r="S18" s="45" t="str">
        <f>'Formato 6 c)'!E25</f>
        <v/>
      </c>
      <c r="T18" s="45" t="str">
        <f>'Formato 6 c)'!F25</f>
        <v/>
      </c>
      <c r="U18" s="45">
        <f>'Formato 6 c)'!G25</f>
        <v>0</v>
      </c>
    </row>
    <row r="19">
      <c r="A19" s="5" t="str">
        <f t="shared" si="1"/>
        <v>6,3,1,2,7,0,0</v>
      </c>
      <c r="B19">
        <v>6.0</v>
      </c>
      <c r="C19">
        <v>3.0</v>
      </c>
      <c r="D19">
        <v>1.0</v>
      </c>
      <c r="E19">
        <v>2.0</v>
      </c>
      <c r="F19">
        <v>7.0</v>
      </c>
      <c r="K19" t="s">
        <v>3122</v>
      </c>
      <c r="P19" s="45" t="str">
        <f>'Formato 6 c)'!B26</f>
        <v/>
      </c>
      <c r="Q19" s="45" t="str">
        <f>'Formato 6 c)'!C26</f>
        <v/>
      </c>
      <c r="R19" s="45" t="str">
        <f>'Formato 6 c)'!D26</f>
        <v/>
      </c>
      <c r="S19" s="45" t="str">
        <f>'Formato 6 c)'!E26</f>
        <v/>
      </c>
      <c r="T19" s="45" t="str">
        <f>'Formato 6 c)'!F26</f>
        <v/>
      </c>
      <c r="U19" s="45">
        <f>'Formato 6 c)'!G26</f>
        <v>0</v>
      </c>
    </row>
    <row r="20">
      <c r="A20" s="5" t="str">
        <f t="shared" si="1"/>
        <v>6,3,1,3,0,0,0</v>
      </c>
      <c r="B20">
        <v>6.0</v>
      </c>
      <c r="C20">
        <v>3.0</v>
      </c>
      <c r="D20">
        <v>1.0</v>
      </c>
      <c r="E20">
        <v>3.0</v>
      </c>
      <c r="J20" t="s">
        <v>3124</v>
      </c>
      <c r="P20" s="45">
        <f>'Formato 6 c)'!B27</f>
        <v>14302707.75</v>
      </c>
      <c r="Q20" s="45">
        <f>'Formato 6 c)'!C27</f>
        <v>0</v>
      </c>
      <c r="R20" s="45">
        <f>'Formato 6 c)'!D27</f>
        <v>14302707.75</v>
      </c>
      <c r="S20" s="45">
        <f>'Formato 6 c)'!E27</f>
        <v>1754046.21</v>
      </c>
      <c r="T20" s="45">
        <f>'Formato 6 c)'!F27</f>
        <v>258210.7</v>
      </c>
      <c r="U20" s="45">
        <f>'Formato 6 c)'!G27</f>
        <v>12548661.54</v>
      </c>
    </row>
    <row r="21" ht="15.75" customHeight="1">
      <c r="A21" s="5" t="str">
        <f t="shared" si="1"/>
        <v>6,3,1,3,1,0,0</v>
      </c>
      <c r="B21">
        <v>6.0</v>
      </c>
      <c r="C21">
        <v>3.0</v>
      </c>
      <c r="D21">
        <v>1.0</v>
      </c>
      <c r="E21">
        <v>3.0</v>
      </c>
      <c r="F21">
        <v>1.0</v>
      </c>
      <c r="K21" t="s">
        <v>3125</v>
      </c>
      <c r="P21" s="45" t="str">
        <f>'Formato 6 c)'!B28</f>
        <v/>
      </c>
      <c r="Q21" s="45" t="str">
        <f>'Formato 6 c)'!C28</f>
        <v/>
      </c>
      <c r="R21" s="45" t="str">
        <f>'Formato 6 c)'!D28</f>
        <v/>
      </c>
      <c r="S21" s="45" t="str">
        <f>'Formato 6 c)'!E28</f>
        <v/>
      </c>
      <c r="T21" s="45" t="str">
        <f>'Formato 6 c)'!F28</f>
        <v/>
      </c>
      <c r="U21" s="45">
        <f>'Formato 6 c)'!G28</f>
        <v>0</v>
      </c>
    </row>
    <row r="22" ht="15.75" customHeight="1">
      <c r="A22" s="5" t="str">
        <f t="shared" si="1"/>
        <v>6,3,1,3,2,0,0</v>
      </c>
      <c r="B22">
        <v>6.0</v>
      </c>
      <c r="C22">
        <v>3.0</v>
      </c>
      <c r="D22">
        <v>1.0</v>
      </c>
      <c r="E22">
        <v>3.0</v>
      </c>
      <c r="F22">
        <v>2.0</v>
      </c>
      <c r="K22" t="s">
        <v>3126</v>
      </c>
      <c r="P22" s="45" t="str">
        <f>'Formato 6 c)'!B29</f>
        <v/>
      </c>
      <c r="Q22" s="45" t="str">
        <f>'Formato 6 c)'!C29</f>
        <v/>
      </c>
      <c r="R22" s="45" t="str">
        <f>'Formato 6 c)'!D29</f>
        <v/>
      </c>
      <c r="S22" s="45" t="str">
        <f>'Formato 6 c)'!E29</f>
        <v/>
      </c>
      <c r="T22" s="45" t="str">
        <f>'Formato 6 c)'!F29</f>
        <v/>
      </c>
      <c r="U22" s="45">
        <f>'Formato 6 c)'!G29</f>
        <v>0</v>
      </c>
    </row>
    <row r="23" ht="15.75" customHeight="1">
      <c r="A23" s="5" t="str">
        <f t="shared" si="1"/>
        <v>6,3,1,3,3,0,0</v>
      </c>
      <c r="B23">
        <v>6.0</v>
      </c>
      <c r="C23">
        <v>3.0</v>
      </c>
      <c r="D23">
        <v>1.0</v>
      </c>
      <c r="E23">
        <v>3.0</v>
      </c>
      <c r="F23">
        <v>3.0</v>
      </c>
      <c r="K23" t="s">
        <v>3127</v>
      </c>
      <c r="P23" s="45" t="str">
        <f>'Formato 6 c)'!B30</f>
        <v/>
      </c>
      <c r="Q23" s="45" t="str">
        <f>'Formato 6 c)'!C30</f>
        <v/>
      </c>
      <c r="R23" s="45" t="str">
        <f>'Formato 6 c)'!D30</f>
        <v/>
      </c>
      <c r="S23" s="45" t="str">
        <f>'Formato 6 c)'!E30</f>
        <v/>
      </c>
      <c r="T23" s="45" t="str">
        <f>'Formato 6 c)'!F30</f>
        <v/>
      </c>
      <c r="U23" s="45">
        <f>'Formato 6 c)'!G30</f>
        <v>0</v>
      </c>
    </row>
    <row r="24" ht="15.75" customHeight="1">
      <c r="A24" s="5" t="str">
        <f t="shared" si="1"/>
        <v>6,3,1,3,4,0,0</v>
      </c>
      <c r="B24">
        <v>6.0</v>
      </c>
      <c r="C24">
        <v>3.0</v>
      </c>
      <c r="D24">
        <v>1.0</v>
      </c>
      <c r="E24">
        <v>3.0</v>
      </c>
      <c r="F24">
        <v>4.0</v>
      </c>
      <c r="K24" t="s">
        <v>3128</v>
      </c>
      <c r="P24" s="45" t="str">
        <f>'Formato 6 c)'!B31</f>
        <v/>
      </c>
      <c r="Q24" s="45" t="str">
        <f>'Formato 6 c)'!C31</f>
        <v/>
      </c>
      <c r="R24" s="45" t="str">
        <f>'Formato 6 c)'!D31</f>
        <v/>
      </c>
      <c r="S24" s="45" t="str">
        <f>'Formato 6 c)'!E31</f>
        <v/>
      </c>
      <c r="T24" s="45" t="str">
        <f>'Formato 6 c)'!F31</f>
        <v/>
      </c>
      <c r="U24" s="45">
        <f>'Formato 6 c)'!G31</f>
        <v>0</v>
      </c>
    </row>
    <row r="25" ht="15.75" customHeight="1">
      <c r="A25" s="5" t="str">
        <f t="shared" si="1"/>
        <v>6,3,1,3,5,0,0</v>
      </c>
      <c r="B25">
        <v>6.0</v>
      </c>
      <c r="C25">
        <v>3.0</v>
      </c>
      <c r="D25">
        <v>1.0</v>
      </c>
      <c r="E25">
        <v>3.0</v>
      </c>
      <c r="F25">
        <v>5.0</v>
      </c>
      <c r="K25" t="s">
        <v>3129</v>
      </c>
      <c r="P25" s="45" t="str">
        <f>'Formato 6 c)'!B32</f>
        <v/>
      </c>
      <c r="Q25" s="45" t="str">
        <f>'Formato 6 c)'!C32</f>
        <v/>
      </c>
      <c r="R25" s="45" t="str">
        <f>'Formato 6 c)'!D32</f>
        <v/>
      </c>
      <c r="S25" s="45" t="str">
        <f>'Formato 6 c)'!E32</f>
        <v/>
      </c>
      <c r="T25" s="45" t="str">
        <f>'Formato 6 c)'!F32</f>
        <v/>
      </c>
      <c r="U25" s="45">
        <f>'Formato 6 c)'!G32</f>
        <v>0</v>
      </c>
    </row>
    <row r="26" ht="15.75" customHeight="1">
      <c r="A26" s="5" t="str">
        <f t="shared" si="1"/>
        <v>6,3,1,3,6,0,0</v>
      </c>
      <c r="B26">
        <v>6.0</v>
      </c>
      <c r="C26">
        <v>3.0</v>
      </c>
      <c r="D26">
        <v>1.0</v>
      </c>
      <c r="E26">
        <v>3.0</v>
      </c>
      <c r="F26">
        <v>6.0</v>
      </c>
      <c r="K26" t="s">
        <v>3130</v>
      </c>
      <c r="P26" s="45" t="str">
        <f>'Formato 6 c)'!B33</f>
        <v/>
      </c>
      <c r="Q26" s="45" t="str">
        <f>'Formato 6 c)'!C33</f>
        <v/>
      </c>
      <c r="R26" s="45" t="str">
        <f>'Formato 6 c)'!D33</f>
        <v/>
      </c>
      <c r="S26" s="45" t="str">
        <f>'Formato 6 c)'!E33</f>
        <v/>
      </c>
      <c r="T26" s="45" t="str">
        <f>'Formato 6 c)'!F33</f>
        <v/>
      </c>
      <c r="U26" s="45">
        <f>'Formato 6 c)'!G33</f>
        <v>0</v>
      </c>
    </row>
    <row r="27" ht="15.75" customHeight="1">
      <c r="A27" s="5" t="str">
        <f t="shared" si="1"/>
        <v>6,3,1,3,7,0,0</v>
      </c>
      <c r="B27">
        <v>6.0</v>
      </c>
      <c r="C27">
        <v>3.0</v>
      </c>
      <c r="D27">
        <v>1.0</v>
      </c>
      <c r="E27">
        <v>3.0</v>
      </c>
      <c r="F27">
        <v>7.0</v>
      </c>
      <c r="K27" t="s">
        <v>3131</v>
      </c>
      <c r="P27" s="45">
        <f>'Formato 6 c)'!B34</f>
        <v>14302707.75</v>
      </c>
      <c r="Q27" s="45">
        <f>'Formato 6 c)'!C34</f>
        <v>0</v>
      </c>
      <c r="R27" s="45">
        <f>'Formato 6 c)'!D34</f>
        <v>14302707.75</v>
      </c>
      <c r="S27" s="45">
        <f>'Formato 6 c)'!E34</f>
        <v>1754046.21</v>
      </c>
      <c r="T27" s="45">
        <f>'Formato 6 c)'!F34</f>
        <v>258210.7</v>
      </c>
      <c r="U27" s="45">
        <f>'Formato 6 c)'!G34</f>
        <v>12548661.54</v>
      </c>
    </row>
    <row r="28" ht="15.75" customHeight="1">
      <c r="A28" s="5" t="str">
        <f t="shared" si="1"/>
        <v>6,3,1,3,8,0,0</v>
      </c>
      <c r="B28">
        <v>6.0</v>
      </c>
      <c r="C28">
        <v>3.0</v>
      </c>
      <c r="D28">
        <v>1.0</v>
      </c>
      <c r="E28">
        <v>3.0</v>
      </c>
      <c r="F28">
        <v>8.0</v>
      </c>
      <c r="K28" t="s">
        <v>3132</v>
      </c>
      <c r="P28" s="45" t="str">
        <f>'Formato 6 c)'!B35</f>
        <v/>
      </c>
      <c r="Q28" s="45" t="str">
        <f>'Formato 6 c)'!C35</f>
        <v/>
      </c>
      <c r="R28" s="45" t="str">
        <f>'Formato 6 c)'!D35</f>
        <v/>
      </c>
      <c r="S28" s="45" t="str">
        <f>'Formato 6 c)'!E35</f>
        <v/>
      </c>
      <c r="T28" s="45" t="str">
        <f>'Formato 6 c)'!F35</f>
        <v/>
      </c>
      <c r="U28" s="45">
        <f>'Formato 6 c)'!G35</f>
        <v>0</v>
      </c>
    </row>
    <row r="29" ht="15.75" customHeight="1">
      <c r="A29" s="5" t="str">
        <f t="shared" si="1"/>
        <v>6,3,1,3,9,0,0</v>
      </c>
      <c r="B29">
        <v>6.0</v>
      </c>
      <c r="C29">
        <v>3.0</v>
      </c>
      <c r="D29">
        <v>1.0</v>
      </c>
      <c r="E29">
        <v>3.0</v>
      </c>
      <c r="F29">
        <v>9.0</v>
      </c>
      <c r="K29" t="s">
        <v>3133</v>
      </c>
      <c r="P29" s="45" t="str">
        <f>'Formato 6 c)'!B36</f>
        <v/>
      </c>
      <c r="Q29" s="45" t="str">
        <f>'Formato 6 c)'!C36</f>
        <v/>
      </c>
      <c r="R29" s="45" t="str">
        <f>'Formato 6 c)'!D36</f>
        <v/>
      </c>
      <c r="S29" s="45" t="str">
        <f>'Formato 6 c)'!E36</f>
        <v/>
      </c>
      <c r="T29" s="45" t="str">
        <f>'Formato 6 c)'!F36</f>
        <v/>
      </c>
      <c r="U29" s="45">
        <f>'Formato 6 c)'!G36</f>
        <v>0</v>
      </c>
    </row>
    <row r="30" ht="15.75" customHeight="1">
      <c r="A30" s="5" t="str">
        <f t="shared" si="1"/>
        <v>6,3,1,4,0,0,0</v>
      </c>
      <c r="B30">
        <v>6.0</v>
      </c>
      <c r="C30">
        <v>3.0</v>
      </c>
      <c r="D30">
        <v>1.0</v>
      </c>
      <c r="E30">
        <v>4.0</v>
      </c>
      <c r="J30" t="s">
        <v>3134</v>
      </c>
      <c r="P30" s="45" t="str">
        <f>'Formato 6 c)'!B37</f>
        <v/>
      </c>
      <c r="Q30" s="45" t="str">
        <f>'Formato 6 c)'!C37</f>
        <v/>
      </c>
      <c r="R30" s="45" t="str">
        <f>'Formato 6 c)'!D37</f>
        <v/>
      </c>
      <c r="S30" s="45" t="str">
        <f>'Formato 6 c)'!E37</f>
        <v/>
      </c>
      <c r="T30" s="45" t="str">
        <f>'Formato 6 c)'!F37</f>
        <v/>
      </c>
      <c r="U30" s="45">
        <f>'Formato 6 c)'!G37</f>
        <v>0</v>
      </c>
    </row>
    <row r="31" ht="15.75" customHeight="1">
      <c r="A31" s="5" t="str">
        <f t="shared" si="1"/>
        <v>6,3,1,4,1,0,0</v>
      </c>
      <c r="B31">
        <v>6.0</v>
      </c>
      <c r="C31">
        <v>3.0</v>
      </c>
      <c r="D31">
        <v>1.0</v>
      </c>
      <c r="E31">
        <v>4.0</v>
      </c>
      <c r="F31">
        <v>1.0</v>
      </c>
      <c r="K31" t="s">
        <v>3135</v>
      </c>
      <c r="P31" s="45" t="str">
        <f>'Formato 6 c)'!B38</f>
        <v/>
      </c>
      <c r="Q31" s="45" t="str">
        <f>'Formato 6 c)'!C38</f>
        <v/>
      </c>
      <c r="R31" s="45" t="str">
        <f>'Formato 6 c)'!D38</f>
        <v/>
      </c>
      <c r="S31" s="45" t="str">
        <f>'Formato 6 c)'!E38</f>
        <v/>
      </c>
      <c r="T31" s="45" t="str">
        <f>'Formato 6 c)'!F38</f>
        <v/>
      </c>
      <c r="U31" s="45">
        <f>'Formato 6 c)'!G38</f>
        <v>0</v>
      </c>
    </row>
    <row r="32" ht="15.75" customHeight="1">
      <c r="A32" s="5" t="str">
        <f t="shared" si="1"/>
        <v>6,3,1,4,2,0,0</v>
      </c>
      <c r="B32">
        <v>6.0</v>
      </c>
      <c r="C32">
        <v>3.0</v>
      </c>
      <c r="D32">
        <v>1.0</v>
      </c>
      <c r="E32">
        <v>4.0</v>
      </c>
      <c r="F32">
        <v>2.0</v>
      </c>
      <c r="K32" t="s">
        <v>3136</v>
      </c>
      <c r="P32" s="45" t="str">
        <f>'Formato 6 c)'!B39</f>
        <v/>
      </c>
      <c r="Q32" s="45" t="str">
        <f>'Formato 6 c)'!C39</f>
        <v/>
      </c>
      <c r="R32" s="45" t="str">
        <f>'Formato 6 c)'!D39</f>
        <v/>
      </c>
      <c r="S32" s="45" t="str">
        <f>'Formato 6 c)'!E39</f>
        <v/>
      </c>
      <c r="T32" s="45" t="str">
        <f>'Formato 6 c)'!F39</f>
        <v/>
      </c>
      <c r="U32" s="45">
        <f>'Formato 6 c)'!G39</f>
        <v>0</v>
      </c>
    </row>
    <row r="33" ht="15.75" customHeight="1">
      <c r="A33" s="5" t="str">
        <f t="shared" si="1"/>
        <v>6,3,1,4,3,0,0</v>
      </c>
      <c r="B33">
        <v>6.0</v>
      </c>
      <c r="C33">
        <v>3.0</v>
      </c>
      <c r="D33">
        <v>1.0</v>
      </c>
      <c r="E33">
        <v>4.0</v>
      </c>
      <c r="F33">
        <v>3.0</v>
      </c>
      <c r="K33" t="s">
        <v>3138</v>
      </c>
      <c r="P33" s="45" t="str">
        <f>'Formato 6 c)'!B40</f>
        <v/>
      </c>
      <c r="Q33" s="45" t="str">
        <f>'Formato 6 c)'!C40</f>
        <v/>
      </c>
      <c r="R33" s="45" t="str">
        <f>'Formato 6 c)'!D40</f>
        <v/>
      </c>
      <c r="S33" s="45" t="str">
        <f>'Formato 6 c)'!E40</f>
        <v/>
      </c>
      <c r="T33" s="45" t="str">
        <f>'Formato 6 c)'!F40</f>
        <v/>
      </c>
      <c r="U33" s="45">
        <f>'Formato 6 c)'!G40</f>
        <v>0</v>
      </c>
    </row>
    <row r="34" ht="15.75" customHeight="1">
      <c r="A34" s="5" t="str">
        <f t="shared" si="1"/>
        <v>6,3,1,4,4,0,0</v>
      </c>
      <c r="B34">
        <v>6.0</v>
      </c>
      <c r="C34">
        <v>3.0</v>
      </c>
      <c r="D34">
        <v>1.0</v>
      </c>
      <c r="E34">
        <v>4.0</v>
      </c>
      <c r="F34">
        <v>4.0</v>
      </c>
      <c r="K34" t="s">
        <v>3139</v>
      </c>
      <c r="P34" s="45" t="str">
        <f>'Formato 6 c)'!B41</f>
        <v/>
      </c>
      <c r="Q34" s="45" t="str">
        <f>'Formato 6 c)'!C41</f>
        <v/>
      </c>
      <c r="R34" s="45" t="str">
        <f>'Formato 6 c)'!D41</f>
        <v/>
      </c>
      <c r="S34" s="45" t="str">
        <f>'Formato 6 c)'!E41</f>
        <v/>
      </c>
      <c r="T34" s="45" t="str">
        <f>'Formato 6 c)'!F41</f>
        <v/>
      </c>
      <c r="U34" s="45">
        <f>'Formato 6 c)'!G41</f>
        <v>0</v>
      </c>
    </row>
    <row r="35" ht="15.75" customHeight="1">
      <c r="A35" s="5" t="str">
        <f t="shared" si="1"/>
        <v>6,3,2,0,0,0,0</v>
      </c>
      <c r="B35">
        <v>6.0</v>
      </c>
      <c r="C35">
        <v>3.0</v>
      </c>
      <c r="D35">
        <v>2.0</v>
      </c>
      <c r="I35" t="s">
        <v>2727</v>
      </c>
      <c r="P35" s="45">
        <f>'Formato 6 c)'!B43</f>
        <v>0</v>
      </c>
      <c r="Q35" s="45">
        <f>'Formato 6 c)'!C43</f>
        <v>0</v>
      </c>
      <c r="R35" s="45">
        <f>'Formato 6 c)'!D43</f>
        <v>0</v>
      </c>
      <c r="S35" s="45">
        <f>'Formato 6 c)'!E43</f>
        <v>0</v>
      </c>
      <c r="T35" s="45">
        <f>'Formato 6 c)'!F43</f>
        <v>0</v>
      </c>
      <c r="U35" s="45">
        <f>'Formato 6 c)'!G43</f>
        <v>0</v>
      </c>
    </row>
    <row r="36" ht="15.75" customHeight="1">
      <c r="A36" s="5" t="str">
        <f t="shared" si="1"/>
        <v>6,3,2,1,0,0,0</v>
      </c>
      <c r="B36">
        <v>6.0</v>
      </c>
      <c r="C36">
        <v>3.0</v>
      </c>
      <c r="D36">
        <v>2.0</v>
      </c>
      <c r="E36">
        <v>1.0</v>
      </c>
      <c r="J36" t="s">
        <v>3066</v>
      </c>
      <c r="P36" s="45" t="str">
        <f>'Formato 6 c)'!B44</f>
        <v/>
      </c>
      <c r="Q36" s="45" t="str">
        <f>'Formato 6 c)'!C44</f>
        <v/>
      </c>
      <c r="R36" s="45" t="str">
        <f>'Formato 6 c)'!D44</f>
        <v/>
      </c>
      <c r="S36" s="45" t="str">
        <f>'Formato 6 c)'!E44</f>
        <v/>
      </c>
      <c r="T36" s="45" t="str">
        <f>'Formato 6 c)'!F44</f>
        <v/>
      </c>
      <c r="U36" s="45">
        <f>'Formato 6 c)'!G44</f>
        <v>0</v>
      </c>
    </row>
    <row r="37" ht="15.75" customHeight="1">
      <c r="A37" s="5" t="str">
        <f t="shared" si="1"/>
        <v>6,3,2,1,1,0,0</v>
      </c>
      <c r="B37">
        <v>6.0</v>
      </c>
      <c r="C37">
        <v>3.0</v>
      </c>
      <c r="D37">
        <v>2.0</v>
      </c>
      <c r="E37">
        <v>1.0</v>
      </c>
      <c r="F37">
        <v>1.0</v>
      </c>
      <c r="K37" t="s">
        <v>3068</v>
      </c>
      <c r="P37" s="45" t="str">
        <f>'Formato 6 c)'!B45</f>
        <v/>
      </c>
      <c r="Q37" s="45" t="str">
        <f>'Formato 6 c)'!C45</f>
        <v/>
      </c>
      <c r="R37" s="45" t="str">
        <f>'Formato 6 c)'!D45</f>
        <v/>
      </c>
      <c r="S37" s="45" t="str">
        <f>'Formato 6 c)'!E45</f>
        <v/>
      </c>
      <c r="T37" s="45" t="str">
        <f>'Formato 6 c)'!F45</f>
        <v/>
      </c>
      <c r="U37" s="45">
        <f>'Formato 6 c)'!G45</f>
        <v>0</v>
      </c>
    </row>
    <row r="38" ht="15.75" customHeight="1">
      <c r="A38" s="5" t="str">
        <f t="shared" si="1"/>
        <v>6,3,2,1,2,0,0</v>
      </c>
      <c r="B38">
        <v>6.0</v>
      </c>
      <c r="C38">
        <v>3.0</v>
      </c>
      <c r="D38">
        <v>2.0</v>
      </c>
      <c r="E38">
        <v>1.0</v>
      </c>
      <c r="F38">
        <v>2.0</v>
      </c>
      <c r="K38" t="s">
        <v>3070</v>
      </c>
      <c r="P38" s="45" t="str">
        <f>'Formato 6 c)'!B46</f>
        <v/>
      </c>
      <c r="Q38" s="45" t="str">
        <f>'Formato 6 c)'!C46</f>
        <v/>
      </c>
      <c r="R38" s="45" t="str">
        <f>'Formato 6 c)'!D46</f>
        <v/>
      </c>
      <c r="S38" s="45" t="str">
        <f>'Formato 6 c)'!E46</f>
        <v/>
      </c>
      <c r="T38" s="45" t="str">
        <f>'Formato 6 c)'!F46</f>
        <v/>
      </c>
      <c r="U38" s="45">
        <f>'Formato 6 c)'!G46</f>
        <v>0</v>
      </c>
    </row>
    <row r="39" ht="15.75" customHeight="1">
      <c r="A39" s="5" t="str">
        <f t="shared" si="1"/>
        <v>6,3,2,1,3,0,0</v>
      </c>
      <c r="B39">
        <v>6.0</v>
      </c>
      <c r="C39">
        <v>3.0</v>
      </c>
      <c r="D39">
        <v>2.0</v>
      </c>
      <c r="E39">
        <v>1.0</v>
      </c>
      <c r="F39">
        <v>3.0</v>
      </c>
      <c r="K39" t="s">
        <v>3074</v>
      </c>
      <c r="P39" s="45" t="str">
        <f>'Formato 6 c)'!B47</f>
        <v/>
      </c>
      <c r="Q39" s="45" t="str">
        <f>'Formato 6 c)'!C47</f>
        <v/>
      </c>
      <c r="R39" s="45" t="str">
        <f>'Formato 6 c)'!D47</f>
        <v/>
      </c>
      <c r="S39" s="45" t="str">
        <f>'Formato 6 c)'!E47</f>
        <v/>
      </c>
      <c r="T39" s="45" t="str">
        <f>'Formato 6 c)'!F47</f>
        <v/>
      </c>
      <c r="U39" s="45">
        <f>'Formato 6 c)'!G47</f>
        <v>0</v>
      </c>
    </row>
    <row r="40" ht="15.75" customHeight="1">
      <c r="A40" s="5" t="str">
        <f t="shared" si="1"/>
        <v>6,3,2,1,4,0,0</v>
      </c>
      <c r="B40">
        <v>6.0</v>
      </c>
      <c r="C40">
        <v>3.0</v>
      </c>
      <c r="D40">
        <v>2.0</v>
      </c>
      <c r="E40">
        <v>1.0</v>
      </c>
      <c r="F40">
        <v>4.0</v>
      </c>
      <c r="K40" t="s">
        <v>3080</v>
      </c>
      <c r="P40" s="45" t="str">
        <f>'Formato 6 c)'!B48</f>
        <v/>
      </c>
      <c r="Q40" s="45" t="str">
        <f>'Formato 6 c)'!C48</f>
        <v/>
      </c>
      <c r="R40" s="45" t="str">
        <f>'Formato 6 c)'!D48</f>
        <v/>
      </c>
      <c r="S40" s="45" t="str">
        <f>'Formato 6 c)'!E48</f>
        <v/>
      </c>
      <c r="T40" s="45" t="str">
        <f>'Formato 6 c)'!F48</f>
        <v/>
      </c>
      <c r="U40" s="45">
        <f>'Formato 6 c)'!G48</f>
        <v>0</v>
      </c>
    </row>
    <row r="41" ht="15.75" customHeight="1">
      <c r="A41" s="5" t="str">
        <f t="shared" si="1"/>
        <v>6,3,2,1,5,0,0</v>
      </c>
      <c r="B41">
        <v>6.0</v>
      </c>
      <c r="C41">
        <v>3.0</v>
      </c>
      <c r="D41">
        <v>2.0</v>
      </c>
      <c r="E41">
        <v>1.0</v>
      </c>
      <c r="F41">
        <v>5.0</v>
      </c>
      <c r="K41" t="s">
        <v>3085</v>
      </c>
      <c r="P41" s="45" t="str">
        <f>'Formato 6 c)'!B49</f>
        <v/>
      </c>
      <c r="Q41" s="45" t="str">
        <f>'Formato 6 c)'!C49</f>
        <v/>
      </c>
      <c r="R41" s="45" t="str">
        <f>'Formato 6 c)'!D49</f>
        <v/>
      </c>
      <c r="S41" s="45" t="str">
        <f>'Formato 6 c)'!E49</f>
        <v/>
      </c>
      <c r="T41" s="45" t="str">
        <f>'Formato 6 c)'!F49</f>
        <v/>
      </c>
      <c r="U41" s="45">
        <f>'Formato 6 c)'!G49</f>
        <v>0</v>
      </c>
    </row>
    <row r="42" ht="15.75" customHeight="1">
      <c r="A42" s="5" t="str">
        <f t="shared" si="1"/>
        <v>6,3,2,1,6,0,0</v>
      </c>
      <c r="B42">
        <v>6.0</v>
      </c>
      <c r="C42">
        <v>3.0</v>
      </c>
      <c r="D42">
        <v>2.0</v>
      </c>
      <c r="E42">
        <v>1.0</v>
      </c>
      <c r="F42">
        <v>6.0</v>
      </c>
      <c r="K42" t="s">
        <v>3088</v>
      </c>
      <c r="P42" s="45" t="str">
        <f>'Formato 6 c)'!B50</f>
        <v/>
      </c>
      <c r="Q42" s="45" t="str">
        <f>'Formato 6 c)'!C50</f>
        <v/>
      </c>
      <c r="R42" s="45" t="str">
        <f>'Formato 6 c)'!D50</f>
        <v/>
      </c>
      <c r="S42" s="45" t="str">
        <f>'Formato 6 c)'!E50</f>
        <v/>
      </c>
      <c r="T42" s="45" t="str">
        <f>'Formato 6 c)'!F50</f>
        <v/>
      </c>
      <c r="U42" s="45">
        <f>'Formato 6 c)'!G50</f>
        <v>0</v>
      </c>
    </row>
    <row r="43" ht="15.75" customHeight="1">
      <c r="A43" s="5" t="str">
        <f t="shared" si="1"/>
        <v>6,3,2,1,7,0,0</v>
      </c>
      <c r="B43">
        <v>6.0</v>
      </c>
      <c r="C43">
        <v>3.0</v>
      </c>
      <c r="D43">
        <v>2.0</v>
      </c>
      <c r="E43">
        <v>1.0</v>
      </c>
      <c r="F43">
        <v>7.0</v>
      </c>
      <c r="K43" t="s">
        <v>3094</v>
      </c>
      <c r="P43" s="45" t="str">
        <f>'Formato 6 c)'!B51</f>
        <v/>
      </c>
      <c r="Q43" s="45" t="str">
        <f>'Formato 6 c)'!C51</f>
        <v/>
      </c>
      <c r="R43" s="45" t="str">
        <f>'Formato 6 c)'!D51</f>
        <v/>
      </c>
      <c r="S43" s="45" t="str">
        <f>'Formato 6 c)'!E51</f>
        <v/>
      </c>
      <c r="T43" s="45" t="str">
        <f>'Formato 6 c)'!F51</f>
        <v/>
      </c>
      <c r="U43" s="45">
        <f>'Formato 6 c)'!G51</f>
        <v>0</v>
      </c>
    </row>
    <row r="44" ht="15.75" customHeight="1">
      <c r="A44" s="5" t="str">
        <f t="shared" si="1"/>
        <v>6,3,2,1,8,0,0</v>
      </c>
      <c r="B44">
        <v>6.0</v>
      </c>
      <c r="C44">
        <v>3.0</v>
      </c>
      <c r="D44">
        <v>2.0</v>
      </c>
      <c r="E44">
        <v>1.0</v>
      </c>
      <c r="F44">
        <v>8.0</v>
      </c>
      <c r="K44" t="s">
        <v>3012</v>
      </c>
      <c r="P44" s="45" t="str">
        <f>'Formato 6 c)'!B52</f>
        <v/>
      </c>
      <c r="Q44" s="45" t="str">
        <f>'Formato 6 c)'!C52</f>
        <v/>
      </c>
      <c r="R44" s="45" t="str">
        <f>'Formato 6 c)'!D52</f>
        <v/>
      </c>
      <c r="S44" s="45" t="str">
        <f>'Formato 6 c)'!E52</f>
        <v/>
      </c>
      <c r="T44" s="45" t="str">
        <f>'Formato 6 c)'!F52</f>
        <v/>
      </c>
      <c r="U44" s="45">
        <f>'Formato 6 c)'!G52</f>
        <v>0</v>
      </c>
    </row>
    <row r="45" ht="15.75" customHeight="1">
      <c r="A45" s="5" t="str">
        <f t="shared" si="1"/>
        <v>6,3,2,2,0,0,0</v>
      </c>
      <c r="B45">
        <v>6.0</v>
      </c>
      <c r="C45">
        <v>3.0</v>
      </c>
      <c r="D45">
        <v>2.0</v>
      </c>
      <c r="E45">
        <v>2.0</v>
      </c>
      <c r="J45" t="s">
        <v>3102</v>
      </c>
      <c r="P45" s="45" t="str">
        <f>'Formato 6 c)'!B53</f>
        <v/>
      </c>
      <c r="Q45" s="45" t="str">
        <f>'Formato 6 c)'!C53</f>
        <v/>
      </c>
      <c r="R45" s="45" t="str">
        <f>'Formato 6 c)'!D53</f>
        <v/>
      </c>
      <c r="S45" s="45" t="str">
        <f>'Formato 6 c)'!E53</f>
        <v/>
      </c>
      <c r="T45" s="45" t="str">
        <f>'Formato 6 c)'!F53</f>
        <v/>
      </c>
      <c r="U45" s="45">
        <f>'Formato 6 c)'!G53</f>
        <v>0</v>
      </c>
    </row>
    <row r="46" ht="15.75" customHeight="1">
      <c r="A46" s="5" t="str">
        <f t="shared" si="1"/>
        <v>6,3,2,2,1,0,0</v>
      </c>
      <c r="B46">
        <v>6.0</v>
      </c>
      <c r="C46">
        <v>3.0</v>
      </c>
      <c r="D46">
        <v>2.0</v>
      </c>
      <c r="E46">
        <v>2.0</v>
      </c>
      <c r="F46">
        <v>1.0</v>
      </c>
      <c r="K46" t="s">
        <v>3107</v>
      </c>
      <c r="P46" s="45" t="str">
        <f>'Formato 6 c)'!B54</f>
        <v/>
      </c>
      <c r="Q46" s="45" t="str">
        <f>'Formato 6 c)'!C54</f>
        <v/>
      </c>
      <c r="R46" s="45" t="str">
        <f>'Formato 6 c)'!D54</f>
        <v/>
      </c>
      <c r="S46" s="45" t="str">
        <f>'Formato 6 c)'!E54</f>
        <v/>
      </c>
      <c r="T46" s="45" t="str">
        <f>'Formato 6 c)'!F54</f>
        <v/>
      </c>
      <c r="U46" s="45">
        <f>'Formato 6 c)'!G54</f>
        <v>0</v>
      </c>
    </row>
    <row r="47" ht="15.75" customHeight="1">
      <c r="A47" s="5" t="str">
        <f t="shared" si="1"/>
        <v>6,3,2,2,2,0,0</v>
      </c>
      <c r="B47">
        <v>6.0</v>
      </c>
      <c r="C47">
        <v>3.0</v>
      </c>
      <c r="D47">
        <v>2.0</v>
      </c>
      <c r="E47">
        <v>2.0</v>
      </c>
      <c r="F47">
        <v>2.0</v>
      </c>
      <c r="K47" t="s">
        <v>3110</v>
      </c>
      <c r="P47" s="45" t="str">
        <f>'Formato 6 c)'!B55</f>
        <v/>
      </c>
      <c r="Q47" s="45" t="str">
        <f>'Formato 6 c)'!C55</f>
        <v/>
      </c>
      <c r="R47" s="45" t="str">
        <f>'Formato 6 c)'!D55</f>
        <v/>
      </c>
      <c r="S47" s="45" t="str">
        <f>'Formato 6 c)'!E55</f>
        <v/>
      </c>
      <c r="T47" s="45" t="str">
        <f>'Formato 6 c)'!F55</f>
        <v/>
      </c>
      <c r="U47" s="45">
        <f>'Formato 6 c)'!G55</f>
        <v>0</v>
      </c>
    </row>
    <row r="48" ht="15.75" customHeight="1">
      <c r="A48" s="5" t="str">
        <f t="shared" si="1"/>
        <v>6,3,2,2,3,0,0</v>
      </c>
      <c r="B48">
        <v>6.0</v>
      </c>
      <c r="C48">
        <v>3.0</v>
      </c>
      <c r="D48">
        <v>2.0</v>
      </c>
      <c r="E48">
        <v>2.0</v>
      </c>
      <c r="F48">
        <v>3.0</v>
      </c>
      <c r="K48" t="s">
        <v>3113</v>
      </c>
      <c r="P48" s="45" t="str">
        <f>'Formato 6 c)'!B56</f>
        <v/>
      </c>
      <c r="Q48" s="45" t="str">
        <f>'Formato 6 c)'!C56</f>
        <v/>
      </c>
      <c r="R48" s="45" t="str">
        <f>'Formato 6 c)'!D56</f>
        <v/>
      </c>
      <c r="S48" s="45" t="str">
        <f>'Formato 6 c)'!E56</f>
        <v/>
      </c>
      <c r="T48" s="45" t="str">
        <f>'Formato 6 c)'!F56</f>
        <v/>
      </c>
      <c r="U48" s="45">
        <f>'Formato 6 c)'!G56</f>
        <v>0</v>
      </c>
    </row>
    <row r="49" ht="15.75" customHeight="1">
      <c r="A49" s="5" t="str">
        <f t="shared" si="1"/>
        <v>6,3,2,2,4,0,0</v>
      </c>
      <c r="B49">
        <v>6.0</v>
      </c>
      <c r="C49">
        <v>3.0</v>
      </c>
      <c r="D49">
        <v>2.0</v>
      </c>
      <c r="E49">
        <v>2.0</v>
      </c>
      <c r="F49">
        <v>4.0</v>
      </c>
      <c r="K49" t="s">
        <v>3116</v>
      </c>
      <c r="P49" s="45" t="str">
        <f>'Formato 6 c)'!B57</f>
        <v/>
      </c>
      <c r="Q49" s="45" t="str">
        <f>'Formato 6 c)'!C57</f>
        <v/>
      </c>
      <c r="R49" s="45" t="str">
        <f>'Formato 6 c)'!D57</f>
        <v/>
      </c>
      <c r="S49" s="45" t="str">
        <f>'Formato 6 c)'!E57</f>
        <v/>
      </c>
      <c r="T49" s="45" t="str">
        <f>'Formato 6 c)'!F57</f>
        <v/>
      </c>
      <c r="U49" s="45">
        <f>'Formato 6 c)'!G57</f>
        <v>0</v>
      </c>
    </row>
    <row r="50" ht="15.75" customHeight="1">
      <c r="A50" s="5" t="str">
        <f t="shared" si="1"/>
        <v>6,3,2,2,5,0,0</v>
      </c>
      <c r="B50">
        <v>6.0</v>
      </c>
      <c r="C50">
        <v>3.0</v>
      </c>
      <c r="D50">
        <v>2.0</v>
      </c>
      <c r="E50">
        <v>2.0</v>
      </c>
      <c r="F50">
        <v>5.0</v>
      </c>
      <c r="K50" t="s">
        <v>3118</v>
      </c>
      <c r="P50" s="45" t="str">
        <f>'Formato 6 c)'!B58</f>
        <v/>
      </c>
      <c r="Q50" s="45" t="str">
        <f>'Formato 6 c)'!C58</f>
        <v/>
      </c>
      <c r="R50" s="45" t="str">
        <f>'Formato 6 c)'!D58</f>
        <v/>
      </c>
      <c r="S50" s="45" t="str">
        <f>'Formato 6 c)'!E58</f>
        <v/>
      </c>
      <c r="T50" s="45" t="str">
        <f>'Formato 6 c)'!F58</f>
        <v/>
      </c>
      <c r="U50" s="45">
        <f>'Formato 6 c)'!G58</f>
        <v>0</v>
      </c>
    </row>
    <row r="51" ht="15.75" customHeight="1">
      <c r="A51" s="5" t="str">
        <f t="shared" si="1"/>
        <v>6,3,2,2,6,0,0</v>
      </c>
      <c r="B51">
        <v>6.0</v>
      </c>
      <c r="C51">
        <v>3.0</v>
      </c>
      <c r="D51">
        <v>2.0</v>
      </c>
      <c r="E51">
        <v>2.0</v>
      </c>
      <c r="F51">
        <v>6.0</v>
      </c>
      <c r="K51" t="s">
        <v>3120</v>
      </c>
      <c r="P51" s="45" t="str">
        <f>'Formato 6 c)'!B59</f>
        <v/>
      </c>
      <c r="Q51" s="45" t="str">
        <f>'Formato 6 c)'!C59</f>
        <v/>
      </c>
      <c r="R51" s="45" t="str">
        <f>'Formato 6 c)'!D59</f>
        <v/>
      </c>
      <c r="S51" s="45" t="str">
        <f>'Formato 6 c)'!E59</f>
        <v/>
      </c>
      <c r="T51" s="45" t="str">
        <f>'Formato 6 c)'!F59</f>
        <v/>
      </c>
      <c r="U51" s="45">
        <f>'Formato 6 c)'!G59</f>
        <v>0</v>
      </c>
    </row>
    <row r="52" ht="15.75" customHeight="1">
      <c r="A52" s="5" t="str">
        <f t="shared" si="1"/>
        <v>6,3,2,2,7,0,0</v>
      </c>
      <c r="B52">
        <v>6.0</v>
      </c>
      <c r="C52">
        <v>3.0</v>
      </c>
      <c r="D52">
        <v>2.0</v>
      </c>
      <c r="E52">
        <v>2.0</v>
      </c>
      <c r="F52">
        <v>7.0</v>
      </c>
      <c r="K52" t="s">
        <v>3122</v>
      </c>
      <c r="P52" s="45" t="str">
        <f>'Formato 6 c)'!B60</f>
        <v/>
      </c>
      <c r="Q52" s="45" t="str">
        <f>'Formato 6 c)'!C60</f>
        <v/>
      </c>
      <c r="R52" s="45" t="str">
        <f>'Formato 6 c)'!D60</f>
        <v/>
      </c>
      <c r="S52" s="45" t="str">
        <f>'Formato 6 c)'!E60</f>
        <v/>
      </c>
      <c r="T52" s="45" t="str">
        <f>'Formato 6 c)'!F60</f>
        <v/>
      </c>
      <c r="U52" s="45">
        <f>'Formato 6 c)'!G60</f>
        <v>0</v>
      </c>
    </row>
    <row r="53" ht="15.75" customHeight="1">
      <c r="A53" s="5" t="str">
        <f t="shared" si="1"/>
        <v>6,3,2,3,0,0,0</v>
      </c>
      <c r="B53">
        <v>6.0</v>
      </c>
      <c r="C53">
        <v>3.0</v>
      </c>
      <c r="D53">
        <v>2.0</v>
      </c>
      <c r="E53">
        <v>3.0</v>
      </c>
      <c r="J53" t="s">
        <v>3124</v>
      </c>
      <c r="P53" s="45" t="str">
        <f>'Formato 6 c)'!B61</f>
        <v/>
      </c>
      <c r="Q53" s="45" t="str">
        <f>'Formato 6 c)'!C61</f>
        <v/>
      </c>
      <c r="R53" s="45" t="str">
        <f>'Formato 6 c)'!D61</f>
        <v/>
      </c>
      <c r="S53" s="45" t="str">
        <f>'Formato 6 c)'!E61</f>
        <v/>
      </c>
      <c r="T53" s="45" t="str">
        <f>'Formato 6 c)'!F61</f>
        <v/>
      </c>
      <c r="U53" s="45">
        <f>'Formato 6 c)'!G61</f>
        <v>0</v>
      </c>
    </row>
    <row r="54" ht="15.75" customHeight="1">
      <c r="A54" s="5" t="str">
        <f t="shared" si="1"/>
        <v>6,3,2,3,1,0,0</v>
      </c>
      <c r="B54">
        <v>6.0</v>
      </c>
      <c r="C54">
        <v>3.0</v>
      </c>
      <c r="D54">
        <v>2.0</v>
      </c>
      <c r="E54">
        <v>3.0</v>
      </c>
      <c r="F54">
        <v>1.0</v>
      </c>
      <c r="K54" t="s">
        <v>3125</v>
      </c>
      <c r="P54" s="45" t="str">
        <f>'Formato 6 c)'!B62</f>
        <v/>
      </c>
      <c r="Q54" s="45" t="str">
        <f>'Formato 6 c)'!C62</f>
        <v/>
      </c>
      <c r="R54" s="45" t="str">
        <f>'Formato 6 c)'!D62</f>
        <v/>
      </c>
      <c r="S54" s="45" t="str">
        <f>'Formato 6 c)'!E62</f>
        <v/>
      </c>
      <c r="T54" s="45" t="str">
        <f>'Formato 6 c)'!F62</f>
        <v/>
      </c>
      <c r="U54" s="45">
        <f>'Formato 6 c)'!G62</f>
        <v>0</v>
      </c>
    </row>
    <row r="55" ht="15.75" customHeight="1">
      <c r="A55" s="5" t="str">
        <f t="shared" si="1"/>
        <v>6,3,2,3,2,0,0</v>
      </c>
      <c r="B55">
        <v>6.0</v>
      </c>
      <c r="C55">
        <v>3.0</v>
      </c>
      <c r="D55">
        <v>2.0</v>
      </c>
      <c r="E55">
        <v>3.0</v>
      </c>
      <c r="F55">
        <v>2.0</v>
      </c>
      <c r="K55" t="s">
        <v>3126</v>
      </c>
      <c r="P55" s="45" t="str">
        <f>'Formato 6 c)'!B63</f>
        <v/>
      </c>
      <c r="Q55" s="45" t="str">
        <f>'Formato 6 c)'!C63</f>
        <v/>
      </c>
      <c r="R55" s="45" t="str">
        <f>'Formato 6 c)'!D63</f>
        <v/>
      </c>
      <c r="S55" s="45" t="str">
        <f>'Formato 6 c)'!E63</f>
        <v/>
      </c>
      <c r="T55" s="45" t="str">
        <f>'Formato 6 c)'!F63</f>
        <v/>
      </c>
      <c r="U55" s="45">
        <f>'Formato 6 c)'!G63</f>
        <v>0</v>
      </c>
    </row>
    <row r="56" ht="15.75" customHeight="1">
      <c r="A56" s="5" t="str">
        <f t="shared" si="1"/>
        <v>6,3,2,3,3,0,0</v>
      </c>
      <c r="B56">
        <v>6.0</v>
      </c>
      <c r="C56">
        <v>3.0</v>
      </c>
      <c r="D56">
        <v>2.0</v>
      </c>
      <c r="E56">
        <v>3.0</v>
      </c>
      <c r="F56">
        <v>3.0</v>
      </c>
      <c r="K56" t="s">
        <v>3127</v>
      </c>
      <c r="P56" s="45" t="str">
        <f>'Formato 6 c)'!B64</f>
        <v/>
      </c>
      <c r="Q56" s="45" t="str">
        <f>'Formato 6 c)'!C64</f>
        <v/>
      </c>
      <c r="R56" s="45" t="str">
        <f>'Formato 6 c)'!D64</f>
        <v/>
      </c>
      <c r="S56" s="45" t="str">
        <f>'Formato 6 c)'!E64</f>
        <v/>
      </c>
      <c r="T56" s="45" t="str">
        <f>'Formato 6 c)'!F64</f>
        <v/>
      </c>
      <c r="U56" s="45">
        <f>'Formato 6 c)'!G64</f>
        <v>0</v>
      </c>
    </row>
    <row r="57" ht="15.75" customHeight="1">
      <c r="A57" s="5" t="str">
        <f t="shared" si="1"/>
        <v>6,3,2,3,4,0,0</v>
      </c>
      <c r="B57">
        <v>6.0</v>
      </c>
      <c r="C57">
        <v>3.0</v>
      </c>
      <c r="D57">
        <v>2.0</v>
      </c>
      <c r="E57">
        <v>3.0</v>
      </c>
      <c r="F57">
        <v>4.0</v>
      </c>
      <c r="K57" t="s">
        <v>3128</v>
      </c>
      <c r="P57" s="45" t="str">
        <f>'Formato 6 c)'!B65</f>
        <v/>
      </c>
      <c r="Q57" s="45" t="str">
        <f>'Formato 6 c)'!C65</f>
        <v/>
      </c>
      <c r="R57" s="45" t="str">
        <f>'Formato 6 c)'!D65</f>
        <v/>
      </c>
      <c r="S57" s="45" t="str">
        <f>'Formato 6 c)'!E65</f>
        <v/>
      </c>
      <c r="T57" s="45" t="str">
        <f>'Formato 6 c)'!F65</f>
        <v/>
      </c>
      <c r="U57" s="45">
        <f>'Formato 6 c)'!G65</f>
        <v>0</v>
      </c>
    </row>
    <row r="58" ht="15.75" customHeight="1">
      <c r="A58" s="5" t="str">
        <f t="shared" si="1"/>
        <v>6,3,2,3,5,0,0</v>
      </c>
      <c r="B58">
        <v>6.0</v>
      </c>
      <c r="C58">
        <v>3.0</v>
      </c>
      <c r="D58">
        <v>2.0</v>
      </c>
      <c r="E58">
        <v>3.0</v>
      </c>
      <c r="F58">
        <v>5.0</v>
      </c>
      <c r="K58" t="s">
        <v>3129</v>
      </c>
      <c r="P58" s="45" t="str">
        <f>'Formato 6 c)'!B66</f>
        <v/>
      </c>
      <c r="Q58" s="45" t="str">
        <f>'Formato 6 c)'!C66</f>
        <v/>
      </c>
      <c r="R58" s="45" t="str">
        <f>'Formato 6 c)'!D66</f>
        <v/>
      </c>
      <c r="S58" s="45" t="str">
        <f>'Formato 6 c)'!E66</f>
        <v/>
      </c>
      <c r="T58" s="45" t="str">
        <f>'Formato 6 c)'!F66</f>
        <v/>
      </c>
      <c r="U58" s="45">
        <f>'Formato 6 c)'!G66</f>
        <v>0</v>
      </c>
    </row>
    <row r="59" ht="15.75" customHeight="1">
      <c r="A59" s="5" t="str">
        <f t="shared" si="1"/>
        <v>6,3,2,3,6,0,0</v>
      </c>
      <c r="B59">
        <v>6.0</v>
      </c>
      <c r="C59">
        <v>3.0</v>
      </c>
      <c r="D59">
        <v>2.0</v>
      </c>
      <c r="E59">
        <v>3.0</v>
      </c>
      <c r="F59">
        <v>6.0</v>
      </c>
      <c r="K59" t="s">
        <v>3130</v>
      </c>
      <c r="P59" s="45" t="str">
        <f>'Formato 6 c)'!B67</f>
        <v/>
      </c>
      <c r="Q59" s="45" t="str">
        <f>'Formato 6 c)'!C67</f>
        <v/>
      </c>
      <c r="R59" s="45" t="str">
        <f>'Formato 6 c)'!D67</f>
        <v/>
      </c>
      <c r="S59" s="45" t="str">
        <f>'Formato 6 c)'!E67</f>
        <v/>
      </c>
      <c r="T59" s="45" t="str">
        <f>'Formato 6 c)'!F67</f>
        <v/>
      </c>
      <c r="U59" s="45">
        <f>'Formato 6 c)'!G67</f>
        <v>0</v>
      </c>
    </row>
    <row r="60" ht="15.75" customHeight="1">
      <c r="A60" s="5" t="str">
        <f t="shared" si="1"/>
        <v>6,3,2,3,7,0,0</v>
      </c>
      <c r="B60">
        <v>6.0</v>
      </c>
      <c r="C60">
        <v>3.0</v>
      </c>
      <c r="D60">
        <v>2.0</v>
      </c>
      <c r="E60">
        <v>3.0</v>
      </c>
      <c r="F60">
        <v>7.0</v>
      </c>
      <c r="K60" t="s">
        <v>3131</v>
      </c>
      <c r="P60" s="45" t="str">
        <f>'Formato 6 c)'!B68</f>
        <v/>
      </c>
      <c r="Q60" s="45" t="str">
        <f>'Formato 6 c)'!C68</f>
        <v/>
      </c>
      <c r="R60" s="45" t="str">
        <f>'Formato 6 c)'!D68</f>
        <v/>
      </c>
      <c r="S60" s="45" t="str">
        <f>'Formato 6 c)'!E68</f>
        <v/>
      </c>
      <c r="T60" s="45" t="str">
        <f>'Formato 6 c)'!F68</f>
        <v/>
      </c>
      <c r="U60" s="45">
        <f>'Formato 6 c)'!G68</f>
        <v>0</v>
      </c>
    </row>
    <row r="61" ht="15.75" customHeight="1">
      <c r="A61" s="5" t="str">
        <f t="shared" si="1"/>
        <v>6,3,2,3,8,0,0</v>
      </c>
      <c r="B61">
        <v>6.0</v>
      </c>
      <c r="C61">
        <v>3.0</v>
      </c>
      <c r="D61">
        <v>2.0</v>
      </c>
      <c r="E61">
        <v>3.0</v>
      </c>
      <c r="F61">
        <v>8.0</v>
      </c>
      <c r="K61" t="s">
        <v>3132</v>
      </c>
      <c r="P61" s="45" t="str">
        <f>'Formato 6 c)'!B69</f>
        <v/>
      </c>
      <c r="Q61" s="45" t="str">
        <f>'Formato 6 c)'!C69</f>
        <v/>
      </c>
      <c r="R61" s="45" t="str">
        <f>'Formato 6 c)'!D69</f>
        <v/>
      </c>
      <c r="S61" s="45" t="str">
        <f>'Formato 6 c)'!E69</f>
        <v/>
      </c>
      <c r="T61" s="45" t="str">
        <f>'Formato 6 c)'!F69</f>
        <v/>
      </c>
      <c r="U61" s="45">
        <f>'Formato 6 c)'!G69</f>
        <v>0</v>
      </c>
    </row>
    <row r="62" ht="15.75" customHeight="1">
      <c r="A62" s="5" t="str">
        <f t="shared" si="1"/>
        <v>6,3,2,3,9,0,0</v>
      </c>
      <c r="B62">
        <v>6.0</v>
      </c>
      <c r="C62">
        <v>3.0</v>
      </c>
      <c r="D62">
        <v>2.0</v>
      </c>
      <c r="E62">
        <v>3.0</v>
      </c>
      <c r="F62">
        <v>9.0</v>
      </c>
      <c r="K62" t="s">
        <v>3133</v>
      </c>
      <c r="P62" s="45" t="str">
        <f>'Formato 6 c)'!B70</f>
        <v/>
      </c>
      <c r="Q62" s="45" t="str">
        <f>'Formato 6 c)'!C70</f>
        <v/>
      </c>
      <c r="R62" s="45" t="str">
        <f>'Formato 6 c)'!D70</f>
        <v/>
      </c>
      <c r="S62" s="45" t="str">
        <f>'Formato 6 c)'!E70</f>
        <v/>
      </c>
      <c r="T62" s="45" t="str">
        <f>'Formato 6 c)'!F70</f>
        <v/>
      </c>
      <c r="U62" s="45">
        <f>'Formato 6 c)'!G70</f>
        <v>0</v>
      </c>
    </row>
    <row r="63" ht="15.75" customHeight="1">
      <c r="A63" s="5" t="str">
        <f t="shared" si="1"/>
        <v>6,3,2,4,0,0,0</v>
      </c>
      <c r="B63">
        <v>6.0</v>
      </c>
      <c r="C63">
        <v>3.0</v>
      </c>
      <c r="D63">
        <v>2.0</v>
      </c>
      <c r="E63">
        <v>4.0</v>
      </c>
      <c r="J63" t="s">
        <v>3156</v>
      </c>
      <c r="P63" s="45" t="str">
        <f>'Formato 6 c)'!B71</f>
        <v/>
      </c>
      <c r="Q63" s="45" t="str">
        <f>'Formato 6 c)'!C71</f>
        <v/>
      </c>
      <c r="R63" s="45" t="str">
        <f>'Formato 6 c)'!D71</f>
        <v/>
      </c>
      <c r="S63" s="45" t="str">
        <f>'Formato 6 c)'!E71</f>
        <v/>
      </c>
      <c r="T63" s="45" t="str">
        <f>'Formato 6 c)'!F71</f>
        <v/>
      </c>
      <c r="U63" s="45">
        <f>'Formato 6 c)'!G71</f>
        <v>0</v>
      </c>
    </row>
    <row r="64" ht="15.75" customHeight="1">
      <c r="A64" s="5" t="str">
        <f t="shared" si="1"/>
        <v>6,3,2,4,1,0,0</v>
      </c>
      <c r="B64">
        <v>6.0</v>
      </c>
      <c r="C64">
        <v>3.0</v>
      </c>
      <c r="D64">
        <v>2.0</v>
      </c>
      <c r="E64">
        <v>4.0</v>
      </c>
      <c r="F64">
        <v>1.0</v>
      </c>
      <c r="K64" t="s">
        <v>3135</v>
      </c>
      <c r="P64" s="45" t="str">
        <f>'Formato 6 c)'!B72</f>
        <v/>
      </c>
      <c r="Q64" s="45" t="str">
        <f>'Formato 6 c)'!C72</f>
        <v/>
      </c>
      <c r="R64" s="45" t="str">
        <f>'Formato 6 c)'!D72</f>
        <v/>
      </c>
      <c r="S64" s="45" t="str">
        <f>'Formato 6 c)'!E72</f>
        <v/>
      </c>
      <c r="T64" s="45" t="str">
        <f>'Formato 6 c)'!F72</f>
        <v/>
      </c>
      <c r="U64" s="45">
        <f>'Formato 6 c)'!G72</f>
        <v>0</v>
      </c>
    </row>
    <row r="65" ht="15.75" customHeight="1">
      <c r="A65" s="5" t="str">
        <f t="shared" si="1"/>
        <v>6,3,2,4,2,0,0</v>
      </c>
      <c r="B65">
        <v>6.0</v>
      </c>
      <c r="C65">
        <v>3.0</v>
      </c>
      <c r="D65">
        <v>2.0</v>
      </c>
      <c r="E65">
        <v>4.0</v>
      </c>
      <c r="F65">
        <v>2.0</v>
      </c>
      <c r="K65" t="s">
        <v>3136</v>
      </c>
      <c r="P65" s="45" t="str">
        <f>'Formato 6 c)'!B73</f>
        <v/>
      </c>
      <c r="Q65" s="45" t="str">
        <f>'Formato 6 c)'!C73</f>
        <v/>
      </c>
      <c r="R65" s="45" t="str">
        <f>'Formato 6 c)'!D73</f>
        <v/>
      </c>
      <c r="S65" s="45" t="str">
        <f>'Formato 6 c)'!E73</f>
        <v/>
      </c>
      <c r="T65" s="45" t="str">
        <f>'Formato 6 c)'!F73</f>
        <v/>
      </c>
      <c r="U65" s="45">
        <f>'Formato 6 c)'!G73</f>
        <v>0</v>
      </c>
    </row>
    <row r="66" ht="15.75" customHeight="1">
      <c r="A66" s="5" t="str">
        <f t="shared" si="1"/>
        <v>6,3,2,4,3,0,0</v>
      </c>
      <c r="B66">
        <v>6.0</v>
      </c>
      <c r="C66">
        <v>3.0</v>
      </c>
      <c r="D66">
        <v>2.0</v>
      </c>
      <c r="E66">
        <v>4.0</v>
      </c>
      <c r="F66">
        <v>3.0</v>
      </c>
      <c r="K66" t="s">
        <v>3138</v>
      </c>
      <c r="P66" s="45" t="str">
        <f>'Formato 6 c)'!B74</f>
        <v/>
      </c>
      <c r="Q66" s="45" t="str">
        <f>'Formato 6 c)'!C74</f>
        <v/>
      </c>
      <c r="R66" s="45" t="str">
        <f>'Formato 6 c)'!D74</f>
        <v/>
      </c>
      <c r="S66" s="45" t="str">
        <f>'Formato 6 c)'!E74</f>
        <v/>
      </c>
      <c r="T66" s="45" t="str">
        <f>'Formato 6 c)'!F74</f>
        <v/>
      </c>
      <c r="U66" s="45">
        <f>'Formato 6 c)'!G74</f>
        <v>0</v>
      </c>
    </row>
    <row r="67" ht="15.75" customHeight="1">
      <c r="A67" s="5" t="str">
        <f t="shared" si="1"/>
        <v>6,3,2,4,4,0,0</v>
      </c>
      <c r="B67">
        <v>6.0</v>
      </c>
      <c r="C67">
        <v>3.0</v>
      </c>
      <c r="D67">
        <v>2.0</v>
      </c>
      <c r="E67">
        <v>4.0</v>
      </c>
      <c r="F67">
        <v>4.0</v>
      </c>
      <c r="K67" t="s">
        <v>3139</v>
      </c>
      <c r="P67" s="45" t="str">
        <f>'Formato 6 c)'!B75</f>
        <v/>
      </c>
      <c r="Q67" s="45" t="str">
        <f>'Formato 6 c)'!C75</f>
        <v/>
      </c>
      <c r="R67" s="45" t="str">
        <f>'Formato 6 c)'!D75</f>
        <v/>
      </c>
      <c r="S67" s="45" t="str">
        <f>'Formato 6 c)'!E75</f>
        <v/>
      </c>
      <c r="T67" s="45" t="str">
        <f>'Formato 6 c)'!F75</f>
        <v/>
      </c>
      <c r="U67" s="45">
        <f>'Formato 6 c)'!G75</f>
        <v>0</v>
      </c>
    </row>
    <row r="68" ht="15.75" customHeight="1">
      <c r="A68" s="5" t="str">
        <f t="shared" si="1"/>
        <v>6,3,3,0,0,0,0</v>
      </c>
      <c r="B68">
        <v>6.0</v>
      </c>
      <c r="C68">
        <v>3.0</v>
      </c>
      <c r="D68">
        <v>3.0</v>
      </c>
      <c r="I68" t="s">
        <v>3050</v>
      </c>
      <c r="P68" s="45">
        <f>'Formato 6 c)'!B77</f>
        <v>14302707.75</v>
      </c>
      <c r="Q68" s="45">
        <f>'Formato 6 c)'!C77</f>
        <v>0</v>
      </c>
      <c r="R68" s="45">
        <f>'Formato 6 c)'!D77</f>
        <v>14302707.75</v>
      </c>
      <c r="S68" s="45">
        <f>'Formato 6 c)'!E77</f>
        <v>1754046.21</v>
      </c>
      <c r="T68" s="45">
        <f>'Formato 6 c)'!F77</f>
        <v>258210.7</v>
      </c>
      <c r="U68" s="45">
        <f>'Formato 6 c)'!G77</f>
        <v>12548661.54</v>
      </c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35.86"/>
    <col customWidth="1" min="3" max="3" width="50.29"/>
    <col customWidth="1" min="4" max="4" width="12.14"/>
    <col customWidth="1" min="5" max="26" width="10.71"/>
  </cols>
  <sheetData>
    <row r="3">
      <c r="B3" t="s">
        <v>0</v>
      </c>
    </row>
    <row r="6">
      <c r="B6" t="s">
        <v>1</v>
      </c>
      <c r="C6" s="5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CONSEJO TURISTICO DE SAN MIGUEL DE ALLENDE, GTO., Gobierno del Estado de Guanajuato</v>
      </c>
    </row>
    <row r="7">
      <c r="C7" t="str">
        <f>CONCATENATE(ENTE_PUBLICO," (a)")</f>
        <v>CONSEJO TURISTICO DE SAN MIGUEL DE ALLENDE, GTO., Gobierno del Estado de Guanajuato (a)</v>
      </c>
    </row>
    <row r="8" ht="27.0" customHeight="1">
      <c r="B8" t="s">
        <v>2</v>
      </c>
      <c r="C8" s="5" t="s">
        <v>13</v>
      </c>
    </row>
    <row r="10" ht="25.5" customHeight="1">
      <c r="B10" t="s">
        <v>516</v>
      </c>
      <c r="C10" s="5" t="s">
        <v>536</v>
      </c>
    </row>
    <row r="11" ht="20.25" customHeight="1">
      <c r="C11" s="5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Miguel de Allende, Gobierno del Estado de Guanajuato</v>
      </c>
    </row>
    <row r="12">
      <c r="B12" t="s">
        <v>534</v>
      </c>
      <c r="C12" s="5">
        <v>2018.0</v>
      </c>
    </row>
    <row r="14">
      <c r="B14" t="s">
        <v>535</v>
      </c>
      <c r="C14" s="5" t="s">
        <v>702</v>
      </c>
    </row>
    <row r="15">
      <c r="C15" s="5">
        <v>1.0</v>
      </c>
    </row>
    <row r="16">
      <c r="C16" s="5" t="s">
        <v>703</v>
      </c>
    </row>
    <row r="18">
      <c r="D18" s="17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2018 (k)</v>
      </c>
      <c r="E18" s="17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2018 (l)</v>
      </c>
      <c r="F18" s="17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2018 (m = g – l)</v>
      </c>
    </row>
    <row r="20">
      <c r="D20" s="34" t="str">
        <f>CONCATENATE(ANIO_INFORME, " (d)")</f>
        <v>2018 (d)</v>
      </c>
      <c r="E20" s="35" t="str">
        <f>CONCATENATE("31 de diciembre de ",ANIO_INFORME-1, " (e)")</f>
        <v>31 de diciembre de 2017 (e)</v>
      </c>
      <c r="F20" s="36" t="str">
        <f>CONCATENATE("Saldo al 31 de diciembre de ",ANIO_INFORME-1, " (d)")</f>
        <v>Saldo al 31 de diciembre de 2017 (d)</v>
      </c>
    </row>
    <row r="21" ht="15.75" customHeight="1"/>
    <row r="22" ht="15.75" customHeight="1"/>
    <row r="23" ht="15.75" customHeight="1">
      <c r="D23" s="37">
        <f>ANIO_INFORME + 1</f>
        <v>2019</v>
      </c>
      <c r="E23" s="38" t="str">
        <f>CONCATENATE(ANIO_INFORME + 2, " (d)")</f>
        <v>2020 (d)</v>
      </c>
      <c r="F23" s="38" t="str">
        <f>CONCATENATE(ANIO_INFORME + 3, " (d)")</f>
        <v>2021 (d)</v>
      </c>
      <c r="G23" s="38" t="str">
        <f>CONCATENATE(ANIO_INFORME + 4, " (d)")</f>
        <v>2022 (d)</v>
      </c>
      <c r="H23" s="38" t="str">
        <f>CONCATENATE(ANIO_INFORME + 5, " (d)")</f>
        <v>2023 (d)</v>
      </c>
      <c r="I23" s="38" t="str">
        <f>CONCATENATE(ANIO_INFORME + 6, " (d)")</f>
        <v>2024 (d)</v>
      </c>
    </row>
    <row r="24" ht="15.75" customHeight="1"/>
    <row r="25" ht="15.75" customHeight="1">
      <c r="D25" s="40" t="str">
        <f>CONCATENATE(ANIO_INFORME - 5, " ",CHAR(185)," (c)")</f>
        <v>2013 ¹ (c)</v>
      </c>
      <c r="E25" s="40" t="str">
        <f>CONCATENATE(ANIO_INFORME - 4, " ",CHAR(185)," (c)")</f>
        <v>2014 ¹ (c)</v>
      </c>
      <c r="F25" s="40" t="str">
        <f>CONCATENATE(ANIO_INFORME - 3, " ",CHAR(185)," (c)")</f>
        <v>2015 ¹ (c)</v>
      </c>
      <c r="G25" s="40" t="str">
        <f>CONCATENATE(ANIO_INFORME - 2, " ",CHAR(185)," (c)")</f>
        <v>2016 ¹ (c)</v>
      </c>
      <c r="H25" s="40" t="str">
        <f>CONCATENATE(ANIO_INFORME - 1, " ",CHAR(185)," (c)")</f>
        <v>2017 ¹ (c)</v>
      </c>
      <c r="I25" s="37">
        <f>ANIO_INFORME</f>
        <v>2018</v>
      </c>
    </row>
    <row r="26" ht="15.75" customHeight="1">
      <c r="D26" s="42"/>
    </row>
    <row r="27" ht="15.75" customHeight="1"/>
    <row r="28" ht="15.75" customHeight="1"/>
    <row r="29" ht="15.75" customHeight="1">
      <c r="D29" t="s">
        <v>2114</v>
      </c>
      <c r="E29" t="s">
        <v>2116</v>
      </c>
    </row>
    <row r="30" ht="15.75" customHeight="1">
      <c r="D30" s="43">
        <v>-1.79769313486231E100</v>
      </c>
      <c r="E30" s="43">
        <v>1.79769313486231E100</v>
      </c>
    </row>
    <row r="31" ht="15.75" customHeight="1"/>
    <row r="32" ht="15.75" customHeight="1">
      <c r="D32" t="s">
        <v>2137</v>
      </c>
      <c r="E32" t="s">
        <v>2138</v>
      </c>
    </row>
    <row r="33" ht="15.75" customHeight="1">
      <c r="D33" s="44">
        <v>36526.0</v>
      </c>
      <c r="E33" s="44">
        <v>55153.0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11.86"/>
    <col customWidth="1" min="2" max="6" width="20.71"/>
    <col customWidth="1" min="7" max="7" width="17.57"/>
    <col customWidth="1" min="8" max="26" width="10.71"/>
  </cols>
  <sheetData>
    <row r="1" ht="54.0" customHeight="1">
      <c r="A1" s="95" t="s">
        <v>3140</v>
      </c>
    </row>
    <row r="2">
      <c r="A2" s="16" t="str">
        <f>ENTE_PUBLICO_A</f>
        <v>CONSEJO TURISTICO DE SAN MIGUEL DE ALLENDE, GTO., Gobierno del Estado de Guanajuato (a)</v>
      </c>
      <c r="B2" s="18"/>
      <c r="C2" s="18"/>
      <c r="D2" s="18"/>
      <c r="E2" s="18"/>
      <c r="F2" s="18"/>
      <c r="G2" s="19"/>
    </row>
    <row r="3">
      <c r="A3" s="20" t="s">
        <v>2829</v>
      </c>
      <c r="B3" s="21"/>
      <c r="C3" s="21"/>
      <c r="D3" s="21"/>
      <c r="E3" s="21"/>
      <c r="F3" s="21"/>
      <c r="G3" s="22"/>
    </row>
    <row r="4">
      <c r="A4" s="20" t="s">
        <v>3141</v>
      </c>
      <c r="B4" s="21"/>
      <c r="C4" s="21"/>
      <c r="D4" s="21"/>
      <c r="E4" s="21"/>
      <c r="F4" s="21"/>
      <c r="G4" s="22"/>
    </row>
    <row r="5">
      <c r="A5" s="20" t="str">
        <f>TRIMESTRE</f>
        <v>Del 1 de enero al 30 de marzo de 2018 (b)</v>
      </c>
      <c r="B5" s="21"/>
      <c r="C5" s="21"/>
      <c r="D5" s="21"/>
      <c r="E5" s="21"/>
      <c r="F5" s="21"/>
      <c r="G5" s="22"/>
    </row>
    <row r="6">
      <c r="A6" s="23" t="s">
        <v>1277</v>
      </c>
      <c r="B6" s="24"/>
      <c r="C6" s="24"/>
      <c r="D6" s="24"/>
      <c r="E6" s="24"/>
      <c r="F6" s="24"/>
      <c r="G6" s="25"/>
    </row>
    <row r="7">
      <c r="A7" s="77" t="s">
        <v>3142</v>
      </c>
      <c r="B7" s="97" t="s">
        <v>2833</v>
      </c>
      <c r="C7" s="81"/>
      <c r="D7" s="81"/>
      <c r="E7" s="81"/>
      <c r="F7" s="9"/>
      <c r="G7" s="96" t="s">
        <v>2836</v>
      </c>
    </row>
    <row r="8" ht="29.25" customHeight="1">
      <c r="A8" s="83"/>
      <c r="B8" s="28" t="s">
        <v>2837</v>
      </c>
      <c r="C8" s="122" t="s">
        <v>3065</v>
      </c>
      <c r="D8" s="122" t="s">
        <v>2731</v>
      </c>
      <c r="E8" s="122" t="s">
        <v>2702</v>
      </c>
      <c r="F8" s="122" t="s">
        <v>2754</v>
      </c>
      <c r="G8" s="83"/>
    </row>
    <row r="9">
      <c r="A9" s="84" t="s">
        <v>3143</v>
      </c>
      <c r="B9" s="123">
        <f t="shared" ref="B9:G9" si="1">SUM(B10,B11,B12,B15,B16,B19)</f>
        <v>3864521.58</v>
      </c>
      <c r="C9" s="124">
        <f t="shared" si="1"/>
        <v>0</v>
      </c>
      <c r="D9" s="123">
        <f t="shared" si="1"/>
        <v>3864521.58</v>
      </c>
      <c r="E9" s="123">
        <f t="shared" si="1"/>
        <v>751103.17</v>
      </c>
      <c r="F9" s="123">
        <f t="shared" si="1"/>
        <v>155100.49</v>
      </c>
      <c r="G9" s="123">
        <f t="shared" si="1"/>
        <v>3113418.41</v>
      </c>
    </row>
    <row r="10" ht="14.25" customHeight="1">
      <c r="A10" s="33" t="s">
        <v>3144</v>
      </c>
      <c r="B10" s="125">
        <v>3864521.58</v>
      </c>
      <c r="C10" s="126">
        <v>0.0</v>
      </c>
      <c r="D10" s="125">
        <v>3864521.58</v>
      </c>
      <c r="E10" s="125">
        <v>751103.17</v>
      </c>
      <c r="F10" s="125">
        <v>155100.49</v>
      </c>
      <c r="G10" s="125">
        <v>3113418.41</v>
      </c>
    </row>
    <row r="11">
      <c r="A11" s="33" t="s">
        <v>3145</v>
      </c>
      <c r="B11" s="126"/>
      <c r="C11" s="126"/>
      <c r="D11" s="126"/>
      <c r="E11" s="126"/>
      <c r="F11" s="126"/>
      <c r="G11" s="126">
        <f>D11-E11</f>
        <v>0</v>
      </c>
    </row>
    <row r="12">
      <c r="A12" s="33" t="s">
        <v>3146</v>
      </c>
      <c r="B12" s="126"/>
      <c r="C12" s="126"/>
      <c r="D12" s="126"/>
      <c r="E12" s="126"/>
      <c r="F12" s="126"/>
      <c r="G12" s="126">
        <f>G13+G14</f>
        <v>0</v>
      </c>
    </row>
    <row r="13">
      <c r="A13" s="33" t="s">
        <v>3147</v>
      </c>
      <c r="B13" s="126"/>
      <c r="C13" s="126"/>
      <c r="D13" s="126"/>
      <c r="E13" s="126"/>
      <c r="F13" s="126"/>
      <c r="G13" s="126">
        <f t="shared" ref="G13:G15" si="2">D13-E13</f>
        <v>0</v>
      </c>
    </row>
    <row r="14">
      <c r="A14" s="33" t="s">
        <v>3148</v>
      </c>
      <c r="B14" s="126"/>
      <c r="C14" s="126"/>
      <c r="D14" s="126"/>
      <c r="E14" s="126"/>
      <c r="F14" s="126"/>
      <c r="G14" s="126">
        <f t="shared" si="2"/>
        <v>0</v>
      </c>
    </row>
    <row r="15">
      <c r="A15" s="33" t="s">
        <v>3149</v>
      </c>
      <c r="B15" s="126"/>
      <c r="C15" s="126"/>
      <c r="D15" s="126"/>
      <c r="E15" s="126"/>
      <c r="F15" s="126"/>
      <c r="G15" s="126">
        <f t="shared" si="2"/>
        <v>0</v>
      </c>
    </row>
    <row r="16">
      <c r="A16" s="93" t="s">
        <v>3150</v>
      </c>
      <c r="B16" s="126"/>
      <c r="C16" s="126"/>
      <c r="D16" s="126"/>
      <c r="E16" s="126"/>
      <c r="F16" s="126"/>
      <c r="G16" s="126">
        <f>G17+G18</f>
        <v>0</v>
      </c>
    </row>
    <row r="17">
      <c r="A17" s="33" t="s">
        <v>3151</v>
      </c>
      <c r="B17" s="126"/>
      <c r="C17" s="126"/>
      <c r="D17" s="126"/>
      <c r="E17" s="126"/>
      <c r="F17" s="126"/>
      <c r="G17" s="126">
        <f t="shared" ref="G17:G19" si="3">D17-E17</f>
        <v>0</v>
      </c>
    </row>
    <row r="18">
      <c r="A18" s="33" t="s">
        <v>3152</v>
      </c>
      <c r="B18" s="126"/>
      <c r="C18" s="126"/>
      <c r="D18" s="126"/>
      <c r="E18" s="126"/>
      <c r="F18" s="126"/>
      <c r="G18" s="126">
        <f t="shared" si="3"/>
        <v>0</v>
      </c>
    </row>
    <row r="19">
      <c r="A19" s="33" t="s">
        <v>3153</v>
      </c>
      <c r="B19" s="126"/>
      <c r="C19" s="126"/>
      <c r="D19" s="126"/>
      <c r="E19" s="126"/>
      <c r="F19" s="126"/>
      <c r="G19" s="126">
        <f t="shared" si="3"/>
        <v>0</v>
      </c>
    </row>
    <row r="20">
      <c r="A20" s="31"/>
      <c r="B20" s="126"/>
      <c r="C20" s="126"/>
      <c r="D20" s="126"/>
      <c r="E20" s="126"/>
      <c r="F20" s="126"/>
      <c r="G20" s="126"/>
    </row>
    <row r="21" ht="15.75" customHeight="1">
      <c r="A21" s="127" t="s">
        <v>3154</v>
      </c>
      <c r="B21" s="124">
        <f t="shared" ref="B21:G21" si="4">SUM(B22,B23,B24,B27,B28,B31)</f>
        <v>0</v>
      </c>
      <c r="C21" s="124">
        <f t="shared" si="4"/>
        <v>0</v>
      </c>
      <c r="D21" s="124">
        <f t="shared" si="4"/>
        <v>0</v>
      </c>
      <c r="E21" s="124">
        <f t="shared" si="4"/>
        <v>0</v>
      </c>
      <c r="F21" s="124">
        <f t="shared" si="4"/>
        <v>0</v>
      </c>
      <c r="G21" s="124">
        <f t="shared" si="4"/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33" t="s">
        <v>3144</v>
      </c>
      <c r="B22" s="126"/>
      <c r="C22" s="126"/>
      <c r="D22" s="126"/>
      <c r="E22" s="126"/>
      <c r="F22" s="126"/>
      <c r="G22" s="126">
        <f t="shared" ref="G22:G23" si="5">D22-E22</f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33" t="s">
        <v>3145</v>
      </c>
      <c r="B23" s="126"/>
      <c r="C23" s="126"/>
      <c r="D23" s="126"/>
      <c r="E23" s="126"/>
      <c r="F23" s="126"/>
      <c r="G23" s="126">
        <f t="shared" si="5"/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33" t="s">
        <v>3146</v>
      </c>
      <c r="B24" s="126"/>
      <c r="C24" s="126"/>
      <c r="D24" s="126"/>
      <c r="E24" s="126"/>
      <c r="F24" s="126"/>
      <c r="G24" s="126">
        <f>G25+G26</f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33" t="s">
        <v>3147</v>
      </c>
      <c r="B25" s="126"/>
      <c r="C25" s="126"/>
      <c r="D25" s="126"/>
      <c r="E25" s="126"/>
      <c r="F25" s="126"/>
      <c r="G25" s="126">
        <f t="shared" ref="G25:G27" si="6">D25-E25</f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33" t="s">
        <v>3148</v>
      </c>
      <c r="B26" s="126"/>
      <c r="C26" s="126"/>
      <c r="D26" s="126"/>
      <c r="E26" s="126"/>
      <c r="F26" s="126"/>
      <c r="G26" s="126">
        <f t="shared" si="6"/>
        <v>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33" t="s">
        <v>3149</v>
      </c>
      <c r="B27" s="126"/>
      <c r="C27" s="126"/>
      <c r="D27" s="126"/>
      <c r="E27" s="126"/>
      <c r="F27" s="126"/>
      <c r="G27" s="126">
        <f t="shared" si="6"/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93" t="s">
        <v>3150</v>
      </c>
      <c r="B28" s="126"/>
      <c r="C28" s="126"/>
      <c r="D28" s="126"/>
      <c r="E28" s="126"/>
      <c r="F28" s="126"/>
      <c r="G28" s="126">
        <f>G29+G30</f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33" t="s">
        <v>3151</v>
      </c>
      <c r="B29" s="126"/>
      <c r="C29" s="126"/>
      <c r="D29" s="126"/>
      <c r="E29" s="126"/>
      <c r="F29" s="126"/>
      <c r="G29" s="126">
        <f t="shared" ref="G29:G31" si="7">D29-E29</f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33" t="s">
        <v>3152</v>
      </c>
      <c r="B30" s="126"/>
      <c r="C30" s="126"/>
      <c r="D30" s="126"/>
      <c r="E30" s="126"/>
      <c r="F30" s="126"/>
      <c r="G30" s="126">
        <f t="shared" si="7"/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33" t="s">
        <v>3153</v>
      </c>
      <c r="B31" s="126"/>
      <c r="C31" s="126"/>
      <c r="D31" s="126"/>
      <c r="E31" s="126"/>
      <c r="F31" s="126"/>
      <c r="G31" s="126">
        <f t="shared" si="7"/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31"/>
      <c r="B32" s="126"/>
      <c r="C32" s="126"/>
      <c r="D32" s="126"/>
      <c r="E32" s="126"/>
      <c r="F32" s="126"/>
      <c r="G32" s="126"/>
    </row>
    <row r="33" ht="15.75" customHeight="1">
      <c r="A33" s="30" t="s">
        <v>3155</v>
      </c>
      <c r="B33" s="123">
        <f t="shared" ref="B33:G33" si="8">B21+B9</f>
        <v>3864521.58</v>
      </c>
      <c r="C33" s="124">
        <f t="shared" si="8"/>
        <v>0</v>
      </c>
      <c r="D33" s="123">
        <f t="shared" si="8"/>
        <v>3864521.58</v>
      </c>
      <c r="E33" s="123">
        <f t="shared" si="8"/>
        <v>751103.17</v>
      </c>
      <c r="F33" s="123">
        <f t="shared" si="8"/>
        <v>155100.49</v>
      </c>
      <c r="G33" s="123">
        <f t="shared" si="8"/>
        <v>3113418.41</v>
      </c>
    </row>
    <row r="34" ht="15.75" customHeight="1">
      <c r="A34" s="58"/>
      <c r="B34" s="128"/>
      <c r="C34" s="128"/>
      <c r="D34" s="128"/>
      <c r="E34" s="128"/>
      <c r="F34" s="128"/>
      <c r="G34" s="128"/>
    </row>
    <row r="35" ht="15.75" customHeight="1">
      <c r="B35" s="129"/>
      <c r="C35" s="129"/>
      <c r="D35" s="129"/>
      <c r="E35" s="129"/>
      <c r="F35" s="129"/>
      <c r="G35" s="129"/>
    </row>
    <row r="36" ht="15.75" customHeight="1">
      <c r="B36" s="129"/>
      <c r="C36" s="129"/>
      <c r="D36" s="129"/>
      <c r="E36" s="129"/>
      <c r="F36" s="129"/>
      <c r="G36" s="129"/>
    </row>
    <row r="37" ht="15.75" customHeight="1">
      <c r="B37" s="129"/>
      <c r="C37" s="129"/>
      <c r="D37" s="129"/>
      <c r="E37" s="129"/>
      <c r="F37" s="129"/>
      <c r="G37" s="129"/>
    </row>
    <row r="38" ht="15.75" customHeight="1">
      <c r="B38" s="129"/>
      <c r="C38" s="129"/>
      <c r="D38" s="129"/>
      <c r="E38" s="129"/>
      <c r="F38" s="129"/>
      <c r="G38" s="129"/>
    </row>
    <row r="39" ht="15.75" customHeight="1">
      <c r="B39" s="129"/>
      <c r="C39" s="129"/>
      <c r="D39" s="129"/>
      <c r="E39" s="129"/>
      <c r="F39" s="129"/>
      <c r="G39" s="129"/>
    </row>
    <row r="40" ht="15.75" customHeight="1">
      <c r="B40" s="129"/>
      <c r="C40" s="129"/>
      <c r="D40" s="129"/>
      <c r="E40" s="129"/>
      <c r="F40" s="129"/>
      <c r="G40" s="129"/>
    </row>
    <row r="41" ht="15.75" customHeight="1">
      <c r="B41" s="129"/>
      <c r="C41" s="129"/>
      <c r="D41" s="129"/>
      <c r="E41" s="129"/>
      <c r="F41" s="129"/>
      <c r="G41" s="129"/>
    </row>
    <row r="42" ht="15.75" customHeight="1">
      <c r="B42" s="129"/>
      <c r="C42" s="129"/>
      <c r="D42" s="129"/>
      <c r="E42" s="129"/>
      <c r="F42" s="129"/>
      <c r="G42" s="129"/>
    </row>
    <row r="43" ht="15.75" customHeight="1">
      <c r="B43" s="129"/>
      <c r="C43" s="129"/>
      <c r="D43" s="129"/>
      <c r="E43" s="129"/>
      <c r="F43" s="129"/>
      <c r="G43" s="129"/>
    </row>
    <row r="44" ht="15.75" customHeight="1">
      <c r="B44" s="129"/>
      <c r="C44" s="129"/>
      <c r="D44" s="129"/>
      <c r="E44" s="129"/>
      <c r="F44" s="129"/>
      <c r="G44" s="129"/>
    </row>
    <row r="45" ht="15.75" customHeight="1">
      <c r="B45" s="129"/>
      <c r="C45" s="129"/>
      <c r="D45" s="129"/>
      <c r="E45" s="129"/>
      <c r="F45" s="129"/>
      <c r="G45" s="129"/>
    </row>
    <row r="46" ht="15.75" customHeight="1">
      <c r="B46" s="129"/>
      <c r="C46" s="129"/>
      <c r="D46" s="129"/>
      <c r="E46" s="129"/>
      <c r="F46" s="129"/>
      <c r="G46" s="129"/>
    </row>
    <row r="47" ht="15.75" customHeight="1">
      <c r="B47" s="129"/>
      <c r="C47" s="129"/>
      <c r="D47" s="129"/>
      <c r="E47" s="129"/>
      <c r="F47" s="129"/>
      <c r="G47" s="129"/>
    </row>
    <row r="48" ht="15.75" customHeight="1">
      <c r="B48" s="129"/>
      <c r="C48" s="129"/>
      <c r="D48" s="129"/>
      <c r="E48" s="129"/>
      <c r="F48" s="129"/>
      <c r="G48" s="129"/>
    </row>
    <row r="49" ht="15.75" customHeight="1">
      <c r="B49" s="129"/>
      <c r="C49" s="129"/>
      <c r="D49" s="129"/>
      <c r="E49" s="129"/>
      <c r="F49" s="129"/>
      <c r="G49" s="129"/>
    </row>
    <row r="50" ht="15.75" customHeight="1">
      <c r="B50" s="129"/>
      <c r="C50" s="129"/>
      <c r="D50" s="129"/>
      <c r="E50" s="129"/>
      <c r="F50" s="129"/>
      <c r="G50" s="129"/>
    </row>
    <row r="51" ht="15.75" customHeight="1">
      <c r="B51" s="129"/>
      <c r="C51" s="129"/>
      <c r="D51" s="129"/>
      <c r="E51" s="129"/>
      <c r="F51" s="129"/>
      <c r="G51" s="129"/>
    </row>
    <row r="52" ht="15.75" customHeight="1">
      <c r="B52" s="129"/>
      <c r="C52" s="129"/>
      <c r="D52" s="129"/>
      <c r="E52" s="129"/>
      <c r="F52" s="129"/>
      <c r="G52" s="129"/>
    </row>
    <row r="53" ht="15.75" customHeight="1">
      <c r="B53" s="129"/>
      <c r="C53" s="129"/>
      <c r="D53" s="129"/>
      <c r="E53" s="129"/>
      <c r="F53" s="129"/>
      <c r="G53" s="129"/>
    </row>
    <row r="54" ht="15.75" customHeight="1">
      <c r="B54" s="129"/>
      <c r="C54" s="129"/>
      <c r="D54" s="129"/>
      <c r="E54" s="129"/>
      <c r="F54" s="129"/>
      <c r="G54" s="129"/>
    </row>
    <row r="55" ht="15.75" customHeight="1">
      <c r="B55" s="129"/>
      <c r="C55" s="129"/>
      <c r="D55" s="129"/>
      <c r="E55" s="129"/>
      <c r="F55" s="129"/>
      <c r="G55" s="129"/>
    </row>
    <row r="56" ht="15.75" customHeight="1">
      <c r="B56" s="129"/>
      <c r="C56" s="129"/>
      <c r="D56" s="129"/>
      <c r="E56" s="129"/>
      <c r="F56" s="129"/>
      <c r="G56" s="129"/>
    </row>
    <row r="57" ht="15.75" customHeight="1">
      <c r="B57" s="129"/>
      <c r="C57" s="129"/>
      <c r="D57" s="129"/>
      <c r="E57" s="129"/>
      <c r="F57" s="129"/>
      <c r="G57" s="129"/>
    </row>
    <row r="58" ht="15.75" customHeight="1">
      <c r="B58" s="129"/>
      <c r="C58" s="129"/>
      <c r="D58" s="129"/>
      <c r="E58" s="129"/>
      <c r="F58" s="129"/>
      <c r="G58" s="129"/>
    </row>
    <row r="59" ht="15.75" customHeight="1">
      <c r="B59" s="129"/>
      <c r="C59" s="129"/>
      <c r="D59" s="129"/>
      <c r="E59" s="129"/>
      <c r="F59" s="129"/>
      <c r="G59" s="129"/>
    </row>
    <row r="60" ht="15.75" customHeight="1">
      <c r="B60" s="129"/>
      <c r="C60" s="129"/>
      <c r="D60" s="129"/>
      <c r="E60" s="129"/>
      <c r="F60" s="129"/>
      <c r="G60" s="129"/>
    </row>
    <row r="61" ht="15.75" customHeight="1">
      <c r="B61" s="129"/>
      <c r="C61" s="129"/>
      <c r="D61" s="129"/>
      <c r="E61" s="129"/>
      <c r="F61" s="129"/>
      <c r="G61" s="129"/>
    </row>
    <row r="62" ht="15.75" customHeight="1">
      <c r="B62" s="129"/>
      <c r="C62" s="129"/>
      <c r="D62" s="129"/>
      <c r="E62" s="129"/>
      <c r="F62" s="129"/>
      <c r="G62" s="129"/>
    </row>
    <row r="63" ht="15.75" customHeight="1">
      <c r="B63" s="129"/>
      <c r="C63" s="129"/>
      <c r="D63" s="129"/>
      <c r="E63" s="129"/>
      <c r="F63" s="129"/>
      <c r="G63" s="129"/>
    </row>
    <row r="64" ht="15.75" customHeight="1">
      <c r="B64" s="129"/>
      <c r="C64" s="129"/>
      <c r="D64" s="129"/>
      <c r="E64" s="129"/>
      <c r="F64" s="129"/>
      <c r="G64" s="129"/>
    </row>
    <row r="65" ht="15.75" customHeight="1">
      <c r="B65" s="129"/>
      <c r="C65" s="129"/>
      <c r="D65" s="129"/>
      <c r="E65" s="129"/>
      <c r="F65" s="129"/>
      <c r="G65" s="129"/>
    </row>
    <row r="66" ht="15.75" customHeight="1">
      <c r="B66" s="129"/>
      <c r="C66" s="129"/>
      <c r="D66" s="129"/>
      <c r="E66" s="129"/>
      <c r="F66" s="129"/>
      <c r="G66" s="129"/>
    </row>
    <row r="67" ht="15.75" customHeight="1">
      <c r="B67" s="129"/>
      <c r="C67" s="129"/>
      <c r="D67" s="129"/>
      <c r="E67" s="129"/>
      <c r="F67" s="129"/>
      <c r="G67" s="129"/>
    </row>
    <row r="68" ht="15.75" customHeight="1">
      <c r="B68" s="129"/>
      <c r="C68" s="129"/>
      <c r="D68" s="129"/>
      <c r="E68" s="129"/>
      <c r="F68" s="129"/>
      <c r="G68" s="129"/>
    </row>
    <row r="69" ht="15.75" customHeight="1">
      <c r="B69" s="129"/>
      <c r="C69" s="129"/>
      <c r="D69" s="129"/>
      <c r="E69" s="129"/>
      <c r="F69" s="129"/>
      <c r="G69" s="129"/>
    </row>
    <row r="70" ht="15.75" customHeight="1">
      <c r="B70" s="129"/>
      <c r="C70" s="129"/>
      <c r="D70" s="129"/>
      <c r="E70" s="129"/>
      <c r="F70" s="129"/>
      <c r="G70" s="129"/>
    </row>
    <row r="71" ht="15.75" customHeight="1">
      <c r="B71" s="129"/>
      <c r="C71" s="129"/>
      <c r="D71" s="129"/>
      <c r="E71" s="129"/>
      <c r="F71" s="129"/>
      <c r="G71" s="129"/>
    </row>
    <row r="72" ht="15.75" customHeight="1">
      <c r="B72" s="129"/>
      <c r="C72" s="129"/>
      <c r="D72" s="129"/>
      <c r="E72" s="129"/>
      <c r="F72" s="129"/>
      <c r="G72" s="129"/>
    </row>
    <row r="73" ht="15.75" customHeight="1">
      <c r="B73" s="129"/>
      <c r="C73" s="129"/>
      <c r="D73" s="129"/>
      <c r="E73" s="129"/>
      <c r="F73" s="129"/>
      <c r="G73" s="129"/>
    </row>
    <row r="74" ht="15.75" customHeight="1">
      <c r="B74" s="129"/>
      <c r="C74" s="129"/>
      <c r="D74" s="129"/>
      <c r="E74" s="129"/>
      <c r="F74" s="129"/>
      <c r="G74" s="129"/>
    </row>
    <row r="75" ht="15.75" customHeight="1">
      <c r="B75" s="129"/>
      <c r="C75" s="129"/>
      <c r="D75" s="129"/>
      <c r="E75" s="129"/>
      <c r="F75" s="129"/>
      <c r="G75" s="129"/>
    </row>
    <row r="76" ht="15.75" customHeight="1">
      <c r="B76" s="129"/>
      <c r="C76" s="129"/>
      <c r="D76" s="129"/>
      <c r="E76" s="129"/>
      <c r="F76" s="129"/>
      <c r="G76" s="129"/>
    </row>
    <row r="77" ht="15.75" customHeight="1">
      <c r="B77" s="129"/>
      <c r="C77" s="129"/>
      <c r="D77" s="129"/>
      <c r="E77" s="129"/>
      <c r="F77" s="129"/>
      <c r="G77" s="129"/>
    </row>
    <row r="78" ht="15.75" customHeight="1">
      <c r="B78" s="129"/>
      <c r="C78" s="129"/>
      <c r="D78" s="129"/>
      <c r="E78" s="129"/>
      <c r="F78" s="129"/>
      <c r="G78" s="129"/>
    </row>
    <row r="79" ht="15.75" customHeight="1">
      <c r="B79" s="129"/>
      <c r="C79" s="129"/>
      <c r="D79" s="129"/>
      <c r="E79" s="129"/>
      <c r="F79" s="129"/>
      <c r="G79" s="129"/>
    </row>
    <row r="80" ht="15.75" customHeight="1">
      <c r="B80" s="129"/>
      <c r="C80" s="129"/>
      <c r="D80" s="129"/>
      <c r="E80" s="129"/>
      <c r="F80" s="129"/>
      <c r="G80" s="129"/>
    </row>
    <row r="81" ht="15.75" customHeight="1">
      <c r="B81" s="129"/>
      <c r="C81" s="129"/>
      <c r="D81" s="129"/>
      <c r="E81" s="129"/>
      <c r="F81" s="129"/>
      <c r="G81" s="129"/>
    </row>
    <row r="82" ht="15.75" customHeight="1">
      <c r="B82" s="129"/>
      <c r="C82" s="129"/>
      <c r="D82" s="129"/>
      <c r="E82" s="129"/>
      <c r="F82" s="129"/>
      <c r="G82" s="129"/>
    </row>
    <row r="83" ht="15.75" customHeight="1">
      <c r="B83" s="129"/>
      <c r="C83" s="129"/>
      <c r="D83" s="129"/>
      <c r="E83" s="129"/>
      <c r="F83" s="129"/>
      <c r="G83" s="129"/>
    </row>
    <row r="84" ht="15.75" customHeight="1">
      <c r="B84" s="129"/>
      <c r="C84" s="129"/>
      <c r="D84" s="129"/>
      <c r="E84" s="129"/>
      <c r="F84" s="129"/>
      <c r="G84" s="129"/>
    </row>
    <row r="85" ht="15.75" customHeight="1">
      <c r="B85" s="129"/>
      <c r="C85" s="129"/>
      <c r="D85" s="129"/>
      <c r="E85" s="129"/>
      <c r="F85" s="129"/>
      <c r="G85" s="129"/>
    </row>
    <row r="86" ht="15.75" customHeight="1">
      <c r="B86" s="129"/>
      <c r="C86" s="129"/>
      <c r="D86" s="129"/>
      <c r="E86" s="129"/>
      <c r="F86" s="129"/>
      <c r="G86" s="129"/>
    </row>
    <row r="87" ht="15.75" customHeight="1">
      <c r="B87" s="129"/>
      <c r="C87" s="129"/>
      <c r="D87" s="129"/>
      <c r="E87" s="129"/>
      <c r="F87" s="129"/>
      <c r="G87" s="129"/>
    </row>
    <row r="88" ht="15.75" customHeight="1">
      <c r="B88" s="129"/>
      <c r="C88" s="129"/>
      <c r="D88" s="129"/>
      <c r="E88" s="129"/>
      <c r="F88" s="129"/>
      <c r="G88" s="129"/>
    </row>
    <row r="89" ht="15.75" customHeight="1">
      <c r="B89" s="129"/>
      <c r="C89" s="129"/>
      <c r="D89" s="129"/>
      <c r="E89" s="129"/>
      <c r="F89" s="129"/>
      <c r="G89" s="129"/>
    </row>
    <row r="90" ht="15.75" customHeight="1">
      <c r="B90" s="129"/>
      <c r="C90" s="129"/>
      <c r="D90" s="129"/>
      <c r="E90" s="129"/>
      <c r="F90" s="129"/>
      <c r="G90" s="129"/>
    </row>
    <row r="91" ht="15.75" customHeight="1">
      <c r="B91" s="129"/>
      <c r="C91" s="129"/>
      <c r="D91" s="129"/>
      <c r="E91" s="129"/>
      <c r="F91" s="129"/>
      <c r="G91" s="129"/>
    </row>
    <row r="92" ht="15.75" customHeight="1">
      <c r="B92" s="129"/>
      <c r="C92" s="129"/>
      <c r="D92" s="129"/>
      <c r="E92" s="129"/>
      <c r="F92" s="129"/>
      <c r="G92" s="129"/>
    </row>
    <row r="93" ht="15.75" customHeight="1">
      <c r="B93" s="129"/>
      <c r="C93" s="129"/>
      <c r="D93" s="129"/>
      <c r="E93" s="129"/>
      <c r="F93" s="129"/>
      <c r="G93" s="129"/>
    </row>
    <row r="94" ht="15.75" customHeight="1">
      <c r="B94" s="129"/>
      <c r="C94" s="129"/>
      <c r="D94" s="129"/>
      <c r="E94" s="129"/>
      <c r="F94" s="129"/>
      <c r="G94" s="129"/>
    </row>
    <row r="95" ht="15.75" customHeight="1">
      <c r="B95" s="129"/>
      <c r="C95" s="129"/>
      <c r="D95" s="129"/>
      <c r="E95" s="129"/>
      <c r="F95" s="129"/>
      <c r="G95" s="129"/>
    </row>
    <row r="96" ht="15.75" customHeight="1">
      <c r="B96" s="129"/>
      <c r="C96" s="129"/>
      <c r="D96" s="129"/>
      <c r="E96" s="129"/>
      <c r="F96" s="129"/>
      <c r="G96" s="129"/>
    </row>
    <row r="97" ht="15.75" customHeight="1">
      <c r="B97" s="129"/>
      <c r="C97" s="129"/>
      <c r="D97" s="129"/>
      <c r="E97" s="129"/>
      <c r="F97" s="129"/>
      <c r="G97" s="129"/>
    </row>
    <row r="98" ht="15.75" customHeight="1">
      <c r="B98" s="129"/>
      <c r="C98" s="129"/>
      <c r="D98" s="129"/>
      <c r="E98" s="129"/>
      <c r="F98" s="129"/>
      <c r="G98" s="129"/>
    </row>
    <row r="99" ht="15.75" customHeight="1">
      <c r="B99" s="129"/>
      <c r="C99" s="129"/>
      <c r="D99" s="129"/>
      <c r="E99" s="129"/>
      <c r="F99" s="129"/>
      <c r="G99" s="129"/>
    </row>
    <row r="100" ht="15.75" customHeight="1">
      <c r="B100" s="129"/>
      <c r="C100" s="129"/>
      <c r="D100" s="129"/>
      <c r="E100" s="129"/>
      <c r="F100" s="129"/>
      <c r="G100" s="129"/>
    </row>
    <row r="101" ht="15.75" customHeight="1">
      <c r="B101" s="129"/>
      <c r="C101" s="129"/>
      <c r="D101" s="129"/>
      <c r="E101" s="129"/>
      <c r="F101" s="129"/>
      <c r="G101" s="129"/>
    </row>
    <row r="102" ht="15.75" customHeight="1">
      <c r="B102" s="129"/>
      <c r="C102" s="129"/>
      <c r="D102" s="129"/>
      <c r="E102" s="129"/>
      <c r="F102" s="129"/>
      <c r="G102" s="129"/>
    </row>
    <row r="103" ht="15.75" customHeight="1">
      <c r="B103" s="129"/>
      <c r="C103" s="129"/>
      <c r="D103" s="129"/>
      <c r="E103" s="129"/>
      <c r="F103" s="129"/>
      <c r="G103" s="129"/>
    </row>
    <row r="104" ht="15.75" customHeight="1">
      <c r="B104" s="129"/>
      <c r="C104" s="129"/>
      <c r="D104" s="129"/>
      <c r="E104" s="129"/>
      <c r="F104" s="129"/>
      <c r="G104" s="129"/>
    </row>
    <row r="105" ht="15.75" customHeight="1">
      <c r="B105" s="129"/>
      <c r="C105" s="129"/>
      <c r="D105" s="129"/>
      <c r="E105" s="129"/>
      <c r="F105" s="129"/>
      <c r="G105" s="129"/>
    </row>
    <row r="106" ht="15.75" customHeight="1">
      <c r="B106" s="129"/>
      <c r="C106" s="129"/>
      <c r="D106" s="129"/>
      <c r="E106" s="129"/>
      <c r="F106" s="129"/>
      <c r="G106" s="129"/>
    </row>
    <row r="107" ht="15.75" customHeight="1">
      <c r="B107" s="129"/>
      <c r="C107" s="129"/>
      <c r="D107" s="129"/>
      <c r="E107" s="129"/>
      <c r="F107" s="129"/>
      <c r="G107" s="129"/>
    </row>
    <row r="108" ht="15.75" customHeight="1">
      <c r="B108" s="129"/>
      <c r="C108" s="129"/>
      <c r="D108" s="129"/>
      <c r="E108" s="129"/>
      <c r="F108" s="129"/>
      <c r="G108" s="129"/>
    </row>
    <row r="109" ht="15.75" customHeight="1">
      <c r="B109" s="129"/>
      <c r="C109" s="129"/>
      <c r="D109" s="129"/>
      <c r="E109" s="129"/>
      <c r="F109" s="129"/>
      <c r="G109" s="129"/>
    </row>
    <row r="110" ht="15.75" customHeight="1">
      <c r="B110" s="129"/>
      <c r="C110" s="129"/>
      <c r="D110" s="129"/>
      <c r="E110" s="129"/>
      <c r="F110" s="129"/>
      <c r="G110" s="129"/>
    </row>
    <row r="111" ht="15.75" customHeight="1">
      <c r="B111" s="129"/>
      <c r="C111" s="129"/>
      <c r="D111" s="129"/>
      <c r="E111" s="129"/>
      <c r="F111" s="129"/>
      <c r="G111" s="129"/>
    </row>
    <row r="112" ht="15.75" customHeight="1">
      <c r="B112" s="129"/>
      <c r="C112" s="129"/>
      <c r="D112" s="129"/>
      <c r="E112" s="129"/>
      <c r="F112" s="129"/>
      <c r="G112" s="129"/>
    </row>
    <row r="113" ht="15.75" customHeight="1">
      <c r="B113" s="129"/>
      <c r="C113" s="129"/>
      <c r="D113" s="129"/>
      <c r="E113" s="129"/>
      <c r="F113" s="129"/>
      <c r="G113" s="129"/>
    </row>
    <row r="114" ht="15.75" customHeight="1">
      <c r="B114" s="129"/>
      <c r="C114" s="129"/>
      <c r="D114" s="129"/>
      <c r="E114" s="129"/>
      <c r="F114" s="129"/>
      <c r="G114" s="129"/>
    </row>
    <row r="115" ht="15.75" customHeight="1">
      <c r="B115" s="129"/>
      <c r="C115" s="129"/>
      <c r="D115" s="129"/>
      <c r="E115" s="129"/>
      <c r="F115" s="129"/>
      <c r="G115" s="129"/>
    </row>
    <row r="116" ht="15.75" customHeight="1">
      <c r="B116" s="129"/>
      <c r="C116" s="129"/>
      <c r="D116" s="129"/>
      <c r="E116" s="129"/>
      <c r="F116" s="129"/>
      <c r="G116" s="129"/>
    </row>
    <row r="117" ht="15.75" customHeight="1">
      <c r="B117" s="129"/>
      <c r="C117" s="129"/>
      <c r="D117" s="129"/>
      <c r="E117" s="129"/>
      <c r="F117" s="129"/>
      <c r="G117" s="129"/>
    </row>
    <row r="118" ht="15.75" customHeight="1">
      <c r="B118" s="129"/>
      <c r="C118" s="129"/>
      <c r="D118" s="129"/>
      <c r="E118" s="129"/>
      <c r="F118" s="129"/>
      <c r="G118" s="129"/>
    </row>
    <row r="119" ht="15.75" customHeight="1">
      <c r="B119" s="129"/>
      <c r="C119" s="129"/>
      <c r="D119" s="129"/>
      <c r="E119" s="129"/>
      <c r="F119" s="129"/>
      <c r="G119" s="129"/>
    </row>
    <row r="120" ht="15.75" customHeight="1">
      <c r="B120" s="129"/>
      <c r="C120" s="129"/>
      <c r="D120" s="129"/>
      <c r="E120" s="129"/>
      <c r="F120" s="129"/>
      <c r="G120" s="129"/>
    </row>
    <row r="121" ht="15.75" customHeight="1">
      <c r="B121" s="129"/>
      <c r="C121" s="129"/>
      <c r="D121" s="129"/>
      <c r="E121" s="129"/>
      <c r="F121" s="129"/>
      <c r="G121" s="129"/>
    </row>
    <row r="122" ht="15.75" customHeight="1">
      <c r="B122" s="129"/>
      <c r="C122" s="129"/>
      <c r="D122" s="129"/>
      <c r="E122" s="129"/>
      <c r="F122" s="129"/>
      <c r="G122" s="129"/>
    </row>
    <row r="123" ht="15.75" customHeight="1">
      <c r="B123" s="129"/>
      <c r="C123" s="129"/>
      <c r="D123" s="129"/>
      <c r="E123" s="129"/>
      <c r="F123" s="129"/>
      <c r="G123" s="129"/>
    </row>
    <row r="124" ht="15.75" customHeight="1">
      <c r="B124" s="129"/>
      <c r="C124" s="129"/>
      <c r="D124" s="129"/>
      <c r="E124" s="129"/>
      <c r="F124" s="129"/>
      <c r="G124" s="129"/>
    </row>
    <row r="125" ht="15.75" customHeight="1">
      <c r="B125" s="129"/>
      <c r="C125" s="129"/>
      <c r="D125" s="129"/>
      <c r="E125" s="129"/>
      <c r="F125" s="129"/>
      <c r="G125" s="129"/>
    </row>
    <row r="126" ht="15.75" customHeight="1">
      <c r="B126" s="129"/>
      <c r="C126" s="129"/>
      <c r="D126" s="129"/>
      <c r="E126" s="129"/>
      <c r="F126" s="129"/>
      <c r="G126" s="129"/>
    </row>
    <row r="127" ht="15.75" customHeight="1">
      <c r="B127" s="129"/>
      <c r="C127" s="129"/>
      <c r="D127" s="129"/>
      <c r="E127" s="129"/>
      <c r="F127" s="129"/>
      <c r="G127" s="129"/>
    </row>
    <row r="128" ht="15.75" customHeight="1">
      <c r="B128" s="129"/>
      <c r="C128" s="129"/>
      <c r="D128" s="129"/>
      <c r="E128" s="129"/>
      <c r="F128" s="129"/>
      <c r="G128" s="129"/>
    </row>
    <row r="129" ht="15.75" customHeight="1">
      <c r="B129" s="129"/>
      <c r="C129" s="129"/>
      <c r="D129" s="129"/>
      <c r="E129" s="129"/>
      <c r="F129" s="129"/>
      <c r="G129" s="129"/>
    </row>
    <row r="130" ht="15.75" customHeight="1">
      <c r="B130" s="129"/>
      <c r="C130" s="129"/>
      <c r="D130" s="129"/>
      <c r="E130" s="129"/>
      <c r="F130" s="129"/>
      <c r="G130" s="129"/>
    </row>
    <row r="131" ht="15.75" customHeight="1">
      <c r="B131" s="129"/>
      <c r="C131" s="129"/>
      <c r="D131" s="129"/>
      <c r="E131" s="129"/>
      <c r="F131" s="129"/>
      <c r="G131" s="129"/>
    </row>
    <row r="132" ht="15.75" customHeight="1">
      <c r="B132" s="129"/>
      <c r="C132" s="129"/>
      <c r="D132" s="129"/>
      <c r="E132" s="129"/>
      <c r="F132" s="129"/>
      <c r="G132" s="129"/>
    </row>
    <row r="133" ht="15.75" customHeight="1">
      <c r="B133" s="129"/>
      <c r="C133" s="129"/>
      <c r="D133" s="129"/>
      <c r="E133" s="129"/>
      <c r="F133" s="129"/>
      <c r="G133" s="129"/>
    </row>
    <row r="134" ht="15.75" customHeight="1">
      <c r="B134" s="129"/>
      <c r="C134" s="129"/>
      <c r="D134" s="129"/>
      <c r="E134" s="129"/>
      <c r="F134" s="129"/>
      <c r="G134" s="129"/>
    </row>
    <row r="135" ht="15.75" customHeight="1">
      <c r="B135" s="129"/>
      <c r="C135" s="129"/>
      <c r="D135" s="129"/>
      <c r="E135" s="129"/>
      <c r="F135" s="129"/>
      <c r="G135" s="129"/>
    </row>
    <row r="136" ht="15.75" customHeight="1">
      <c r="B136" s="129"/>
      <c r="C136" s="129"/>
      <c r="D136" s="129"/>
      <c r="E136" s="129"/>
      <c r="F136" s="129"/>
      <c r="G136" s="129"/>
    </row>
    <row r="137" ht="15.75" customHeight="1">
      <c r="B137" s="129"/>
      <c r="C137" s="129"/>
      <c r="D137" s="129"/>
      <c r="E137" s="129"/>
      <c r="F137" s="129"/>
      <c r="G137" s="129"/>
    </row>
    <row r="138" ht="15.75" customHeight="1">
      <c r="B138" s="129"/>
      <c r="C138" s="129"/>
      <c r="D138" s="129"/>
      <c r="E138" s="129"/>
      <c r="F138" s="129"/>
      <c r="G138" s="129"/>
    </row>
    <row r="139" ht="15.75" customHeight="1">
      <c r="B139" s="129"/>
      <c r="C139" s="129"/>
      <c r="D139" s="129"/>
      <c r="E139" s="129"/>
      <c r="F139" s="129"/>
      <c r="G139" s="129"/>
    </row>
    <row r="140" ht="15.75" customHeight="1">
      <c r="B140" s="129"/>
      <c r="C140" s="129"/>
      <c r="D140" s="129"/>
      <c r="E140" s="129"/>
      <c r="F140" s="129"/>
      <c r="G140" s="129"/>
    </row>
    <row r="141" ht="15.75" customHeight="1">
      <c r="B141" s="129"/>
      <c r="C141" s="129"/>
      <c r="D141" s="129"/>
      <c r="E141" s="129"/>
      <c r="F141" s="129"/>
      <c r="G141" s="129"/>
    </row>
    <row r="142" ht="15.75" customHeight="1">
      <c r="B142" s="129"/>
      <c r="C142" s="129"/>
      <c r="D142" s="129"/>
      <c r="E142" s="129"/>
      <c r="F142" s="129"/>
      <c r="G142" s="129"/>
    </row>
    <row r="143" ht="15.75" customHeight="1">
      <c r="B143" s="129"/>
      <c r="C143" s="129"/>
      <c r="D143" s="129"/>
      <c r="E143" s="129"/>
      <c r="F143" s="129"/>
      <c r="G143" s="129"/>
    </row>
    <row r="144" ht="15.75" customHeight="1">
      <c r="B144" s="129"/>
      <c r="C144" s="129"/>
      <c r="D144" s="129"/>
      <c r="E144" s="129"/>
      <c r="F144" s="129"/>
      <c r="G144" s="129"/>
    </row>
    <row r="145" ht="15.75" customHeight="1">
      <c r="B145" s="129"/>
      <c r="C145" s="129"/>
      <c r="D145" s="129"/>
      <c r="E145" s="129"/>
      <c r="F145" s="129"/>
      <c r="G145" s="129"/>
    </row>
    <row r="146" ht="15.75" customHeight="1">
      <c r="B146" s="129"/>
      <c r="C146" s="129"/>
      <c r="D146" s="129"/>
      <c r="E146" s="129"/>
      <c r="F146" s="129"/>
      <c r="G146" s="129"/>
    </row>
    <row r="147" ht="15.75" customHeight="1">
      <c r="B147" s="129"/>
      <c r="C147" s="129"/>
      <c r="D147" s="129"/>
      <c r="E147" s="129"/>
      <c r="F147" s="129"/>
      <c r="G147" s="129"/>
    </row>
    <row r="148" ht="15.75" customHeight="1">
      <c r="B148" s="129"/>
      <c r="C148" s="129"/>
      <c r="D148" s="129"/>
      <c r="E148" s="129"/>
      <c r="F148" s="129"/>
      <c r="G148" s="129"/>
    </row>
    <row r="149" ht="15.75" customHeight="1">
      <c r="B149" s="129"/>
      <c r="C149" s="129"/>
      <c r="D149" s="129"/>
      <c r="E149" s="129"/>
      <c r="F149" s="129"/>
      <c r="G149" s="129"/>
    </row>
    <row r="150" ht="15.75" customHeight="1">
      <c r="B150" s="129"/>
      <c r="C150" s="129"/>
      <c r="D150" s="129"/>
      <c r="E150" s="129"/>
      <c r="F150" s="129"/>
      <c r="G150" s="129"/>
    </row>
    <row r="151" ht="15.75" customHeight="1">
      <c r="B151" s="129"/>
      <c r="C151" s="129"/>
      <c r="D151" s="129"/>
      <c r="E151" s="129"/>
      <c r="F151" s="129"/>
      <c r="G151" s="129"/>
    </row>
    <row r="152" ht="15.75" customHeight="1">
      <c r="B152" s="129"/>
      <c r="C152" s="129"/>
      <c r="D152" s="129"/>
      <c r="E152" s="129"/>
      <c r="F152" s="129"/>
      <c r="G152" s="129"/>
    </row>
    <row r="153" ht="15.75" customHeight="1">
      <c r="B153" s="129"/>
      <c r="C153" s="129"/>
      <c r="D153" s="129"/>
      <c r="E153" s="129"/>
      <c r="F153" s="129"/>
      <c r="G153" s="129"/>
    </row>
    <row r="154" ht="15.75" customHeight="1">
      <c r="B154" s="129"/>
      <c r="C154" s="129"/>
      <c r="D154" s="129"/>
      <c r="E154" s="129"/>
      <c r="F154" s="129"/>
      <c r="G154" s="129"/>
    </row>
    <row r="155" ht="15.75" customHeight="1">
      <c r="B155" s="129"/>
      <c r="C155" s="129"/>
      <c r="D155" s="129"/>
      <c r="E155" s="129"/>
      <c r="F155" s="129"/>
      <c r="G155" s="129"/>
    </row>
    <row r="156" ht="15.75" customHeight="1">
      <c r="B156" s="129"/>
      <c r="C156" s="129"/>
      <c r="D156" s="129"/>
      <c r="E156" s="129"/>
      <c r="F156" s="129"/>
      <c r="G156" s="129"/>
    </row>
    <row r="157" ht="15.75" customHeight="1">
      <c r="B157" s="129"/>
      <c r="C157" s="129"/>
      <c r="D157" s="129"/>
      <c r="E157" s="129"/>
      <c r="F157" s="129"/>
      <c r="G157" s="129"/>
    </row>
    <row r="158" ht="15.75" customHeight="1">
      <c r="B158" s="129"/>
      <c r="C158" s="129"/>
      <c r="D158" s="129"/>
      <c r="E158" s="129"/>
      <c r="F158" s="129"/>
      <c r="G158" s="129"/>
    </row>
    <row r="159" ht="15.75" customHeight="1">
      <c r="B159" s="129"/>
      <c r="C159" s="129"/>
      <c r="D159" s="129"/>
      <c r="E159" s="129"/>
      <c r="F159" s="129"/>
      <c r="G159" s="129"/>
    </row>
    <row r="160" ht="15.75" customHeight="1">
      <c r="B160" s="129"/>
      <c r="C160" s="129"/>
      <c r="D160" s="129"/>
      <c r="E160" s="129"/>
      <c r="F160" s="129"/>
      <c r="G160" s="129"/>
    </row>
    <row r="161" ht="15.75" customHeight="1">
      <c r="B161" s="129"/>
      <c r="C161" s="129"/>
      <c r="D161" s="129"/>
      <c r="E161" s="129"/>
      <c r="F161" s="129"/>
      <c r="G161" s="129"/>
    </row>
    <row r="162" ht="15.75" customHeight="1">
      <c r="B162" s="129"/>
      <c r="C162" s="129"/>
      <c r="D162" s="129"/>
      <c r="E162" s="129"/>
      <c r="F162" s="129"/>
      <c r="G162" s="129"/>
    </row>
    <row r="163" ht="15.75" customHeight="1">
      <c r="B163" s="129"/>
      <c r="C163" s="129"/>
      <c r="D163" s="129"/>
      <c r="E163" s="129"/>
      <c r="F163" s="129"/>
      <c r="G163" s="129"/>
    </row>
    <row r="164" ht="15.75" customHeight="1">
      <c r="B164" s="129"/>
      <c r="C164" s="129"/>
      <c r="D164" s="129"/>
      <c r="E164" s="129"/>
      <c r="F164" s="129"/>
      <c r="G164" s="129"/>
    </row>
    <row r="165" ht="15.75" customHeight="1">
      <c r="B165" s="129"/>
      <c r="C165" s="129"/>
      <c r="D165" s="129"/>
      <c r="E165" s="129"/>
      <c r="F165" s="129"/>
      <c r="G165" s="129"/>
    </row>
    <row r="166" ht="15.75" customHeight="1">
      <c r="B166" s="129"/>
      <c r="C166" s="129"/>
      <c r="D166" s="129"/>
      <c r="E166" s="129"/>
      <c r="F166" s="129"/>
      <c r="G166" s="129"/>
    </row>
    <row r="167" ht="15.75" customHeight="1">
      <c r="B167" s="129"/>
      <c r="C167" s="129"/>
      <c r="D167" s="129"/>
      <c r="E167" s="129"/>
      <c r="F167" s="129"/>
      <c r="G167" s="129"/>
    </row>
    <row r="168" ht="15.75" customHeight="1">
      <c r="B168" s="129"/>
      <c r="C168" s="129"/>
      <c r="D168" s="129"/>
      <c r="E168" s="129"/>
      <c r="F168" s="129"/>
      <c r="G168" s="129"/>
    </row>
    <row r="169" ht="15.75" customHeight="1">
      <c r="B169" s="129"/>
      <c r="C169" s="129"/>
      <c r="D169" s="129"/>
      <c r="E169" s="129"/>
      <c r="F169" s="129"/>
      <c r="G169" s="129"/>
    </row>
    <row r="170" ht="15.75" customHeight="1">
      <c r="B170" s="129"/>
      <c r="C170" s="129"/>
      <c r="D170" s="129"/>
      <c r="E170" s="129"/>
      <c r="F170" s="129"/>
      <c r="G170" s="129"/>
    </row>
    <row r="171" ht="15.75" customHeight="1">
      <c r="B171" s="129"/>
      <c r="C171" s="129"/>
      <c r="D171" s="129"/>
      <c r="E171" s="129"/>
      <c r="F171" s="129"/>
      <c r="G171" s="129"/>
    </row>
    <row r="172" ht="15.75" customHeight="1">
      <c r="B172" s="129"/>
      <c r="C172" s="129"/>
      <c r="D172" s="129"/>
      <c r="E172" s="129"/>
      <c r="F172" s="129"/>
      <c r="G172" s="129"/>
    </row>
    <row r="173" ht="15.75" customHeight="1">
      <c r="B173" s="129"/>
      <c r="C173" s="129"/>
      <c r="D173" s="129"/>
      <c r="E173" s="129"/>
      <c r="F173" s="129"/>
      <c r="G173" s="129"/>
    </row>
    <row r="174" ht="15.75" customHeight="1">
      <c r="B174" s="129"/>
      <c r="C174" s="129"/>
      <c r="D174" s="129"/>
      <c r="E174" s="129"/>
      <c r="F174" s="129"/>
      <c r="G174" s="129"/>
    </row>
    <row r="175" ht="15.75" customHeight="1">
      <c r="B175" s="129"/>
      <c r="C175" s="129"/>
      <c r="D175" s="129"/>
      <c r="E175" s="129"/>
      <c r="F175" s="129"/>
      <c r="G175" s="129"/>
    </row>
    <row r="176" ht="15.75" customHeight="1">
      <c r="B176" s="129"/>
      <c r="C176" s="129"/>
      <c r="D176" s="129"/>
      <c r="E176" s="129"/>
      <c r="F176" s="129"/>
      <c r="G176" s="129"/>
    </row>
    <row r="177" ht="15.75" customHeight="1">
      <c r="B177" s="129"/>
      <c r="C177" s="129"/>
      <c r="D177" s="129"/>
      <c r="E177" s="129"/>
      <c r="F177" s="129"/>
      <c r="G177" s="129"/>
    </row>
    <row r="178" ht="15.75" customHeight="1">
      <c r="B178" s="129"/>
      <c r="C178" s="129"/>
      <c r="D178" s="129"/>
      <c r="E178" s="129"/>
      <c r="F178" s="129"/>
      <c r="G178" s="129"/>
    </row>
    <row r="179" ht="15.75" customHeight="1">
      <c r="B179" s="129"/>
      <c r="C179" s="129"/>
      <c r="D179" s="129"/>
      <c r="E179" s="129"/>
      <c r="F179" s="129"/>
      <c r="G179" s="129"/>
    </row>
    <row r="180" ht="15.75" customHeight="1">
      <c r="B180" s="129"/>
      <c r="C180" s="129"/>
      <c r="D180" s="129"/>
      <c r="E180" s="129"/>
      <c r="F180" s="129"/>
      <c r="G180" s="129"/>
    </row>
    <row r="181" ht="15.75" customHeight="1">
      <c r="B181" s="129"/>
      <c r="C181" s="129"/>
      <c r="D181" s="129"/>
      <c r="E181" s="129"/>
      <c r="F181" s="129"/>
      <c r="G181" s="129"/>
    </row>
    <row r="182" ht="15.75" customHeight="1">
      <c r="B182" s="129"/>
      <c r="C182" s="129"/>
      <c r="D182" s="129"/>
      <c r="E182" s="129"/>
      <c r="F182" s="129"/>
      <c r="G182" s="129"/>
    </row>
    <row r="183" ht="15.75" customHeight="1">
      <c r="B183" s="129"/>
      <c r="C183" s="129"/>
      <c r="D183" s="129"/>
      <c r="E183" s="129"/>
      <c r="F183" s="129"/>
      <c r="G183" s="129"/>
    </row>
    <row r="184" ht="15.75" customHeight="1">
      <c r="B184" s="129"/>
      <c r="C184" s="129"/>
      <c r="D184" s="129"/>
      <c r="E184" s="129"/>
      <c r="F184" s="129"/>
      <c r="G184" s="129"/>
    </row>
    <row r="185" ht="15.75" customHeight="1">
      <c r="B185" s="129"/>
      <c r="C185" s="129"/>
      <c r="D185" s="129"/>
      <c r="E185" s="129"/>
      <c r="F185" s="129"/>
      <c r="G185" s="129"/>
    </row>
    <row r="186" ht="15.75" customHeight="1">
      <c r="B186" s="129"/>
      <c r="C186" s="129"/>
      <c r="D186" s="129"/>
      <c r="E186" s="129"/>
      <c r="F186" s="129"/>
      <c r="G186" s="129"/>
    </row>
    <row r="187" ht="15.75" customHeight="1">
      <c r="B187" s="129"/>
      <c r="C187" s="129"/>
      <c r="D187" s="129"/>
      <c r="E187" s="129"/>
      <c r="F187" s="129"/>
      <c r="G187" s="129"/>
    </row>
    <row r="188" ht="15.75" customHeight="1">
      <c r="B188" s="129"/>
      <c r="C188" s="129"/>
      <c r="D188" s="129"/>
      <c r="E188" s="129"/>
      <c r="F188" s="129"/>
      <c r="G188" s="129"/>
    </row>
    <row r="189" ht="15.75" customHeight="1">
      <c r="B189" s="129"/>
      <c r="C189" s="129"/>
      <c r="D189" s="129"/>
      <c r="E189" s="129"/>
      <c r="F189" s="129"/>
      <c r="G189" s="129"/>
    </row>
    <row r="190" ht="15.75" customHeight="1">
      <c r="B190" s="129"/>
      <c r="C190" s="129"/>
      <c r="D190" s="129"/>
      <c r="E190" s="129"/>
      <c r="F190" s="129"/>
      <c r="G190" s="129"/>
    </row>
    <row r="191" ht="15.75" customHeight="1">
      <c r="B191" s="129"/>
      <c r="C191" s="129"/>
      <c r="D191" s="129"/>
      <c r="E191" s="129"/>
      <c r="F191" s="129"/>
      <c r="G191" s="129"/>
    </row>
    <row r="192" ht="15.75" customHeight="1">
      <c r="B192" s="129"/>
      <c r="C192" s="129"/>
      <c r="D192" s="129"/>
      <c r="E192" s="129"/>
      <c r="F192" s="129"/>
      <c r="G192" s="129"/>
    </row>
    <row r="193" ht="15.75" customHeight="1">
      <c r="B193" s="129"/>
      <c r="C193" s="129"/>
      <c r="D193" s="129"/>
      <c r="E193" s="129"/>
      <c r="F193" s="129"/>
      <c r="G193" s="129"/>
    </row>
    <row r="194" ht="15.75" customHeight="1">
      <c r="B194" s="129"/>
      <c r="C194" s="129"/>
      <c r="D194" s="129"/>
      <c r="E194" s="129"/>
      <c r="F194" s="129"/>
      <c r="G194" s="129"/>
    </row>
    <row r="195" ht="15.75" customHeight="1">
      <c r="B195" s="129"/>
      <c r="C195" s="129"/>
      <c r="D195" s="129"/>
      <c r="E195" s="129"/>
      <c r="F195" s="129"/>
      <c r="G195" s="129"/>
    </row>
    <row r="196" ht="15.75" customHeight="1">
      <c r="B196" s="129"/>
      <c r="C196" s="129"/>
      <c r="D196" s="129"/>
      <c r="E196" s="129"/>
      <c r="F196" s="129"/>
      <c r="G196" s="129"/>
    </row>
    <row r="197" ht="15.75" customHeight="1">
      <c r="B197" s="129"/>
      <c r="C197" s="129"/>
      <c r="D197" s="129"/>
      <c r="E197" s="129"/>
      <c r="F197" s="129"/>
      <c r="G197" s="129"/>
    </row>
    <row r="198" ht="15.75" customHeight="1">
      <c r="B198" s="129"/>
      <c r="C198" s="129"/>
      <c r="D198" s="129"/>
      <c r="E198" s="129"/>
      <c r="F198" s="129"/>
      <c r="G198" s="129"/>
    </row>
    <row r="199" ht="15.75" customHeight="1">
      <c r="B199" s="129"/>
      <c r="C199" s="129"/>
      <c r="D199" s="129"/>
      <c r="E199" s="129"/>
      <c r="F199" s="129"/>
      <c r="G199" s="129"/>
    </row>
    <row r="200" ht="15.75" customHeight="1">
      <c r="B200" s="129"/>
      <c r="C200" s="129"/>
      <c r="D200" s="129"/>
      <c r="E200" s="129"/>
      <c r="F200" s="129"/>
      <c r="G200" s="129"/>
    </row>
    <row r="201" ht="15.75" customHeight="1">
      <c r="B201" s="129"/>
      <c r="C201" s="129"/>
      <c r="D201" s="129"/>
      <c r="E201" s="129"/>
      <c r="F201" s="129"/>
      <c r="G201" s="129"/>
    </row>
    <row r="202" ht="15.75" customHeight="1">
      <c r="B202" s="129"/>
      <c r="C202" s="129"/>
      <c r="D202" s="129"/>
      <c r="E202" s="129"/>
      <c r="F202" s="129"/>
      <c r="G202" s="129"/>
    </row>
    <row r="203" ht="15.75" customHeight="1">
      <c r="B203" s="129"/>
      <c r="C203" s="129"/>
      <c r="D203" s="129"/>
      <c r="E203" s="129"/>
      <c r="F203" s="129"/>
      <c r="G203" s="129"/>
    </row>
    <row r="204" ht="15.75" customHeight="1">
      <c r="B204" s="129"/>
      <c r="C204" s="129"/>
      <c r="D204" s="129"/>
      <c r="E204" s="129"/>
      <c r="F204" s="129"/>
      <c r="G204" s="129"/>
    </row>
    <row r="205" ht="15.75" customHeight="1">
      <c r="B205" s="129"/>
      <c r="C205" s="129"/>
      <c r="D205" s="129"/>
      <c r="E205" s="129"/>
      <c r="F205" s="129"/>
      <c r="G205" s="129"/>
    </row>
    <row r="206" ht="15.75" customHeight="1">
      <c r="B206" s="129"/>
      <c r="C206" s="129"/>
      <c r="D206" s="129"/>
      <c r="E206" s="129"/>
      <c r="F206" s="129"/>
      <c r="G206" s="129"/>
    </row>
    <row r="207" ht="15.75" customHeight="1">
      <c r="B207" s="129"/>
      <c r="C207" s="129"/>
      <c r="D207" s="129"/>
      <c r="E207" s="129"/>
      <c r="F207" s="129"/>
      <c r="G207" s="129"/>
    </row>
    <row r="208" ht="15.75" customHeight="1">
      <c r="B208" s="129"/>
      <c r="C208" s="129"/>
      <c r="D208" s="129"/>
      <c r="E208" s="129"/>
      <c r="F208" s="129"/>
      <c r="G208" s="129"/>
    </row>
    <row r="209" ht="15.75" customHeight="1">
      <c r="B209" s="129"/>
      <c r="C209" s="129"/>
      <c r="D209" s="129"/>
      <c r="E209" s="129"/>
      <c r="F209" s="129"/>
      <c r="G209" s="129"/>
    </row>
    <row r="210" ht="15.75" customHeight="1">
      <c r="B210" s="129"/>
      <c r="C210" s="129"/>
      <c r="D210" s="129"/>
      <c r="E210" s="129"/>
      <c r="F210" s="129"/>
      <c r="G210" s="129"/>
    </row>
    <row r="211" ht="15.75" customHeight="1">
      <c r="B211" s="129"/>
      <c r="C211" s="129"/>
      <c r="D211" s="129"/>
      <c r="E211" s="129"/>
      <c r="F211" s="129"/>
      <c r="G211" s="129"/>
    </row>
    <row r="212" ht="15.75" customHeight="1">
      <c r="B212" s="129"/>
      <c r="C212" s="129"/>
      <c r="D212" s="129"/>
      <c r="E212" s="129"/>
      <c r="F212" s="129"/>
      <c r="G212" s="129"/>
    </row>
    <row r="213" ht="15.75" customHeight="1">
      <c r="B213" s="129"/>
      <c r="C213" s="129"/>
      <c r="D213" s="129"/>
      <c r="E213" s="129"/>
      <c r="F213" s="129"/>
      <c r="G213" s="129"/>
    </row>
    <row r="214" ht="15.75" customHeight="1">
      <c r="B214" s="129"/>
      <c r="C214" s="129"/>
      <c r="D214" s="129"/>
      <c r="E214" s="129"/>
      <c r="F214" s="129"/>
      <c r="G214" s="129"/>
    </row>
    <row r="215" ht="15.75" customHeight="1">
      <c r="B215" s="129"/>
      <c r="C215" s="129"/>
      <c r="D215" s="129"/>
      <c r="E215" s="129"/>
      <c r="F215" s="129"/>
      <c r="G215" s="129"/>
    </row>
    <row r="216" ht="15.75" customHeight="1">
      <c r="B216" s="129"/>
      <c r="C216" s="129"/>
      <c r="D216" s="129"/>
      <c r="E216" s="129"/>
      <c r="F216" s="129"/>
      <c r="G216" s="129"/>
    </row>
    <row r="217" ht="15.75" customHeight="1">
      <c r="B217" s="129"/>
      <c r="C217" s="129"/>
      <c r="D217" s="129"/>
      <c r="E217" s="129"/>
      <c r="F217" s="129"/>
      <c r="G217" s="129"/>
    </row>
    <row r="218" ht="15.75" customHeight="1">
      <c r="B218" s="129"/>
      <c r="C218" s="129"/>
      <c r="D218" s="129"/>
      <c r="E218" s="129"/>
      <c r="F218" s="129"/>
      <c r="G218" s="129"/>
    </row>
    <row r="219" ht="15.75" customHeight="1">
      <c r="B219" s="129"/>
      <c r="C219" s="129"/>
      <c r="D219" s="129"/>
      <c r="E219" s="129"/>
      <c r="F219" s="129"/>
      <c r="G219" s="129"/>
    </row>
    <row r="220" ht="15.75" customHeight="1">
      <c r="B220" s="129"/>
      <c r="C220" s="129"/>
      <c r="D220" s="129"/>
      <c r="E220" s="129"/>
      <c r="F220" s="129"/>
      <c r="G220" s="129"/>
    </row>
    <row r="221" ht="15.75" customHeight="1">
      <c r="B221" s="129"/>
      <c r="C221" s="129"/>
      <c r="D221" s="129"/>
      <c r="E221" s="129"/>
      <c r="F221" s="129"/>
      <c r="G221" s="129"/>
    </row>
    <row r="222" ht="15.75" customHeight="1">
      <c r="B222" s="129"/>
      <c r="C222" s="129"/>
      <c r="D222" s="129"/>
      <c r="E222" s="129"/>
      <c r="F222" s="129"/>
      <c r="G222" s="129"/>
    </row>
    <row r="223" ht="15.75" customHeight="1">
      <c r="B223" s="129"/>
      <c r="C223" s="129"/>
      <c r="D223" s="129"/>
      <c r="E223" s="129"/>
      <c r="F223" s="129"/>
      <c r="G223" s="129"/>
    </row>
    <row r="224" ht="15.75" customHeight="1">
      <c r="B224" s="129"/>
      <c r="C224" s="129"/>
      <c r="D224" s="129"/>
      <c r="E224" s="129"/>
      <c r="F224" s="129"/>
      <c r="G224" s="129"/>
    </row>
    <row r="225" ht="15.75" customHeight="1">
      <c r="B225" s="129"/>
      <c r="C225" s="129"/>
      <c r="D225" s="129"/>
      <c r="E225" s="129"/>
      <c r="F225" s="129"/>
      <c r="G225" s="129"/>
    </row>
    <row r="226" ht="15.75" customHeight="1">
      <c r="B226" s="129"/>
      <c r="C226" s="129"/>
      <c r="D226" s="129"/>
      <c r="E226" s="129"/>
      <c r="F226" s="129"/>
      <c r="G226" s="129"/>
    </row>
    <row r="227" ht="15.75" customHeight="1">
      <c r="B227" s="129"/>
      <c r="C227" s="129"/>
      <c r="D227" s="129"/>
      <c r="E227" s="129"/>
      <c r="F227" s="129"/>
      <c r="G227" s="129"/>
    </row>
    <row r="228" ht="15.75" customHeight="1">
      <c r="B228" s="129"/>
      <c r="C228" s="129"/>
      <c r="D228" s="129"/>
      <c r="E228" s="129"/>
      <c r="F228" s="129"/>
      <c r="G228" s="129"/>
    </row>
    <row r="229" ht="15.75" customHeight="1">
      <c r="B229" s="129"/>
      <c r="C229" s="129"/>
      <c r="D229" s="129"/>
      <c r="E229" s="129"/>
      <c r="F229" s="129"/>
      <c r="G229" s="129"/>
    </row>
    <row r="230" ht="15.75" customHeight="1">
      <c r="B230" s="129"/>
      <c r="C230" s="129"/>
      <c r="D230" s="129"/>
      <c r="E230" s="129"/>
      <c r="F230" s="129"/>
      <c r="G230" s="129"/>
    </row>
    <row r="231" ht="15.75" customHeight="1">
      <c r="B231" s="129"/>
      <c r="C231" s="129"/>
      <c r="D231" s="129"/>
      <c r="E231" s="129"/>
      <c r="F231" s="129"/>
      <c r="G231" s="129"/>
    </row>
    <row r="232" ht="15.75" customHeight="1">
      <c r="B232" s="129"/>
      <c r="C232" s="129"/>
      <c r="D232" s="129"/>
      <c r="E232" s="129"/>
      <c r="F232" s="129"/>
      <c r="G232" s="129"/>
    </row>
    <row r="233" ht="15.75" customHeight="1">
      <c r="B233" s="129"/>
      <c r="C233" s="129"/>
      <c r="D233" s="129"/>
      <c r="E233" s="129"/>
      <c r="F233" s="129"/>
      <c r="G233" s="129"/>
    </row>
    <row r="234" ht="15.75" customHeight="1">
      <c r="B234" s="129"/>
      <c r="C234" s="129"/>
      <c r="D234" s="129"/>
      <c r="E234" s="129"/>
      <c r="F234" s="129"/>
      <c r="G234" s="129"/>
    </row>
    <row r="235" ht="15.75" customHeight="1">
      <c r="B235" s="129"/>
      <c r="C235" s="129"/>
      <c r="D235" s="129"/>
      <c r="E235" s="129"/>
      <c r="F235" s="129"/>
      <c r="G235" s="129"/>
    </row>
    <row r="236" ht="15.75" customHeight="1">
      <c r="B236" s="129"/>
      <c r="C236" s="129"/>
      <c r="D236" s="129"/>
      <c r="E236" s="129"/>
      <c r="F236" s="129"/>
      <c r="G236" s="129"/>
    </row>
    <row r="237" ht="15.75" customHeight="1">
      <c r="B237" s="129"/>
      <c r="C237" s="129"/>
      <c r="D237" s="129"/>
      <c r="E237" s="129"/>
      <c r="F237" s="129"/>
      <c r="G237" s="129"/>
    </row>
    <row r="238" ht="15.75" customHeight="1">
      <c r="B238" s="129"/>
      <c r="C238" s="129"/>
      <c r="D238" s="129"/>
      <c r="E238" s="129"/>
      <c r="F238" s="129"/>
      <c r="G238" s="129"/>
    </row>
    <row r="239" ht="15.75" customHeight="1">
      <c r="B239" s="129"/>
      <c r="C239" s="129"/>
      <c r="D239" s="129"/>
      <c r="E239" s="129"/>
      <c r="F239" s="129"/>
      <c r="G239" s="129"/>
    </row>
    <row r="240" ht="15.75" customHeight="1">
      <c r="B240" s="129"/>
      <c r="C240" s="129"/>
      <c r="D240" s="129"/>
      <c r="E240" s="129"/>
      <c r="F240" s="129"/>
      <c r="G240" s="129"/>
    </row>
    <row r="241" ht="15.75" customHeight="1">
      <c r="B241" s="129"/>
      <c r="C241" s="129"/>
      <c r="D241" s="129"/>
      <c r="E241" s="129"/>
      <c r="F241" s="129"/>
      <c r="G241" s="129"/>
    </row>
    <row r="242" ht="15.75" customHeight="1">
      <c r="B242" s="129"/>
      <c r="C242" s="129"/>
      <c r="D242" s="129"/>
      <c r="E242" s="129"/>
      <c r="F242" s="129"/>
      <c r="G242" s="129"/>
    </row>
    <row r="243" ht="15.75" customHeight="1">
      <c r="B243" s="129"/>
      <c r="C243" s="129"/>
      <c r="D243" s="129"/>
      <c r="E243" s="129"/>
      <c r="F243" s="129"/>
      <c r="G243" s="129"/>
    </row>
    <row r="244" ht="15.75" customHeight="1">
      <c r="B244" s="129"/>
      <c r="C244" s="129"/>
      <c r="D244" s="129"/>
      <c r="E244" s="129"/>
      <c r="F244" s="129"/>
      <c r="G244" s="129"/>
    </row>
    <row r="245" ht="15.75" customHeight="1">
      <c r="B245" s="129"/>
      <c r="C245" s="129"/>
      <c r="D245" s="129"/>
      <c r="E245" s="129"/>
      <c r="F245" s="129"/>
      <c r="G245" s="129"/>
    </row>
    <row r="246" ht="15.75" customHeight="1">
      <c r="B246" s="129"/>
      <c r="C246" s="129"/>
      <c r="D246" s="129"/>
      <c r="E246" s="129"/>
      <c r="F246" s="129"/>
      <c r="G246" s="129"/>
    </row>
    <row r="247" ht="15.75" customHeight="1">
      <c r="B247" s="129"/>
      <c r="C247" s="129"/>
      <c r="D247" s="129"/>
      <c r="E247" s="129"/>
      <c r="F247" s="129"/>
      <c r="G247" s="129"/>
    </row>
    <row r="248" ht="15.75" customHeight="1">
      <c r="B248" s="129"/>
      <c r="C248" s="129"/>
      <c r="D248" s="129"/>
      <c r="E248" s="129"/>
      <c r="F248" s="129"/>
      <c r="G248" s="129"/>
    </row>
    <row r="249" ht="15.75" customHeight="1">
      <c r="B249" s="129"/>
      <c r="C249" s="129"/>
      <c r="D249" s="129"/>
      <c r="E249" s="129"/>
      <c r="F249" s="129"/>
      <c r="G249" s="129"/>
    </row>
    <row r="250" ht="15.75" customHeight="1">
      <c r="B250" s="129"/>
      <c r="C250" s="129"/>
      <c r="D250" s="129"/>
      <c r="E250" s="129"/>
      <c r="F250" s="129"/>
      <c r="G250" s="129"/>
    </row>
    <row r="251" ht="15.75" customHeight="1">
      <c r="B251" s="129"/>
      <c r="C251" s="129"/>
      <c r="D251" s="129"/>
      <c r="E251" s="129"/>
      <c r="F251" s="129"/>
      <c r="G251" s="129"/>
    </row>
    <row r="252" ht="15.75" customHeight="1">
      <c r="B252" s="129"/>
      <c r="C252" s="129"/>
      <c r="D252" s="129"/>
      <c r="E252" s="129"/>
      <c r="F252" s="129"/>
      <c r="G252" s="129"/>
    </row>
    <row r="253" ht="15.75" customHeight="1">
      <c r="B253" s="129"/>
      <c r="C253" s="129"/>
      <c r="D253" s="129"/>
      <c r="E253" s="129"/>
      <c r="F253" s="129"/>
      <c r="G253" s="129"/>
    </row>
    <row r="254" ht="15.75" customHeight="1">
      <c r="B254" s="129"/>
      <c r="C254" s="129"/>
      <c r="D254" s="129"/>
      <c r="E254" s="129"/>
      <c r="F254" s="129"/>
      <c r="G254" s="129"/>
    </row>
    <row r="255" ht="15.75" customHeight="1">
      <c r="B255" s="129"/>
      <c r="C255" s="129"/>
      <c r="D255" s="129"/>
      <c r="E255" s="129"/>
      <c r="F255" s="129"/>
      <c r="G255" s="129"/>
    </row>
    <row r="256" ht="15.75" customHeight="1">
      <c r="B256" s="129"/>
      <c r="C256" s="129"/>
      <c r="D256" s="129"/>
      <c r="E256" s="129"/>
      <c r="F256" s="129"/>
      <c r="G256" s="129"/>
    </row>
    <row r="257" ht="15.75" customHeight="1">
      <c r="B257" s="129"/>
      <c r="C257" s="129"/>
      <c r="D257" s="129"/>
      <c r="E257" s="129"/>
      <c r="F257" s="129"/>
      <c r="G257" s="129"/>
    </row>
    <row r="258" ht="15.75" customHeight="1">
      <c r="B258" s="129"/>
      <c r="C258" s="129"/>
      <c r="D258" s="129"/>
      <c r="E258" s="129"/>
      <c r="F258" s="129"/>
      <c r="G258" s="129"/>
    </row>
    <row r="259" ht="15.75" customHeight="1">
      <c r="B259" s="129"/>
      <c r="C259" s="129"/>
      <c r="D259" s="129"/>
      <c r="E259" s="129"/>
      <c r="F259" s="129"/>
      <c r="G259" s="129"/>
    </row>
    <row r="260" ht="15.75" customHeight="1">
      <c r="B260" s="129"/>
      <c r="C260" s="129"/>
      <c r="D260" s="129"/>
      <c r="E260" s="129"/>
      <c r="F260" s="129"/>
      <c r="G260" s="129"/>
    </row>
    <row r="261" ht="15.75" customHeight="1">
      <c r="B261" s="129"/>
      <c r="C261" s="129"/>
      <c r="D261" s="129"/>
      <c r="E261" s="129"/>
      <c r="F261" s="129"/>
      <c r="G261" s="129"/>
    </row>
    <row r="262" ht="15.75" customHeight="1">
      <c r="B262" s="129"/>
      <c r="C262" s="129"/>
      <c r="D262" s="129"/>
      <c r="E262" s="129"/>
      <c r="F262" s="129"/>
      <c r="G262" s="129"/>
    </row>
    <row r="263" ht="15.75" customHeight="1">
      <c r="B263" s="129"/>
      <c r="C263" s="129"/>
      <c r="D263" s="129"/>
      <c r="E263" s="129"/>
      <c r="F263" s="129"/>
      <c r="G263" s="129"/>
    </row>
    <row r="264" ht="15.75" customHeight="1">
      <c r="B264" s="129"/>
      <c r="C264" s="129"/>
      <c r="D264" s="129"/>
      <c r="E264" s="129"/>
      <c r="F264" s="129"/>
      <c r="G264" s="129"/>
    </row>
    <row r="265" ht="15.75" customHeight="1">
      <c r="B265" s="129"/>
      <c r="C265" s="129"/>
      <c r="D265" s="129"/>
      <c r="E265" s="129"/>
      <c r="F265" s="129"/>
      <c r="G265" s="129"/>
    </row>
    <row r="266" ht="15.75" customHeight="1">
      <c r="B266" s="129"/>
      <c r="C266" s="129"/>
      <c r="D266" s="129"/>
      <c r="E266" s="129"/>
      <c r="F266" s="129"/>
      <c r="G266" s="129"/>
    </row>
    <row r="267" ht="15.75" customHeight="1">
      <c r="B267" s="129"/>
      <c r="C267" s="129"/>
      <c r="D267" s="129"/>
      <c r="E267" s="129"/>
      <c r="F267" s="129"/>
      <c r="G267" s="129"/>
    </row>
    <row r="268" ht="15.75" customHeight="1">
      <c r="B268" s="129"/>
      <c r="C268" s="129"/>
      <c r="D268" s="129"/>
      <c r="E268" s="129"/>
      <c r="F268" s="129"/>
      <c r="G268" s="129"/>
    </row>
    <row r="269" ht="15.75" customHeight="1">
      <c r="B269" s="129"/>
      <c r="C269" s="129"/>
      <c r="D269" s="129"/>
      <c r="E269" s="129"/>
      <c r="F269" s="129"/>
      <c r="G269" s="129"/>
    </row>
    <row r="270" ht="15.75" customHeight="1">
      <c r="B270" s="129"/>
      <c r="C270" s="129"/>
      <c r="D270" s="129"/>
      <c r="E270" s="129"/>
      <c r="F270" s="129"/>
      <c r="G270" s="129"/>
    </row>
    <row r="271" ht="15.75" customHeight="1">
      <c r="B271" s="129"/>
      <c r="C271" s="129"/>
      <c r="D271" s="129"/>
      <c r="E271" s="129"/>
      <c r="F271" s="129"/>
      <c r="G271" s="129"/>
    </row>
    <row r="272" ht="15.75" customHeight="1">
      <c r="B272" s="129"/>
      <c r="C272" s="129"/>
      <c r="D272" s="129"/>
      <c r="E272" s="129"/>
      <c r="F272" s="129"/>
      <c r="G272" s="129"/>
    </row>
    <row r="273" ht="15.75" customHeight="1">
      <c r="B273" s="129"/>
      <c r="C273" s="129"/>
      <c r="D273" s="129"/>
      <c r="E273" s="129"/>
      <c r="F273" s="129"/>
      <c r="G273" s="129"/>
    </row>
    <row r="274" ht="15.75" customHeight="1">
      <c r="B274" s="129"/>
      <c r="C274" s="129"/>
      <c r="D274" s="129"/>
      <c r="E274" s="129"/>
      <c r="F274" s="129"/>
      <c r="G274" s="129"/>
    </row>
    <row r="275" ht="15.75" customHeight="1">
      <c r="B275" s="129"/>
      <c r="C275" s="129"/>
      <c r="D275" s="129"/>
      <c r="E275" s="129"/>
      <c r="F275" s="129"/>
      <c r="G275" s="129"/>
    </row>
    <row r="276" ht="15.75" customHeight="1">
      <c r="B276" s="129"/>
      <c r="C276" s="129"/>
      <c r="D276" s="129"/>
      <c r="E276" s="129"/>
      <c r="F276" s="129"/>
      <c r="G276" s="129"/>
    </row>
    <row r="277" ht="15.75" customHeight="1">
      <c r="B277" s="129"/>
      <c r="C277" s="129"/>
      <c r="D277" s="129"/>
      <c r="E277" s="129"/>
      <c r="F277" s="129"/>
      <c r="G277" s="129"/>
    </row>
    <row r="278" ht="15.75" customHeight="1">
      <c r="B278" s="129"/>
      <c r="C278" s="129"/>
      <c r="D278" s="129"/>
      <c r="E278" s="129"/>
      <c r="F278" s="129"/>
      <c r="G278" s="129"/>
    </row>
    <row r="279" ht="15.75" customHeight="1">
      <c r="B279" s="129"/>
      <c r="C279" s="129"/>
      <c r="D279" s="129"/>
      <c r="E279" s="129"/>
      <c r="F279" s="129"/>
      <c r="G279" s="129"/>
    </row>
    <row r="280" ht="15.75" customHeight="1">
      <c r="B280" s="129"/>
      <c r="C280" s="129"/>
      <c r="D280" s="129"/>
      <c r="E280" s="129"/>
      <c r="F280" s="129"/>
      <c r="G280" s="129"/>
    </row>
    <row r="281" ht="15.75" customHeight="1">
      <c r="B281" s="129"/>
      <c r="C281" s="129"/>
      <c r="D281" s="129"/>
      <c r="E281" s="129"/>
      <c r="F281" s="129"/>
      <c r="G281" s="129"/>
    </row>
    <row r="282" ht="15.75" customHeight="1">
      <c r="B282" s="129"/>
      <c r="C282" s="129"/>
      <c r="D282" s="129"/>
      <c r="E282" s="129"/>
      <c r="F282" s="129"/>
      <c r="G282" s="129"/>
    </row>
    <row r="283" ht="15.75" customHeight="1">
      <c r="B283" s="129"/>
      <c r="C283" s="129"/>
      <c r="D283" s="129"/>
      <c r="E283" s="129"/>
      <c r="F283" s="129"/>
      <c r="G283" s="129"/>
    </row>
    <row r="284" ht="15.75" customHeight="1">
      <c r="B284" s="129"/>
      <c r="C284" s="129"/>
      <c r="D284" s="129"/>
      <c r="E284" s="129"/>
      <c r="F284" s="129"/>
      <c r="G284" s="129"/>
    </row>
    <row r="285" ht="15.75" customHeight="1">
      <c r="B285" s="129"/>
      <c r="C285" s="129"/>
      <c r="D285" s="129"/>
      <c r="E285" s="129"/>
      <c r="F285" s="129"/>
      <c r="G285" s="129"/>
    </row>
    <row r="286" ht="15.75" customHeight="1">
      <c r="B286" s="129"/>
      <c r="C286" s="129"/>
      <c r="D286" s="129"/>
      <c r="E286" s="129"/>
      <c r="F286" s="129"/>
      <c r="G286" s="129"/>
    </row>
    <row r="287" ht="15.75" customHeight="1">
      <c r="B287" s="129"/>
      <c r="C287" s="129"/>
      <c r="D287" s="129"/>
      <c r="E287" s="129"/>
      <c r="F287" s="129"/>
      <c r="G287" s="129"/>
    </row>
    <row r="288" ht="15.75" customHeight="1">
      <c r="B288" s="129"/>
      <c r="C288" s="129"/>
      <c r="D288" s="129"/>
      <c r="E288" s="129"/>
      <c r="F288" s="129"/>
      <c r="G288" s="129"/>
    </row>
    <row r="289" ht="15.75" customHeight="1">
      <c r="B289" s="129"/>
      <c r="C289" s="129"/>
      <c r="D289" s="129"/>
      <c r="E289" s="129"/>
      <c r="F289" s="129"/>
      <c r="G289" s="129"/>
    </row>
    <row r="290" ht="15.75" customHeight="1">
      <c r="B290" s="129"/>
      <c r="C290" s="129"/>
      <c r="D290" s="129"/>
      <c r="E290" s="129"/>
      <c r="F290" s="129"/>
      <c r="G290" s="129"/>
    </row>
    <row r="291" ht="15.75" customHeight="1">
      <c r="B291" s="129"/>
      <c r="C291" s="129"/>
      <c r="D291" s="129"/>
      <c r="E291" s="129"/>
      <c r="F291" s="129"/>
      <c r="G291" s="129"/>
    </row>
    <row r="292" ht="15.75" customHeight="1">
      <c r="B292" s="129"/>
      <c r="C292" s="129"/>
      <c r="D292" s="129"/>
      <c r="E292" s="129"/>
      <c r="F292" s="129"/>
      <c r="G292" s="129"/>
    </row>
    <row r="293" ht="15.75" customHeight="1">
      <c r="B293" s="129"/>
      <c r="C293" s="129"/>
      <c r="D293" s="129"/>
      <c r="E293" s="129"/>
      <c r="F293" s="129"/>
      <c r="G293" s="129"/>
    </row>
    <row r="294" ht="15.75" customHeight="1">
      <c r="B294" s="129"/>
      <c r="C294" s="129"/>
      <c r="D294" s="129"/>
      <c r="E294" s="129"/>
      <c r="F294" s="129"/>
      <c r="G294" s="129"/>
    </row>
    <row r="295" ht="15.75" customHeight="1">
      <c r="B295" s="129"/>
      <c r="C295" s="129"/>
      <c r="D295" s="129"/>
      <c r="E295" s="129"/>
      <c r="F295" s="129"/>
      <c r="G295" s="129"/>
    </row>
    <row r="296" ht="15.75" customHeight="1">
      <c r="B296" s="129"/>
      <c r="C296" s="129"/>
      <c r="D296" s="129"/>
      <c r="E296" s="129"/>
      <c r="F296" s="129"/>
      <c r="G296" s="129"/>
    </row>
    <row r="297" ht="15.75" customHeight="1">
      <c r="B297" s="129"/>
      <c r="C297" s="129"/>
      <c r="D297" s="129"/>
      <c r="E297" s="129"/>
      <c r="F297" s="129"/>
      <c r="G297" s="129"/>
    </row>
    <row r="298" ht="15.75" customHeight="1">
      <c r="B298" s="129"/>
      <c r="C298" s="129"/>
      <c r="D298" s="129"/>
      <c r="E298" s="129"/>
      <c r="F298" s="129"/>
      <c r="G298" s="129"/>
    </row>
    <row r="299" ht="15.75" customHeight="1">
      <c r="B299" s="129"/>
      <c r="C299" s="129"/>
      <c r="D299" s="129"/>
      <c r="E299" s="129"/>
      <c r="F299" s="129"/>
      <c r="G299" s="129"/>
    </row>
    <row r="300" ht="15.75" customHeight="1">
      <c r="B300" s="129"/>
      <c r="C300" s="129"/>
      <c r="D300" s="129"/>
      <c r="E300" s="129"/>
      <c r="F300" s="129"/>
      <c r="G300" s="129"/>
    </row>
    <row r="301" ht="15.75" customHeight="1">
      <c r="B301" s="129"/>
      <c r="C301" s="129"/>
      <c r="D301" s="129"/>
      <c r="E301" s="129"/>
      <c r="F301" s="129"/>
      <c r="G301" s="129"/>
    </row>
    <row r="302" ht="15.75" customHeight="1">
      <c r="B302" s="129"/>
      <c r="C302" s="129"/>
      <c r="D302" s="129"/>
      <c r="E302" s="129"/>
      <c r="F302" s="129"/>
      <c r="G302" s="129"/>
    </row>
    <row r="303" ht="15.75" customHeight="1">
      <c r="B303" s="129"/>
      <c r="C303" s="129"/>
      <c r="D303" s="129"/>
      <c r="E303" s="129"/>
      <c r="F303" s="129"/>
      <c r="G303" s="129"/>
    </row>
    <row r="304" ht="15.75" customHeight="1">
      <c r="B304" s="129"/>
      <c r="C304" s="129"/>
      <c r="D304" s="129"/>
      <c r="E304" s="129"/>
      <c r="F304" s="129"/>
      <c r="G304" s="129"/>
    </row>
    <row r="305" ht="15.75" customHeight="1">
      <c r="B305" s="129"/>
      <c r="C305" s="129"/>
      <c r="D305" s="129"/>
      <c r="E305" s="129"/>
      <c r="F305" s="129"/>
      <c r="G305" s="129"/>
    </row>
    <row r="306" ht="15.75" customHeight="1">
      <c r="B306" s="129"/>
      <c r="C306" s="129"/>
      <c r="D306" s="129"/>
      <c r="E306" s="129"/>
      <c r="F306" s="129"/>
      <c r="G306" s="129"/>
    </row>
    <row r="307" ht="15.75" customHeight="1">
      <c r="B307" s="129"/>
      <c r="C307" s="129"/>
      <c r="D307" s="129"/>
      <c r="E307" s="129"/>
      <c r="F307" s="129"/>
      <c r="G307" s="129"/>
    </row>
    <row r="308" ht="15.75" customHeight="1">
      <c r="B308" s="129"/>
      <c r="C308" s="129"/>
      <c r="D308" s="129"/>
      <c r="E308" s="129"/>
      <c r="F308" s="129"/>
      <c r="G308" s="129"/>
    </row>
    <row r="309" ht="15.75" customHeight="1">
      <c r="B309" s="129"/>
      <c r="C309" s="129"/>
      <c r="D309" s="129"/>
      <c r="E309" s="129"/>
      <c r="F309" s="129"/>
      <c r="G309" s="129"/>
    </row>
    <row r="310" ht="15.75" customHeight="1">
      <c r="B310" s="129"/>
      <c r="C310" s="129"/>
      <c r="D310" s="129"/>
      <c r="E310" s="129"/>
      <c r="F310" s="129"/>
      <c r="G310" s="129"/>
    </row>
    <row r="311" ht="15.75" customHeight="1">
      <c r="B311" s="129"/>
      <c r="C311" s="129"/>
      <c r="D311" s="129"/>
      <c r="E311" s="129"/>
      <c r="F311" s="129"/>
      <c r="G311" s="129"/>
    </row>
    <row r="312" ht="15.75" customHeight="1">
      <c r="B312" s="129"/>
      <c r="C312" s="129"/>
      <c r="D312" s="129"/>
      <c r="E312" s="129"/>
      <c r="F312" s="129"/>
      <c r="G312" s="129"/>
    </row>
    <row r="313" ht="15.75" customHeight="1">
      <c r="B313" s="129"/>
      <c r="C313" s="129"/>
      <c r="D313" s="129"/>
      <c r="E313" s="129"/>
      <c r="F313" s="129"/>
      <c r="G313" s="129"/>
    </row>
    <row r="314" ht="15.75" customHeight="1">
      <c r="B314" s="129"/>
      <c r="C314" s="129"/>
      <c r="D314" s="129"/>
      <c r="E314" s="129"/>
      <c r="F314" s="129"/>
      <c r="G314" s="129"/>
    </row>
    <row r="315" ht="15.75" customHeight="1">
      <c r="B315" s="129"/>
      <c r="C315" s="129"/>
      <c r="D315" s="129"/>
      <c r="E315" s="129"/>
      <c r="F315" s="129"/>
      <c r="G315" s="129"/>
    </row>
    <row r="316" ht="15.75" customHeight="1">
      <c r="B316" s="129"/>
      <c r="C316" s="129"/>
      <c r="D316" s="129"/>
      <c r="E316" s="129"/>
      <c r="F316" s="129"/>
      <c r="G316" s="129"/>
    </row>
    <row r="317" ht="15.75" customHeight="1">
      <c r="B317" s="129"/>
      <c r="C317" s="129"/>
      <c r="D317" s="129"/>
      <c r="E317" s="129"/>
      <c r="F317" s="129"/>
      <c r="G317" s="129"/>
    </row>
    <row r="318" ht="15.75" customHeight="1">
      <c r="B318" s="129"/>
      <c r="C318" s="129"/>
      <c r="D318" s="129"/>
      <c r="E318" s="129"/>
      <c r="F318" s="129"/>
      <c r="G318" s="129"/>
    </row>
    <row r="319" ht="15.75" customHeight="1">
      <c r="B319" s="129"/>
      <c r="C319" s="129"/>
      <c r="D319" s="129"/>
      <c r="E319" s="129"/>
      <c r="F319" s="129"/>
      <c r="G319" s="129"/>
    </row>
    <row r="320" ht="15.75" customHeight="1">
      <c r="B320" s="129"/>
      <c r="C320" s="129"/>
      <c r="D320" s="129"/>
      <c r="E320" s="129"/>
      <c r="F320" s="129"/>
      <c r="G320" s="129"/>
    </row>
    <row r="321" ht="15.75" customHeight="1">
      <c r="B321" s="129"/>
      <c r="C321" s="129"/>
      <c r="D321" s="129"/>
      <c r="E321" s="129"/>
      <c r="F321" s="129"/>
      <c r="G321" s="129"/>
    </row>
    <row r="322" ht="15.75" customHeight="1">
      <c r="B322" s="129"/>
      <c r="C322" s="129"/>
      <c r="D322" s="129"/>
      <c r="E322" s="129"/>
      <c r="F322" s="129"/>
      <c r="G322" s="129"/>
    </row>
    <row r="323" ht="15.75" customHeight="1">
      <c r="B323" s="129"/>
      <c r="C323" s="129"/>
      <c r="D323" s="129"/>
      <c r="E323" s="129"/>
      <c r="F323" s="129"/>
      <c r="G323" s="129"/>
    </row>
    <row r="324" ht="15.75" customHeight="1">
      <c r="B324" s="129"/>
      <c r="C324" s="129"/>
      <c r="D324" s="129"/>
      <c r="E324" s="129"/>
      <c r="F324" s="129"/>
      <c r="G324" s="129"/>
    </row>
    <row r="325" ht="15.75" customHeight="1">
      <c r="B325" s="129"/>
      <c r="C325" s="129"/>
      <c r="D325" s="129"/>
      <c r="E325" s="129"/>
      <c r="F325" s="129"/>
      <c r="G325" s="129"/>
    </row>
    <row r="326" ht="15.75" customHeight="1">
      <c r="B326" s="129"/>
      <c r="C326" s="129"/>
      <c r="D326" s="129"/>
      <c r="E326" s="129"/>
      <c r="F326" s="129"/>
      <c r="G326" s="129"/>
    </row>
    <row r="327" ht="15.75" customHeight="1">
      <c r="B327" s="129"/>
      <c r="C327" s="129"/>
      <c r="D327" s="129"/>
      <c r="E327" s="129"/>
      <c r="F327" s="129"/>
      <c r="G327" s="129"/>
    </row>
    <row r="328" ht="15.75" customHeight="1">
      <c r="B328" s="129"/>
      <c r="C328" s="129"/>
      <c r="D328" s="129"/>
      <c r="E328" s="129"/>
      <c r="F328" s="129"/>
      <c r="G328" s="129"/>
    </row>
    <row r="329" ht="15.75" customHeight="1">
      <c r="B329" s="129"/>
      <c r="C329" s="129"/>
      <c r="D329" s="129"/>
      <c r="E329" s="129"/>
      <c r="F329" s="129"/>
      <c r="G329" s="129"/>
    </row>
    <row r="330" ht="15.75" customHeight="1">
      <c r="B330" s="129"/>
      <c r="C330" s="129"/>
      <c r="D330" s="129"/>
      <c r="E330" s="129"/>
      <c r="F330" s="129"/>
      <c r="G330" s="129"/>
    </row>
    <row r="331" ht="15.75" customHeight="1">
      <c r="B331" s="129"/>
      <c r="C331" s="129"/>
      <c r="D331" s="129"/>
      <c r="E331" s="129"/>
      <c r="F331" s="129"/>
      <c r="G331" s="129"/>
    </row>
    <row r="332" ht="15.75" customHeight="1">
      <c r="B332" s="129"/>
      <c r="C332" s="129"/>
      <c r="D332" s="129"/>
      <c r="E332" s="129"/>
      <c r="F332" s="129"/>
      <c r="G332" s="129"/>
    </row>
    <row r="333" ht="15.75" customHeight="1">
      <c r="B333" s="129"/>
      <c r="C333" s="129"/>
      <c r="D333" s="129"/>
      <c r="E333" s="129"/>
      <c r="F333" s="129"/>
      <c r="G333" s="129"/>
    </row>
    <row r="334" ht="15.75" customHeight="1">
      <c r="B334" s="129"/>
      <c r="C334" s="129"/>
      <c r="D334" s="129"/>
      <c r="E334" s="129"/>
      <c r="F334" s="129"/>
      <c r="G334" s="129"/>
    </row>
    <row r="335" ht="15.75" customHeight="1">
      <c r="B335" s="129"/>
      <c r="C335" s="129"/>
      <c r="D335" s="129"/>
      <c r="E335" s="129"/>
      <c r="F335" s="129"/>
      <c r="G335" s="129"/>
    </row>
    <row r="336" ht="15.75" customHeight="1">
      <c r="B336" s="129"/>
      <c r="C336" s="129"/>
      <c r="D336" s="129"/>
      <c r="E336" s="129"/>
      <c r="F336" s="129"/>
      <c r="G336" s="129"/>
    </row>
    <row r="337" ht="15.75" customHeight="1">
      <c r="B337" s="129"/>
      <c r="C337" s="129"/>
      <c r="D337" s="129"/>
      <c r="E337" s="129"/>
      <c r="F337" s="129"/>
      <c r="G337" s="129"/>
    </row>
    <row r="338" ht="15.75" customHeight="1">
      <c r="B338" s="129"/>
      <c r="C338" s="129"/>
      <c r="D338" s="129"/>
      <c r="E338" s="129"/>
      <c r="F338" s="129"/>
      <c r="G338" s="129"/>
    </row>
    <row r="339" ht="15.75" customHeight="1">
      <c r="B339" s="129"/>
      <c r="C339" s="129"/>
      <c r="D339" s="129"/>
      <c r="E339" s="129"/>
      <c r="F339" s="129"/>
      <c r="G339" s="129"/>
    </row>
    <row r="340" ht="15.75" customHeight="1">
      <c r="B340" s="129"/>
      <c r="C340" s="129"/>
      <c r="D340" s="129"/>
      <c r="E340" s="129"/>
      <c r="F340" s="129"/>
      <c r="G340" s="129"/>
    </row>
    <row r="341" ht="15.75" customHeight="1">
      <c r="B341" s="129"/>
      <c r="C341" s="129"/>
      <c r="D341" s="129"/>
      <c r="E341" s="129"/>
      <c r="F341" s="129"/>
      <c r="G341" s="129"/>
    </row>
    <row r="342" ht="15.75" customHeight="1">
      <c r="B342" s="129"/>
      <c r="C342" s="129"/>
      <c r="D342" s="129"/>
      <c r="E342" s="129"/>
      <c r="F342" s="129"/>
      <c r="G342" s="129"/>
    </row>
    <row r="343" ht="15.75" customHeight="1">
      <c r="B343" s="129"/>
      <c r="C343" s="129"/>
      <c r="D343" s="129"/>
      <c r="E343" s="129"/>
      <c r="F343" s="129"/>
      <c r="G343" s="129"/>
    </row>
    <row r="344" ht="15.75" customHeight="1">
      <c r="B344" s="129"/>
      <c r="C344" s="129"/>
      <c r="D344" s="129"/>
      <c r="E344" s="129"/>
      <c r="F344" s="129"/>
      <c r="G344" s="129"/>
    </row>
    <row r="345" ht="15.75" customHeight="1">
      <c r="B345" s="129"/>
      <c r="C345" s="129"/>
      <c r="D345" s="129"/>
      <c r="E345" s="129"/>
      <c r="F345" s="129"/>
      <c r="G345" s="129"/>
    </row>
    <row r="346" ht="15.75" customHeight="1">
      <c r="B346" s="129"/>
      <c r="C346" s="129"/>
      <c r="D346" s="129"/>
      <c r="E346" s="129"/>
      <c r="F346" s="129"/>
      <c r="G346" s="129"/>
    </row>
    <row r="347" ht="15.75" customHeight="1">
      <c r="B347" s="129"/>
      <c r="C347" s="129"/>
      <c r="D347" s="129"/>
      <c r="E347" s="129"/>
      <c r="F347" s="129"/>
      <c r="G347" s="129"/>
    </row>
    <row r="348" ht="15.75" customHeight="1">
      <c r="B348" s="129"/>
      <c r="C348" s="129"/>
      <c r="D348" s="129"/>
      <c r="E348" s="129"/>
      <c r="F348" s="129"/>
      <c r="G348" s="129"/>
    </row>
    <row r="349" ht="15.75" customHeight="1">
      <c r="B349" s="129"/>
      <c r="C349" s="129"/>
      <c r="D349" s="129"/>
      <c r="E349" s="129"/>
      <c r="F349" s="129"/>
      <c r="G349" s="129"/>
    </row>
    <row r="350" ht="15.75" customHeight="1">
      <c r="B350" s="129"/>
      <c r="C350" s="129"/>
      <c r="D350" s="129"/>
      <c r="E350" s="129"/>
      <c r="F350" s="129"/>
      <c r="G350" s="129"/>
    </row>
    <row r="351" ht="15.75" customHeight="1">
      <c r="B351" s="129"/>
      <c r="C351" s="129"/>
      <c r="D351" s="129"/>
      <c r="E351" s="129"/>
      <c r="F351" s="129"/>
      <c r="G351" s="129"/>
    </row>
    <row r="352" ht="15.75" customHeight="1">
      <c r="B352" s="129"/>
      <c r="C352" s="129"/>
      <c r="D352" s="129"/>
      <c r="E352" s="129"/>
      <c r="F352" s="129"/>
      <c r="G352" s="129"/>
    </row>
    <row r="353" ht="15.75" customHeight="1">
      <c r="B353" s="129"/>
      <c r="C353" s="129"/>
      <c r="D353" s="129"/>
      <c r="E353" s="129"/>
      <c r="F353" s="129"/>
      <c r="G353" s="129"/>
    </row>
    <row r="354" ht="15.75" customHeight="1">
      <c r="B354" s="129"/>
      <c r="C354" s="129"/>
      <c r="D354" s="129"/>
      <c r="E354" s="129"/>
      <c r="F354" s="129"/>
      <c r="G354" s="129"/>
    </row>
    <row r="355" ht="15.75" customHeight="1">
      <c r="B355" s="129"/>
      <c r="C355" s="129"/>
      <c r="D355" s="129"/>
      <c r="E355" s="129"/>
      <c r="F355" s="129"/>
      <c r="G355" s="129"/>
    </row>
    <row r="356" ht="15.75" customHeight="1">
      <c r="B356" s="129"/>
      <c r="C356" s="129"/>
      <c r="D356" s="129"/>
      <c r="E356" s="129"/>
      <c r="F356" s="129"/>
      <c r="G356" s="129"/>
    </row>
    <row r="357" ht="15.75" customHeight="1">
      <c r="B357" s="129"/>
      <c r="C357" s="129"/>
      <c r="D357" s="129"/>
      <c r="E357" s="129"/>
      <c r="F357" s="129"/>
      <c r="G357" s="129"/>
    </row>
    <row r="358" ht="15.75" customHeight="1">
      <c r="B358" s="129"/>
      <c r="C358" s="129"/>
      <c r="D358" s="129"/>
      <c r="E358" s="129"/>
      <c r="F358" s="129"/>
      <c r="G358" s="129"/>
    </row>
    <row r="359" ht="15.75" customHeight="1">
      <c r="B359" s="129"/>
      <c r="C359" s="129"/>
      <c r="D359" s="129"/>
      <c r="E359" s="129"/>
      <c r="F359" s="129"/>
      <c r="G359" s="129"/>
    </row>
    <row r="360" ht="15.75" customHeight="1">
      <c r="B360" s="129"/>
      <c r="C360" s="129"/>
      <c r="D360" s="129"/>
      <c r="E360" s="129"/>
      <c r="F360" s="129"/>
      <c r="G360" s="129"/>
    </row>
    <row r="361" ht="15.75" customHeight="1">
      <c r="B361" s="129"/>
      <c r="C361" s="129"/>
      <c r="D361" s="129"/>
      <c r="E361" s="129"/>
      <c r="F361" s="129"/>
      <c r="G361" s="129"/>
    </row>
    <row r="362" ht="15.75" customHeight="1">
      <c r="B362" s="129"/>
      <c r="C362" s="129"/>
      <c r="D362" s="129"/>
      <c r="E362" s="129"/>
      <c r="F362" s="129"/>
      <c r="G362" s="129"/>
    </row>
    <row r="363" ht="15.75" customHeight="1">
      <c r="B363" s="129"/>
      <c r="C363" s="129"/>
      <c r="D363" s="129"/>
      <c r="E363" s="129"/>
      <c r="F363" s="129"/>
      <c r="G363" s="129"/>
    </row>
    <row r="364" ht="15.75" customHeight="1">
      <c r="B364" s="129"/>
      <c r="C364" s="129"/>
      <c r="D364" s="129"/>
      <c r="E364" s="129"/>
      <c r="F364" s="129"/>
      <c r="G364" s="129"/>
    </row>
    <row r="365" ht="15.75" customHeight="1">
      <c r="B365" s="129"/>
      <c r="C365" s="129"/>
      <c r="D365" s="129"/>
      <c r="E365" s="129"/>
      <c r="F365" s="129"/>
      <c r="G365" s="129"/>
    </row>
    <row r="366" ht="15.75" customHeight="1">
      <c r="B366" s="129"/>
      <c r="C366" s="129"/>
      <c r="D366" s="129"/>
      <c r="E366" s="129"/>
      <c r="F366" s="129"/>
      <c r="G366" s="129"/>
    </row>
    <row r="367" ht="15.75" customHeight="1">
      <c r="B367" s="129"/>
      <c r="C367" s="129"/>
      <c r="D367" s="129"/>
      <c r="E367" s="129"/>
      <c r="F367" s="129"/>
      <c r="G367" s="129"/>
    </row>
    <row r="368" ht="15.75" customHeight="1">
      <c r="B368" s="129"/>
      <c r="C368" s="129"/>
      <c r="D368" s="129"/>
      <c r="E368" s="129"/>
      <c r="F368" s="129"/>
      <c r="G368" s="129"/>
    </row>
    <row r="369" ht="15.75" customHeight="1">
      <c r="B369" s="129"/>
      <c r="C369" s="129"/>
      <c r="D369" s="129"/>
      <c r="E369" s="129"/>
      <c r="F369" s="129"/>
      <c r="G369" s="129"/>
    </row>
    <row r="370" ht="15.75" customHeight="1">
      <c r="B370" s="129"/>
      <c r="C370" s="129"/>
      <c r="D370" s="129"/>
      <c r="E370" s="129"/>
      <c r="F370" s="129"/>
      <c r="G370" s="129"/>
    </row>
    <row r="371" ht="15.75" customHeight="1">
      <c r="B371" s="129"/>
      <c r="C371" s="129"/>
      <c r="D371" s="129"/>
      <c r="E371" s="129"/>
      <c r="F371" s="129"/>
      <c r="G371" s="129"/>
    </row>
    <row r="372" ht="15.75" customHeight="1">
      <c r="B372" s="129"/>
      <c r="C372" s="129"/>
      <c r="D372" s="129"/>
      <c r="E372" s="129"/>
      <c r="F372" s="129"/>
      <c r="G372" s="129"/>
    </row>
    <row r="373" ht="15.75" customHeight="1">
      <c r="B373" s="129"/>
      <c r="C373" s="129"/>
      <c r="D373" s="129"/>
      <c r="E373" s="129"/>
      <c r="F373" s="129"/>
      <c r="G373" s="129"/>
    </row>
    <row r="374" ht="15.75" customHeight="1">
      <c r="B374" s="129"/>
      <c r="C374" s="129"/>
      <c r="D374" s="129"/>
      <c r="E374" s="129"/>
      <c r="F374" s="129"/>
      <c r="G374" s="129"/>
    </row>
    <row r="375" ht="15.75" customHeight="1">
      <c r="B375" s="129"/>
      <c r="C375" s="129"/>
      <c r="D375" s="129"/>
      <c r="E375" s="129"/>
      <c r="F375" s="129"/>
      <c r="G375" s="129"/>
    </row>
    <row r="376" ht="15.75" customHeight="1">
      <c r="B376" s="129"/>
      <c r="C376" s="129"/>
      <c r="D376" s="129"/>
      <c r="E376" s="129"/>
      <c r="F376" s="129"/>
      <c r="G376" s="129"/>
    </row>
    <row r="377" ht="15.75" customHeight="1">
      <c r="B377" s="129"/>
      <c r="C377" s="129"/>
      <c r="D377" s="129"/>
      <c r="E377" s="129"/>
      <c r="F377" s="129"/>
      <c r="G377" s="129"/>
    </row>
    <row r="378" ht="15.75" customHeight="1">
      <c r="B378" s="129"/>
      <c r="C378" s="129"/>
      <c r="D378" s="129"/>
      <c r="E378" s="129"/>
      <c r="F378" s="129"/>
      <c r="G378" s="129"/>
    </row>
    <row r="379" ht="15.75" customHeight="1">
      <c r="B379" s="129"/>
      <c r="C379" s="129"/>
      <c r="D379" s="129"/>
      <c r="E379" s="129"/>
      <c r="F379" s="129"/>
      <c r="G379" s="129"/>
    </row>
    <row r="380" ht="15.75" customHeight="1">
      <c r="B380" s="129"/>
      <c r="C380" s="129"/>
      <c r="D380" s="129"/>
      <c r="E380" s="129"/>
      <c r="F380" s="129"/>
      <c r="G380" s="129"/>
    </row>
    <row r="381" ht="15.75" customHeight="1">
      <c r="B381" s="129"/>
      <c r="C381" s="129"/>
      <c r="D381" s="129"/>
      <c r="E381" s="129"/>
      <c r="F381" s="129"/>
      <c r="G381" s="129"/>
    </row>
    <row r="382" ht="15.75" customHeight="1">
      <c r="B382" s="129"/>
      <c r="C382" s="129"/>
      <c r="D382" s="129"/>
      <c r="E382" s="129"/>
      <c r="F382" s="129"/>
      <c r="G382" s="129"/>
    </row>
    <row r="383" ht="15.75" customHeight="1">
      <c r="B383" s="129"/>
      <c r="C383" s="129"/>
      <c r="D383" s="129"/>
      <c r="E383" s="129"/>
      <c r="F383" s="129"/>
      <c r="G383" s="129"/>
    </row>
    <row r="384" ht="15.75" customHeight="1">
      <c r="B384" s="129"/>
      <c r="C384" s="129"/>
      <c r="D384" s="129"/>
      <c r="E384" s="129"/>
      <c r="F384" s="129"/>
      <c r="G384" s="129"/>
    </row>
    <row r="385" ht="15.75" customHeight="1">
      <c r="B385" s="129"/>
      <c r="C385" s="129"/>
      <c r="D385" s="129"/>
      <c r="E385" s="129"/>
      <c r="F385" s="129"/>
      <c r="G385" s="129"/>
    </row>
    <row r="386" ht="15.75" customHeight="1">
      <c r="B386" s="129"/>
      <c r="C386" s="129"/>
      <c r="D386" s="129"/>
      <c r="E386" s="129"/>
      <c r="F386" s="129"/>
      <c r="G386" s="129"/>
    </row>
    <row r="387" ht="15.75" customHeight="1">
      <c r="B387" s="129"/>
      <c r="C387" s="129"/>
      <c r="D387" s="129"/>
      <c r="E387" s="129"/>
      <c r="F387" s="129"/>
      <c r="G387" s="129"/>
    </row>
    <row r="388" ht="15.75" customHeight="1">
      <c r="B388" s="129"/>
      <c r="C388" s="129"/>
      <c r="D388" s="129"/>
      <c r="E388" s="129"/>
      <c r="F388" s="129"/>
      <c r="G388" s="129"/>
    </row>
    <row r="389" ht="15.75" customHeight="1">
      <c r="B389" s="129"/>
      <c r="C389" s="129"/>
      <c r="D389" s="129"/>
      <c r="E389" s="129"/>
      <c r="F389" s="129"/>
      <c r="G389" s="129"/>
    </row>
    <row r="390" ht="15.75" customHeight="1">
      <c r="B390" s="129"/>
      <c r="C390" s="129"/>
      <c r="D390" s="129"/>
      <c r="E390" s="129"/>
      <c r="F390" s="129"/>
      <c r="G390" s="129"/>
    </row>
    <row r="391" ht="15.75" customHeight="1">
      <c r="B391" s="129"/>
      <c r="C391" s="129"/>
      <c r="D391" s="129"/>
      <c r="E391" s="129"/>
      <c r="F391" s="129"/>
      <c r="G391" s="129"/>
    </row>
    <row r="392" ht="15.75" customHeight="1">
      <c r="B392" s="129"/>
      <c r="C392" s="129"/>
      <c r="D392" s="129"/>
      <c r="E392" s="129"/>
      <c r="F392" s="129"/>
      <c r="G392" s="129"/>
    </row>
    <row r="393" ht="15.75" customHeight="1">
      <c r="B393" s="129"/>
      <c r="C393" s="129"/>
      <c r="D393" s="129"/>
      <c r="E393" s="129"/>
      <c r="F393" s="129"/>
      <c r="G393" s="129"/>
    </row>
    <row r="394" ht="15.75" customHeight="1">
      <c r="B394" s="129"/>
      <c r="C394" s="129"/>
      <c r="D394" s="129"/>
      <c r="E394" s="129"/>
      <c r="F394" s="129"/>
      <c r="G394" s="129"/>
    </row>
    <row r="395" ht="15.75" customHeight="1">
      <c r="B395" s="129"/>
      <c r="C395" s="129"/>
      <c r="D395" s="129"/>
      <c r="E395" s="129"/>
      <c r="F395" s="129"/>
      <c r="G395" s="129"/>
    </row>
    <row r="396" ht="15.75" customHeight="1">
      <c r="B396" s="129"/>
      <c r="C396" s="129"/>
      <c r="D396" s="129"/>
      <c r="E396" s="129"/>
      <c r="F396" s="129"/>
      <c r="G396" s="129"/>
    </row>
    <row r="397" ht="15.75" customHeight="1">
      <c r="B397" s="129"/>
      <c r="C397" s="129"/>
      <c r="D397" s="129"/>
      <c r="E397" s="129"/>
      <c r="F397" s="129"/>
      <c r="G397" s="129"/>
    </row>
    <row r="398" ht="15.75" customHeight="1">
      <c r="B398" s="129"/>
      <c r="C398" s="129"/>
      <c r="D398" s="129"/>
      <c r="E398" s="129"/>
      <c r="F398" s="129"/>
      <c r="G398" s="129"/>
    </row>
    <row r="399" ht="15.75" customHeight="1">
      <c r="B399" s="129"/>
      <c r="C399" s="129"/>
      <c r="D399" s="129"/>
      <c r="E399" s="129"/>
      <c r="F399" s="129"/>
      <c r="G399" s="129"/>
    </row>
    <row r="400" ht="15.75" customHeight="1">
      <c r="B400" s="129"/>
      <c r="C400" s="129"/>
      <c r="D400" s="129"/>
      <c r="E400" s="129"/>
      <c r="F400" s="129"/>
      <c r="G400" s="129"/>
    </row>
    <row r="401" ht="15.75" customHeight="1">
      <c r="B401" s="129"/>
      <c r="C401" s="129"/>
      <c r="D401" s="129"/>
      <c r="E401" s="129"/>
      <c r="F401" s="129"/>
      <c r="G401" s="129"/>
    </row>
    <row r="402" ht="15.75" customHeight="1">
      <c r="B402" s="129"/>
      <c r="C402" s="129"/>
      <c r="D402" s="129"/>
      <c r="E402" s="129"/>
      <c r="F402" s="129"/>
      <c r="G402" s="129"/>
    </row>
    <row r="403" ht="15.75" customHeight="1">
      <c r="B403" s="129"/>
      <c r="C403" s="129"/>
      <c r="D403" s="129"/>
      <c r="E403" s="129"/>
      <c r="F403" s="129"/>
      <c r="G403" s="129"/>
    </row>
    <row r="404" ht="15.75" customHeight="1">
      <c r="B404" s="129"/>
      <c r="C404" s="129"/>
      <c r="D404" s="129"/>
      <c r="E404" s="129"/>
      <c r="F404" s="129"/>
      <c r="G404" s="129"/>
    </row>
    <row r="405" ht="15.75" customHeight="1">
      <c r="B405" s="129"/>
      <c r="C405" s="129"/>
      <c r="D405" s="129"/>
      <c r="E405" s="129"/>
      <c r="F405" s="129"/>
      <c r="G405" s="129"/>
    </row>
    <row r="406" ht="15.75" customHeight="1">
      <c r="B406" s="129"/>
      <c r="C406" s="129"/>
      <c r="D406" s="129"/>
      <c r="E406" s="129"/>
      <c r="F406" s="129"/>
      <c r="G406" s="129"/>
    </row>
    <row r="407" ht="15.75" customHeight="1">
      <c r="B407" s="129"/>
      <c r="C407" s="129"/>
      <c r="D407" s="129"/>
      <c r="E407" s="129"/>
      <c r="F407" s="129"/>
      <c r="G407" s="129"/>
    </row>
    <row r="408" ht="15.75" customHeight="1">
      <c r="B408" s="129"/>
      <c r="C408" s="129"/>
      <c r="D408" s="129"/>
      <c r="E408" s="129"/>
      <c r="F408" s="129"/>
      <c r="G408" s="129"/>
    </row>
    <row r="409" ht="15.75" customHeight="1">
      <c r="B409" s="129"/>
      <c r="C409" s="129"/>
      <c r="D409" s="129"/>
      <c r="E409" s="129"/>
      <c r="F409" s="129"/>
      <c r="G409" s="129"/>
    </row>
    <row r="410" ht="15.75" customHeight="1">
      <c r="B410" s="129"/>
      <c r="C410" s="129"/>
      <c r="D410" s="129"/>
      <c r="E410" s="129"/>
      <c r="F410" s="129"/>
      <c r="G410" s="129"/>
    </row>
    <row r="411" ht="15.75" customHeight="1">
      <c r="B411" s="129"/>
      <c r="C411" s="129"/>
      <c r="D411" s="129"/>
      <c r="E411" s="129"/>
      <c r="F411" s="129"/>
      <c r="G411" s="129"/>
    </row>
    <row r="412" ht="15.75" customHeight="1">
      <c r="B412" s="129"/>
      <c r="C412" s="129"/>
      <c r="D412" s="129"/>
      <c r="E412" s="129"/>
      <c r="F412" s="129"/>
      <c r="G412" s="129"/>
    </row>
    <row r="413" ht="15.75" customHeight="1">
      <c r="B413" s="129"/>
      <c r="C413" s="129"/>
      <c r="D413" s="129"/>
      <c r="E413" s="129"/>
      <c r="F413" s="129"/>
      <c r="G413" s="129"/>
    </row>
    <row r="414" ht="15.75" customHeight="1">
      <c r="B414" s="129"/>
      <c r="C414" s="129"/>
      <c r="D414" s="129"/>
      <c r="E414" s="129"/>
      <c r="F414" s="129"/>
      <c r="G414" s="129"/>
    </row>
    <row r="415" ht="15.75" customHeight="1">
      <c r="B415" s="129"/>
      <c r="C415" s="129"/>
      <c r="D415" s="129"/>
      <c r="E415" s="129"/>
      <c r="F415" s="129"/>
      <c r="G415" s="129"/>
    </row>
    <row r="416" ht="15.75" customHeight="1">
      <c r="B416" s="129"/>
      <c r="C416" s="129"/>
      <c r="D416" s="129"/>
      <c r="E416" s="129"/>
      <c r="F416" s="129"/>
      <c r="G416" s="129"/>
    </row>
    <row r="417" ht="15.75" customHeight="1">
      <c r="B417" s="129"/>
      <c r="C417" s="129"/>
      <c r="D417" s="129"/>
      <c r="E417" s="129"/>
      <c r="F417" s="129"/>
      <c r="G417" s="129"/>
    </row>
    <row r="418" ht="15.75" customHeight="1">
      <c r="B418" s="129"/>
      <c r="C418" s="129"/>
      <c r="D418" s="129"/>
      <c r="E418" s="129"/>
      <c r="F418" s="129"/>
      <c r="G418" s="129"/>
    </row>
    <row r="419" ht="15.75" customHeight="1">
      <c r="B419" s="129"/>
      <c r="C419" s="129"/>
      <c r="D419" s="129"/>
      <c r="E419" s="129"/>
      <c r="F419" s="129"/>
      <c r="G419" s="129"/>
    </row>
    <row r="420" ht="15.75" customHeight="1">
      <c r="B420" s="129"/>
      <c r="C420" s="129"/>
      <c r="D420" s="129"/>
      <c r="E420" s="129"/>
      <c r="F420" s="129"/>
      <c r="G420" s="129"/>
    </row>
    <row r="421" ht="15.75" customHeight="1">
      <c r="B421" s="129"/>
      <c r="C421" s="129"/>
      <c r="D421" s="129"/>
      <c r="E421" s="129"/>
      <c r="F421" s="129"/>
      <c r="G421" s="129"/>
    </row>
    <row r="422" ht="15.75" customHeight="1">
      <c r="B422" s="129"/>
      <c r="C422" s="129"/>
      <c r="D422" s="129"/>
      <c r="E422" s="129"/>
      <c r="F422" s="129"/>
      <c r="G422" s="129"/>
    </row>
    <row r="423" ht="15.75" customHeight="1">
      <c r="B423" s="129"/>
      <c r="C423" s="129"/>
      <c r="D423" s="129"/>
      <c r="E423" s="129"/>
      <c r="F423" s="129"/>
      <c r="G423" s="129"/>
    </row>
    <row r="424" ht="15.75" customHeight="1">
      <c r="B424" s="129"/>
      <c r="C424" s="129"/>
      <c r="D424" s="129"/>
      <c r="E424" s="129"/>
      <c r="F424" s="129"/>
      <c r="G424" s="129"/>
    </row>
    <row r="425" ht="15.75" customHeight="1">
      <c r="B425" s="129"/>
      <c r="C425" s="129"/>
      <c r="D425" s="129"/>
      <c r="E425" s="129"/>
      <c r="F425" s="129"/>
      <c r="G425" s="129"/>
    </row>
    <row r="426" ht="15.75" customHeight="1">
      <c r="B426" s="129"/>
      <c r="C426" s="129"/>
      <c r="D426" s="129"/>
      <c r="E426" s="129"/>
      <c r="F426" s="129"/>
      <c r="G426" s="129"/>
    </row>
    <row r="427" ht="15.75" customHeight="1">
      <c r="B427" s="129"/>
      <c r="C427" s="129"/>
      <c r="D427" s="129"/>
      <c r="E427" s="129"/>
      <c r="F427" s="129"/>
      <c r="G427" s="129"/>
    </row>
    <row r="428" ht="15.75" customHeight="1">
      <c r="B428" s="129"/>
      <c r="C428" s="129"/>
      <c r="D428" s="129"/>
      <c r="E428" s="129"/>
      <c r="F428" s="129"/>
      <c r="G428" s="129"/>
    </row>
    <row r="429" ht="15.75" customHeight="1">
      <c r="B429" s="129"/>
      <c r="C429" s="129"/>
      <c r="D429" s="129"/>
      <c r="E429" s="129"/>
      <c r="F429" s="129"/>
      <c r="G429" s="129"/>
    </row>
    <row r="430" ht="15.75" customHeight="1">
      <c r="B430" s="129"/>
      <c r="C430" s="129"/>
      <c r="D430" s="129"/>
      <c r="E430" s="129"/>
      <c r="F430" s="129"/>
      <c r="G430" s="129"/>
    </row>
    <row r="431" ht="15.75" customHeight="1">
      <c r="B431" s="129"/>
      <c r="C431" s="129"/>
      <c r="D431" s="129"/>
      <c r="E431" s="129"/>
      <c r="F431" s="129"/>
      <c r="G431" s="129"/>
    </row>
    <row r="432" ht="15.75" customHeight="1">
      <c r="B432" s="129"/>
      <c r="C432" s="129"/>
      <c r="D432" s="129"/>
      <c r="E432" s="129"/>
      <c r="F432" s="129"/>
      <c r="G432" s="129"/>
    </row>
    <row r="433" ht="15.75" customHeight="1">
      <c r="B433" s="129"/>
      <c r="C433" s="129"/>
      <c r="D433" s="129"/>
      <c r="E433" s="129"/>
      <c r="F433" s="129"/>
      <c r="G433" s="129"/>
    </row>
    <row r="434" ht="15.75" customHeight="1">
      <c r="B434" s="129"/>
      <c r="C434" s="129"/>
      <c r="D434" s="129"/>
      <c r="E434" s="129"/>
      <c r="F434" s="129"/>
      <c r="G434" s="129"/>
    </row>
    <row r="435" ht="15.75" customHeight="1">
      <c r="B435" s="129"/>
      <c r="C435" s="129"/>
      <c r="D435" s="129"/>
      <c r="E435" s="129"/>
      <c r="F435" s="129"/>
      <c r="G435" s="129"/>
    </row>
    <row r="436" ht="15.75" customHeight="1">
      <c r="B436" s="129"/>
      <c r="C436" s="129"/>
      <c r="D436" s="129"/>
      <c r="E436" s="129"/>
      <c r="F436" s="129"/>
      <c r="G436" s="129"/>
    </row>
    <row r="437" ht="15.75" customHeight="1">
      <c r="B437" s="129"/>
      <c r="C437" s="129"/>
      <c r="D437" s="129"/>
      <c r="E437" s="129"/>
      <c r="F437" s="129"/>
      <c r="G437" s="129"/>
    </row>
    <row r="438" ht="15.75" customHeight="1">
      <c r="B438" s="129"/>
      <c r="C438" s="129"/>
      <c r="D438" s="129"/>
      <c r="E438" s="129"/>
      <c r="F438" s="129"/>
      <c r="G438" s="129"/>
    </row>
    <row r="439" ht="15.75" customHeight="1">
      <c r="B439" s="129"/>
      <c r="C439" s="129"/>
      <c r="D439" s="129"/>
      <c r="E439" s="129"/>
      <c r="F439" s="129"/>
      <c r="G439" s="129"/>
    </row>
    <row r="440" ht="15.75" customHeight="1">
      <c r="B440" s="129"/>
      <c r="C440" s="129"/>
      <c r="D440" s="129"/>
      <c r="E440" s="129"/>
      <c r="F440" s="129"/>
      <c r="G440" s="129"/>
    </row>
    <row r="441" ht="15.75" customHeight="1">
      <c r="B441" s="129"/>
      <c r="C441" s="129"/>
      <c r="D441" s="129"/>
      <c r="E441" s="129"/>
      <c r="F441" s="129"/>
      <c r="G441" s="129"/>
    </row>
    <row r="442" ht="15.75" customHeight="1">
      <c r="B442" s="129"/>
      <c r="C442" s="129"/>
      <c r="D442" s="129"/>
      <c r="E442" s="129"/>
      <c r="F442" s="129"/>
      <c r="G442" s="129"/>
    </row>
    <row r="443" ht="15.75" customHeight="1">
      <c r="B443" s="129"/>
      <c r="C443" s="129"/>
      <c r="D443" s="129"/>
      <c r="E443" s="129"/>
      <c r="F443" s="129"/>
      <c r="G443" s="129"/>
    </row>
    <row r="444" ht="15.75" customHeight="1">
      <c r="B444" s="129"/>
      <c r="C444" s="129"/>
      <c r="D444" s="129"/>
      <c r="E444" s="129"/>
      <c r="F444" s="129"/>
      <c r="G444" s="129"/>
    </row>
    <row r="445" ht="15.75" customHeight="1">
      <c r="B445" s="129"/>
      <c r="C445" s="129"/>
      <c r="D445" s="129"/>
      <c r="E445" s="129"/>
      <c r="F445" s="129"/>
      <c r="G445" s="129"/>
    </row>
    <row r="446" ht="15.75" customHeight="1">
      <c r="B446" s="129"/>
      <c r="C446" s="129"/>
      <c r="D446" s="129"/>
      <c r="E446" s="129"/>
      <c r="F446" s="129"/>
      <c r="G446" s="129"/>
    </row>
    <row r="447" ht="15.75" customHeight="1">
      <c r="B447" s="129"/>
      <c r="C447" s="129"/>
      <c r="D447" s="129"/>
      <c r="E447" s="129"/>
      <c r="F447" s="129"/>
      <c r="G447" s="129"/>
    </row>
    <row r="448" ht="15.75" customHeight="1">
      <c r="B448" s="129"/>
      <c r="C448" s="129"/>
      <c r="D448" s="129"/>
      <c r="E448" s="129"/>
      <c r="F448" s="129"/>
      <c r="G448" s="129"/>
    </row>
    <row r="449" ht="15.75" customHeight="1">
      <c r="B449" s="129"/>
      <c r="C449" s="129"/>
      <c r="D449" s="129"/>
      <c r="E449" s="129"/>
      <c r="F449" s="129"/>
      <c r="G449" s="129"/>
    </row>
    <row r="450" ht="15.75" customHeight="1">
      <c r="B450" s="129"/>
      <c r="C450" s="129"/>
      <c r="D450" s="129"/>
      <c r="E450" s="129"/>
      <c r="F450" s="129"/>
      <c r="G450" s="129"/>
    </row>
    <row r="451" ht="15.75" customHeight="1">
      <c r="B451" s="129"/>
      <c r="C451" s="129"/>
      <c r="D451" s="129"/>
      <c r="E451" s="129"/>
      <c r="F451" s="129"/>
      <c r="G451" s="129"/>
    </row>
    <row r="452" ht="15.75" customHeight="1">
      <c r="B452" s="129"/>
      <c r="C452" s="129"/>
      <c r="D452" s="129"/>
      <c r="E452" s="129"/>
      <c r="F452" s="129"/>
      <c r="G452" s="129"/>
    </row>
    <row r="453" ht="15.75" customHeight="1">
      <c r="B453" s="129"/>
      <c r="C453" s="129"/>
      <c r="D453" s="129"/>
      <c r="E453" s="129"/>
      <c r="F453" s="129"/>
      <c r="G453" s="129"/>
    </row>
    <row r="454" ht="15.75" customHeight="1">
      <c r="B454" s="129"/>
      <c r="C454" s="129"/>
      <c r="D454" s="129"/>
      <c r="E454" s="129"/>
      <c r="F454" s="129"/>
      <c r="G454" s="129"/>
    </row>
    <row r="455" ht="15.75" customHeight="1">
      <c r="B455" s="129"/>
      <c r="C455" s="129"/>
      <c r="D455" s="129"/>
      <c r="E455" s="129"/>
      <c r="F455" s="129"/>
      <c r="G455" s="129"/>
    </row>
    <row r="456" ht="15.75" customHeight="1">
      <c r="B456" s="129"/>
      <c r="C456" s="129"/>
      <c r="D456" s="129"/>
      <c r="E456" s="129"/>
      <c r="F456" s="129"/>
      <c r="G456" s="129"/>
    </row>
    <row r="457" ht="15.75" customHeight="1">
      <c r="B457" s="129"/>
      <c r="C457" s="129"/>
      <c r="D457" s="129"/>
      <c r="E457" s="129"/>
      <c r="F457" s="129"/>
      <c r="G457" s="129"/>
    </row>
    <row r="458" ht="15.75" customHeight="1">
      <c r="B458" s="129"/>
      <c r="C458" s="129"/>
      <c r="D458" s="129"/>
      <c r="E458" s="129"/>
      <c r="F458" s="129"/>
      <c r="G458" s="129"/>
    </row>
    <row r="459" ht="15.75" customHeight="1">
      <c r="B459" s="129"/>
      <c r="C459" s="129"/>
      <c r="D459" s="129"/>
      <c r="E459" s="129"/>
      <c r="F459" s="129"/>
      <c r="G459" s="129"/>
    </row>
    <row r="460" ht="15.75" customHeight="1">
      <c r="B460" s="129"/>
      <c r="C460" s="129"/>
      <c r="D460" s="129"/>
      <c r="E460" s="129"/>
      <c r="F460" s="129"/>
      <c r="G460" s="129"/>
    </row>
    <row r="461" ht="15.75" customHeight="1">
      <c r="B461" s="129"/>
      <c r="C461" s="129"/>
      <c r="D461" s="129"/>
      <c r="E461" s="129"/>
      <c r="F461" s="129"/>
      <c r="G461" s="129"/>
    </row>
    <row r="462" ht="15.75" customHeight="1">
      <c r="B462" s="129"/>
      <c r="C462" s="129"/>
      <c r="D462" s="129"/>
      <c r="E462" s="129"/>
      <c r="F462" s="129"/>
      <c r="G462" s="129"/>
    </row>
    <row r="463" ht="15.75" customHeight="1">
      <c r="B463" s="129"/>
      <c r="C463" s="129"/>
      <c r="D463" s="129"/>
      <c r="E463" s="129"/>
      <c r="F463" s="129"/>
      <c r="G463" s="129"/>
    </row>
    <row r="464" ht="15.75" customHeight="1">
      <c r="B464" s="129"/>
      <c r="C464" s="129"/>
      <c r="D464" s="129"/>
      <c r="E464" s="129"/>
      <c r="F464" s="129"/>
      <c r="G464" s="129"/>
    </row>
    <row r="465" ht="15.75" customHeight="1">
      <c r="B465" s="129"/>
      <c r="C465" s="129"/>
      <c r="D465" s="129"/>
      <c r="E465" s="129"/>
      <c r="F465" s="129"/>
      <c r="G465" s="129"/>
    </row>
    <row r="466" ht="15.75" customHeight="1">
      <c r="B466" s="129"/>
      <c r="C466" s="129"/>
      <c r="D466" s="129"/>
      <c r="E466" s="129"/>
      <c r="F466" s="129"/>
      <c r="G466" s="129"/>
    </row>
    <row r="467" ht="15.75" customHeight="1">
      <c r="B467" s="129"/>
      <c r="C467" s="129"/>
      <c r="D467" s="129"/>
      <c r="E467" s="129"/>
      <c r="F467" s="129"/>
      <c r="G467" s="129"/>
    </row>
    <row r="468" ht="15.75" customHeight="1">
      <c r="B468" s="129"/>
      <c r="C468" s="129"/>
      <c r="D468" s="129"/>
      <c r="E468" s="129"/>
      <c r="F468" s="129"/>
      <c r="G468" s="129"/>
    </row>
    <row r="469" ht="15.75" customHeight="1">
      <c r="B469" s="129"/>
      <c r="C469" s="129"/>
      <c r="D469" s="129"/>
      <c r="E469" s="129"/>
      <c r="F469" s="129"/>
      <c r="G469" s="129"/>
    </row>
    <row r="470" ht="15.75" customHeight="1">
      <c r="B470" s="129"/>
      <c r="C470" s="129"/>
      <c r="D470" s="129"/>
      <c r="E470" s="129"/>
      <c r="F470" s="129"/>
      <c r="G470" s="129"/>
    </row>
    <row r="471" ht="15.75" customHeight="1">
      <c r="B471" s="129"/>
      <c r="C471" s="129"/>
      <c r="D471" s="129"/>
      <c r="E471" s="129"/>
      <c r="F471" s="129"/>
      <c r="G471" s="129"/>
    </row>
    <row r="472" ht="15.75" customHeight="1">
      <c r="B472" s="129"/>
      <c r="C472" s="129"/>
      <c r="D472" s="129"/>
      <c r="E472" s="129"/>
      <c r="F472" s="129"/>
      <c r="G472" s="129"/>
    </row>
    <row r="473" ht="15.75" customHeight="1">
      <c r="B473" s="129"/>
      <c r="C473" s="129"/>
      <c r="D473" s="129"/>
      <c r="E473" s="129"/>
      <c r="F473" s="129"/>
      <c r="G473" s="129"/>
    </row>
    <row r="474" ht="15.75" customHeight="1">
      <c r="B474" s="129"/>
      <c r="C474" s="129"/>
      <c r="D474" s="129"/>
      <c r="E474" s="129"/>
      <c r="F474" s="129"/>
      <c r="G474" s="129"/>
    </row>
    <row r="475" ht="15.75" customHeight="1">
      <c r="B475" s="129"/>
      <c r="C475" s="129"/>
      <c r="D475" s="129"/>
      <c r="E475" s="129"/>
      <c r="F475" s="129"/>
      <c r="G475" s="129"/>
    </row>
    <row r="476" ht="15.75" customHeight="1">
      <c r="B476" s="129"/>
      <c r="C476" s="129"/>
      <c r="D476" s="129"/>
      <c r="E476" s="129"/>
      <c r="F476" s="129"/>
      <c r="G476" s="129"/>
    </row>
    <row r="477" ht="15.75" customHeight="1">
      <c r="B477" s="129"/>
      <c r="C477" s="129"/>
      <c r="D477" s="129"/>
      <c r="E477" s="129"/>
      <c r="F477" s="129"/>
      <c r="G477" s="129"/>
    </row>
    <row r="478" ht="15.75" customHeight="1">
      <c r="B478" s="129"/>
      <c r="C478" s="129"/>
      <c r="D478" s="129"/>
      <c r="E478" s="129"/>
      <c r="F478" s="129"/>
      <c r="G478" s="129"/>
    </row>
    <row r="479" ht="15.75" customHeight="1">
      <c r="B479" s="129"/>
      <c r="C479" s="129"/>
      <c r="D479" s="129"/>
      <c r="E479" s="129"/>
      <c r="F479" s="129"/>
      <c r="G479" s="129"/>
    </row>
    <row r="480" ht="15.75" customHeight="1">
      <c r="B480" s="129"/>
      <c r="C480" s="129"/>
      <c r="D480" s="129"/>
      <c r="E480" s="129"/>
      <c r="F480" s="129"/>
      <c r="G480" s="129"/>
    </row>
    <row r="481" ht="15.75" customHeight="1">
      <c r="B481" s="129"/>
      <c r="C481" s="129"/>
      <c r="D481" s="129"/>
      <c r="E481" s="129"/>
      <c r="F481" s="129"/>
      <c r="G481" s="129"/>
    </row>
    <row r="482" ht="15.75" customHeight="1">
      <c r="B482" s="129"/>
      <c r="C482" s="129"/>
      <c r="D482" s="129"/>
      <c r="E482" s="129"/>
      <c r="F482" s="129"/>
      <c r="G482" s="129"/>
    </row>
    <row r="483" ht="15.75" customHeight="1">
      <c r="B483" s="129"/>
      <c r="C483" s="129"/>
      <c r="D483" s="129"/>
      <c r="E483" s="129"/>
      <c r="F483" s="129"/>
      <c r="G483" s="129"/>
    </row>
    <row r="484" ht="15.75" customHeight="1">
      <c r="B484" s="129"/>
      <c r="C484" s="129"/>
      <c r="D484" s="129"/>
      <c r="E484" s="129"/>
      <c r="F484" s="129"/>
      <c r="G484" s="129"/>
    </row>
    <row r="485" ht="15.75" customHeight="1">
      <c r="B485" s="129"/>
      <c r="C485" s="129"/>
      <c r="D485" s="129"/>
      <c r="E485" s="129"/>
      <c r="F485" s="129"/>
      <c r="G485" s="129"/>
    </row>
    <row r="486" ht="15.75" customHeight="1">
      <c r="B486" s="129"/>
      <c r="C486" s="129"/>
      <c r="D486" s="129"/>
      <c r="E486" s="129"/>
      <c r="F486" s="129"/>
      <c r="G486" s="129"/>
    </row>
    <row r="487" ht="15.75" customHeight="1">
      <c r="B487" s="129"/>
      <c r="C487" s="129"/>
      <c r="D487" s="129"/>
      <c r="E487" s="129"/>
      <c r="F487" s="129"/>
      <c r="G487" s="129"/>
    </row>
    <row r="488" ht="15.75" customHeight="1">
      <c r="B488" s="129"/>
      <c r="C488" s="129"/>
      <c r="D488" s="129"/>
      <c r="E488" s="129"/>
      <c r="F488" s="129"/>
      <c r="G488" s="129"/>
    </row>
    <row r="489" ht="15.75" customHeight="1">
      <c r="B489" s="129"/>
      <c r="C489" s="129"/>
      <c r="D489" s="129"/>
      <c r="E489" s="129"/>
      <c r="F489" s="129"/>
      <c r="G489" s="129"/>
    </row>
    <row r="490" ht="15.75" customHeight="1">
      <c r="B490" s="129"/>
      <c r="C490" s="129"/>
      <c r="D490" s="129"/>
      <c r="E490" s="129"/>
      <c r="F490" s="129"/>
      <c r="G490" s="129"/>
    </row>
    <row r="491" ht="15.75" customHeight="1">
      <c r="B491" s="129"/>
      <c r="C491" s="129"/>
      <c r="D491" s="129"/>
      <c r="E491" s="129"/>
      <c r="F491" s="129"/>
      <c r="G491" s="129"/>
    </row>
    <row r="492" ht="15.75" customHeight="1">
      <c r="B492" s="129"/>
      <c r="C492" s="129"/>
      <c r="D492" s="129"/>
      <c r="E492" s="129"/>
      <c r="F492" s="129"/>
      <c r="G492" s="129"/>
    </row>
    <row r="493" ht="15.75" customHeight="1">
      <c r="B493" s="129"/>
      <c r="C493" s="129"/>
      <c r="D493" s="129"/>
      <c r="E493" s="129"/>
      <c r="F493" s="129"/>
      <c r="G493" s="129"/>
    </row>
    <row r="494" ht="15.75" customHeight="1">
      <c r="B494" s="129"/>
      <c r="C494" s="129"/>
      <c r="D494" s="129"/>
      <c r="E494" s="129"/>
      <c r="F494" s="129"/>
      <c r="G494" s="129"/>
    </row>
    <row r="495" ht="15.75" customHeight="1">
      <c r="B495" s="129"/>
      <c r="C495" s="129"/>
      <c r="D495" s="129"/>
      <c r="E495" s="129"/>
      <c r="F495" s="129"/>
      <c r="G495" s="129"/>
    </row>
    <row r="496" ht="15.75" customHeight="1">
      <c r="B496" s="129"/>
      <c r="C496" s="129"/>
      <c r="D496" s="129"/>
      <c r="E496" s="129"/>
      <c r="F496" s="129"/>
      <c r="G496" s="129"/>
    </row>
    <row r="497" ht="15.75" customHeight="1">
      <c r="B497" s="129"/>
      <c r="C497" s="129"/>
      <c r="D497" s="129"/>
      <c r="E497" s="129"/>
      <c r="F497" s="129"/>
      <c r="G497" s="129"/>
    </row>
    <row r="498" ht="15.75" customHeight="1">
      <c r="B498" s="129"/>
      <c r="C498" s="129"/>
      <c r="D498" s="129"/>
      <c r="E498" s="129"/>
      <c r="F498" s="129"/>
      <c r="G498" s="129"/>
    </row>
    <row r="499" ht="15.75" customHeight="1">
      <c r="B499" s="129"/>
      <c r="C499" s="129"/>
      <c r="D499" s="129"/>
      <c r="E499" s="129"/>
      <c r="F499" s="129"/>
      <c r="G499" s="129"/>
    </row>
    <row r="500" ht="15.75" customHeight="1">
      <c r="B500" s="129"/>
      <c r="C500" s="129"/>
      <c r="D500" s="129"/>
      <c r="E500" s="129"/>
      <c r="F500" s="129"/>
      <c r="G500" s="129"/>
    </row>
    <row r="501" ht="15.75" customHeight="1">
      <c r="B501" s="129"/>
      <c r="C501" s="129"/>
      <c r="D501" s="129"/>
      <c r="E501" s="129"/>
      <c r="F501" s="129"/>
      <c r="G501" s="129"/>
    </row>
    <row r="502" ht="15.75" customHeight="1">
      <c r="B502" s="129"/>
      <c r="C502" s="129"/>
      <c r="D502" s="129"/>
      <c r="E502" s="129"/>
      <c r="F502" s="129"/>
      <c r="G502" s="129"/>
    </row>
    <row r="503" ht="15.75" customHeight="1">
      <c r="B503" s="129"/>
      <c r="C503" s="129"/>
      <c r="D503" s="129"/>
      <c r="E503" s="129"/>
      <c r="F503" s="129"/>
      <c r="G503" s="129"/>
    </row>
    <row r="504" ht="15.75" customHeight="1">
      <c r="B504" s="129"/>
      <c r="C504" s="129"/>
      <c r="D504" s="129"/>
      <c r="E504" s="129"/>
      <c r="F504" s="129"/>
      <c r="G504" s="129"/>
    </row>
    <row r="505" ht="15.75" customHeight="1">
      <c r="B505" s="129"/>
      <c r="C505" s="129"/>
      <c r="D505" s="129"/>
      <c r="E505" s="129"/>
      <c r="F505" s="129"/>
      <c r="G505" s="129"/>
    </row>
    <row r="506" ht="15.75" customHeight="1">
      <c r="B506" s="129"/>
      <c r="C506" s="129"/>
      <c r="D506" s="129"/>
      <c r="E506" s="129"/>
      <c r="F506" s="129"/>
      <c r="G506" s="129"/>
    </row>
    <row r="507" ht="15.75" customHeight="1">
      <c r="B507" s="129"/>
      <c r="C507" s="129"/>
      <c r="D507" s="129"/>
      <c r="E507" s="129"/>
      <c r="F507" s="129"/>
      <c r="G507" s="129"/>
    </row>
    <row r="508" ht="15.75" customHeight="1">
      <c r="B508" s="129"/>
      <c r="C508" s="129"/>
      <c r="D508" s="129"/>
      <c r="E508" s="129"/>
      <c r="F508" s="129"/>
      <c r="G508" s="129"/>
    </row>
    <row r="509" ht="15.75" customHeight="1">
      <c r="B509" s="129"/>
      <c r="C509" s="129"/>
      <c r="D509" s="129"/>
      <c r="E509" s="129"/>
      <c r="F509" s="129"/>
      <c r="G509" s="129"/>
    </row>
    <row r="510" ht="15.75" customHeight="1">
      <c r="B510" s="129"/>
      <c r="C510" s="129"/>
      <c r="D510" s="129"/>
      <c r="E510" s="129"/>
      <c r="F510" s="129"/>
      <c r="G510" s="129"/>
    </row>
    <row r="511" ht="15.75" customHeight="1">
      <c r="B511" s="129"/>
      <c r="C511" s="129"/>
      <c r="D511" s="129"/>
      <c r="E511" s="129"/>
      <c r="F511" s="129"/>
      <c r="G511" s="129"/>
    </row>
    <row r="512" ht="15.75" customHeight="1">
      <c r="B512" s="129"/>
      <c r="C512" s="129"/>
      <c r="D512" s="129"/>
      <c r="E512" s="129"/>
      <c r="F512" s="129"/>
      <c r="G512" s="129"/>
    </row>
    <row r="513" ht="15.75" customHeight="1">
      <c r="B513" s="129"/>
      <c r="C513" s="129"/>
      <c r="D513" s="129"/>
      <c r="E513" s="129"/>
      <c r="F513" s="129"/>
      <c r="G513" s="129"/>
    </row>
    <row r="514" ht="15.75" customHeight="1">
      <c r="B514" s="129"/>
      <c r="C514" s="129"/>
      <c r="D514" s="129"/>
      <c r="E514" s="129"/>
      <c r="F514" s="129"/>
      <c r="G514" s="129"/>
    </row>
    <row r="515" ht="15.75" customHeight="1">
      <c r="B515" s="129"/>
      <c r="C515" s="129"/>
      <c r="D515" s="129"/>
      <c r="E515" s="129"/>
      <c r="F515" s="129"/>
      <c r="G515" s="129"/>
    </row>
    <row r="516" ht="15.75" customHeight="1">
      <c r="B516" s="129"/>
      <c r="C516" s="129"/>
      <c r="D516" s="129"/>
      <c r="E516" s="129"/>
      <c r="F516" s="129"/>
      <c r="G516" s="129"/>
    </row>
    <row r="517" ht="15.75" customHeight="1">
      <c r="B517" s="129"/>
      <c r="C517" s="129"/>
      <c r="D517" s="129"/>
      <c r="E517" s="129"/>
      <c r="F517" s="129"/>
      <c r="G517" s="129"/>
    </row>
    <row r="518" ht="15.75" customHeight="1">
      <c r="B518" s="129"/>
      <c r="C518" s="129"/>
      <c r="D518" s="129"/>
      <c r="E518" s="129"/>
      <c r="F518" s="129"/>
      <c r="G518" s="129"/>
    </row>
    <row r="519" ht="15.75" customHeight="1">
      <c r="B519" s="129"/>
      <c r="C519" s="129"/>
      <c r="D519" s="129"/>
      <c r="E519" s="129"/>
      <c r="F519" s="129"/>
      <c r="G519" s="129"/>
    </row>
    <row r="520" ht="15.75" customHeight="1">
      <c r="B520" s="129"/>
      <c r="C520" s="129"/>
      <c r="D520" s="129"/>
      <c r="E520" s="129"/>
      <c r="F520" s="129"/>
      <c r="G520" s="129"/>
    </row>
    <row r="521" ht="15.75" customHeight="1">
      <c r="B521" s="129"/>
      <c r="C521" s="129"/>
      <c r="D521" s="129"/>
      <c r="E521" s="129"/>
      <c r="F521" s="129"/>
      <c r="G521" s="129"/>
    </row>
    <row r="522" ht="15.75" customHeight="1">
      <c r="B522" s="129"/>
      <c r="C522" s="129"/>
      <c r="D522" s="129"/>
      <c r="E522" s="129"/>
      <c r="F522" s="129"/>
      <c r="G522" s="129"/>
    </row>
    <row r="523" ht="15.75" customHeight="1">
      <c r="B523" s="129"/>
      <c r="C523" s="129"/>
      <c r="D523" s="129"/>
      <c r="E523" s="129"/>
      <c r="F523" s="129"/>
      <c r="G523" s="129"/>
    </row>
    <row r="524" ht="15.75" customHeight="1">
      <c r="B524" s="129"/>
      <c r="C524" s="129"/>
      <c r="D524" s="129"/>
      <c r="E524" s="129"/>
      <c r="F524" s="129"/>
      <c r="G524" s="129"/>
    </row>
    <row r="525" ht="15.75" customHeight="1">
      <c r="B525" s="129"/>
      <c r="C525" s="129"/>
      <c r="D525" s="129"/>
      <c r="E525" s="129"/>
      <c r="F525" s="129"/>
      <c r="G525" s="129"/>
    </row>
    <row r="526" ht="15.75" customHeight="1">
      <c r="B526" s="129"/>
      <c r="C526" s="129"/>
      <c r="D526" s="129"/>
      <c r="E526" s="129"/>
      <c r="F526" s="129"/>
      <c r="G526" s="129"/>
    </row>
    <row r="527" ht="15.75" customHeight="1">
      <c r="B527" s="129"/>
      <c r="C527" s="129"/>
      <c r="D527" s="129"/>
      <c r="E527" s="129"/>
      <c r="F527" s="129"/>
      <c r="G527" s="129"/>
    </row>
    <row r="528" ht="15.75" customHeight="1">
      <c r="B528" s="129"/>
      <c r="C528" s="129"/>
      <c r="D528" s="129"/>
      <c r="E528" s="129"/>
      <c r="F528" s="129"/>
      <c r="G528" s="129"/>
    </row>
    <row r="529" ht="15.75" customHeight="1">
      <c r="B529" s="129"/>
      <c r="C529" s="129"/>
      <c r="D529" s="129"/>
      <c r="E529" s="129"/>
      <c r="F529" s="129"/>
      <c r="G529" s="129"/>
    </row>
    <row r="530" ht="15.75" customHeight="1">
      <c r="B530" s="129"/>
      <c r="C530" s="129"/>
      <c r="D530" s="129"/>
      <c r="E530" s="129"/>
      <c r="F530" s="129"/>
      <c r="G530" s="129"/>
    </row>
    <row r="531" ht="15.75" customHeight="1">
      <c r="B531" s="129"/>
      <c r="C531" s="129"/>
      <c r="D531" s="129"/>
      <c r="E531" s="129"/>
      <c r="F531" s="129"/>
      <c r="G531" s="129"/>
    </row>
    <row r="532" ht="15.75" customHeight="1">
      <c r="B532" s="129"/>
      <c r="C532" s="129"/>
      <c r="D532" s="129"/>
      <c r="E532" s="129"/>
      <c r="F532" s="129"/>
      <c r="G532" s="129"/>
    </row>
    <row r="533" ht="15.75" customHeight="1">
      <c r="B533" s="129"/>
      <c r="C533" s="129"/>
      <c r="D533" s="129"/>
      <c r="E533" s="129"/>
      <c r="F533" s="129"/>
      <c r="G533" s="129"/>
    </row>
    <row r="534" ht="15.75" customHeight="1">
      <c r="B534" s="129"/>
      <c r="C534" s="129"/>
      <c r="D534" s="129"/>
      <c r="E534" s="129"/>
      <c r="F534" s="129"/>
      <c r="G534" s="129"/>
    </row>
    <row r="535" ht="15.75" customHeight="1">
      <c r="B535" s="129"/>
      <c r="C535" s="129"/>
      <c r="D535" s="129"/>
      <c r="E535" s="129"/>
      <c r="F535" s="129"/>
      <c r="G535" s="129"/>
    </row>
    <row r="536" ht="15.75" customHeight="1">
      <c r="B536" s="129"/>
      <c r="C536" s="129"/>
      <c r="D536" s="129"/>
      <c r="E536" s="129"/>
      <c r="F536" s="129"/>
      <c r="G536" s="129"/>
    </row>
    <row r="537" ht="15.75" customHeight="1">
      <c r="B537" s="129"/>
      <c r="C537" s="129"/>
      <c r="D537" s="129"/>
      <c r="E537" s="129"/>
      <c r="F537" s="129"/>
      <c r="G537" s="129"/>
    </row>
    <row r="538" ht="15.75" customHeight="1">
      <c r="B538" s="129"/>
      <c r="C538" s="129"/>
      <c r="D538" s="129"/>
      <c r="E538" s="129"/>
      <c r="F538" s="129"/>
      <c r="G538" s="129"/>
    </row>
    <row r="539" ht="15.75" customHeight="1">
      <c r="B539" s="129"/>
      <c r="C539" s="129"/>
      <c r="D539" s="129"/>
      <c r="E539" s="129"/>
      <c r="F539" s="129"/>
      <c r="G539" s="129"/>
    </row>
    <row r="540" ht="15.75" customHeight="1">
      <c r="B540" s="129"/>
      <c r="C540" s="129"/>
      <c r="D540" s="129"/>
      <c r="E540" s="129"/>
      <c r="F540" s="129"/>
      <c r="G540" s="129"/>
    </row>
    <row r="541" ht="15.75" customHeight="1">
      <c r="B541" s="129"/>
      <c r="C541" s="129"/>
      <c r="D541" s="129"/>
      <c r="E541" s="129"/>
      <c r="F541" s="129"/>
      <c r="G541" s="129"/>
    </row>
    <row r="542" ht="15.75" customHeight="1">
      <c r="B542" s="129"/>
      <c r="C542" s="129"/>
      <c r="D542" s="129"/>
      <c r="E542" s="129"/>
      <c r="F542" s="129"/>
      <c r="G542" s="129"/>
    </row>
    <row r="543" ht="15.75" customHeight="1">
      <c r="B543" s="129"/>
      <c r="C543" s="129"/>
      <c r="D543" s="129"/>
      <c r="E543" s="129"/>
      <c r="F543" s="129"/>
      <c r="G543" s="129"/>
    </row>
    <row r="544" ht="15.75" customHeight="1">
      <c r="B544" s="129"/>
      <c r="C544" s="129"/>
      <c r="D544" s="129"/>
      <c r="E544" s="129"/>
      <c r="F544" s="129"/>
      <c r="G544" s="129"/>
    </row>
    <row r="545" ht="15.75" customHeight="1">
      <c r="B545" s="129"/>
      <c r="C545" s="129"/>
      <c r="D545" s="129"/>
      <c r="E545" s="129"/>
      <c r="F545" s="129"/>
      <c r="G545" s="129"/>
    </row>
    <row r="546" ht="15.75" customHeight="1">
      <c r="B546" s="129"/>
      <c r="C546" s="129"/>
      <c r="D546" s="129"/>
      <c r="E546" s="129"/>
      <c r="F546" s="129"/>
      <c r="G546" s="129"/>
    </row>
    <row r="547" ht="15.75" customHeight="1">
      <c r="B547" s="129"/>
      <c r="C547" s="129"/>
      <c r="D547" s="129"/>
      <c r="E547" s="129"/>
      <c r="F547" s="129"/>
      <c r="G547" s="129"/>
    </row>
    <row r="548" ht="15.75" customHeight="1">
      <c r="B548" s="129"/>
      <c r="C548" s="129"/>
      <c r="D548" s="129"/>
      <c r="E548" s="129"/>
      <c r="F548" s="129"/>
      <c r="G548" s="129"/>
    </row>
    <row r="549" ht="15.75" customHeight="1">
      <c r="B549" s="129"/>
      <c r="C549" s="129"/>
      <c r="D549" s="129"/>
      <c r="E549" s="129"/>
      <c r="F549" s="129"/>
      <c r="G549" s="129"/>
    </row>
    <row r="550" ht="15.75" customHeight="1">
      <c r="B550" s="129"/>
      <c r="C550" s="129"/>
      <c r="D550" s="129"/>
      <c r="E550" s="129"/>
      <c r="F550" s="129"/>
      <c r="G550" s="129"/>
    </row>
    <row r="551" ht="15.75" customHeight="1">
      <c r="B551" s="129"/>
      <c r="C551" s="129"/>
      <c r="D551" s="129"/>
      <c r="E551" s="129"/>
      <c r="F551" s="129"/>
      <c r="G551" s="129"/>
    </row>
    <row r="552" ht="15.75" customHeight="1">
      <c r="B552" s="129"/>
      <c r="C552" s="129"/>
      <c r="D552" s="129"/>
      <c r="E552" s="129"/>
      <c r="F552" s="129"/>
      <c r="G552" s="129"/>
    </row>
    <row r="553" ht="15.75" customHeight="1">
      <c r="B553" s="129"/>
      <c r="C553" s="129"/>
      <c r="D553" s="129"/>
      <c r="E553" s="129"/>
      <c r="F553" s="129"/>
      <c r="G553" s="129"/>
    </row>
    <row r="554" ht="15.75" customHeight="1">
      <c r="B554" s="129"/>
      <c r="C554" s="129"/>
      <c r="D554" s="129"/>
      <c r="E554" s="129"/>
      <c r="F554" s="129"/>
      <c r="G554" s="129"/>
    </row>
    <row r="555" ht="15.75" customHeight="1">
      <c r="B555" s="129"/>
      <c r="C555" s="129"/>
      <c r="D555" s="129"/>
      <c r="E555" s="129"/>
      <c r="F555" s="129"/>
      <c r="G555" s="129"/>
    </row>
    <row r="556" ht="15.75" customHeight="1">
      <c r="B556" s="129"/>
      <c r="C556" s="129"/>
      <c r="D556" s="129"/>
      <c r="E556" s="129"/>
      <c r="F556" s="129"/>
      <c r="G556" s="129"/>
    </row>
    <row r="557" ht="15.75" customHeight="1">
      <c r="B557" s="129"/>
      <c r="C557" s="129"/>
      <c r="D557" s="129"/>
      <c r="E557" s="129"/>
      <c r="F557" s="129"/>
      <c r="G557" s="129"/>
    </row>
    <row r="558" ht="15.75" customHeight="1">
      <c r="B558" s="129"/>
      <c r="C558" s="129"/>
      <c r="D558" s="129"/>
      <c r="E558" s="129"/>
      <c r="F558" s="129"/>
      <c r="G558" s="129"/>
    </row>
    <row r="559" ht="15.75" customHeight="1">
      <c r="B559" s="129"/>
      <c r="C559" s="129"/>
      <c r="D559" s="129"/>
      <c r="E559" s="129"/>
      <c r="F559" s="129"/>
      <c r="G559" s="129"/>
    </row>
    <row r="560" ht="15.75" customHeight="1">
      <c r="B560" s="129"/>
      <c r="C560" s="129"/>
      <c r="D560" s="129"/>
      <c r="E560" s="129"/>
      <c r="F560" s="129"/>
      <c r="G560" s="129"/>
    </row>
    <row r="561" ht="15.75" customHeight="1">
      <c r="B561" s="129"/>
      <c r="C561" s="129"/>
      <c r="D561" s="129"/>
      <c r="E561" s="129"/>
      <c r="F561" s="129"/>
      <c r="G561" s="129"/>
    </row>
    <row r="562" ht="15.75" customHeight="1">
      <c r="B562" s="129"/>
      <c r="C562" s="129"/>
      <c r="D562" s="129"/>
      <c r="E562" s="129"/>
      <c r="F562" s="129"/>
      <c r="G562" s="129"/>
    </row>
    <row r="563" ht="15.75" customHeight="1">
      <c r="B563" s="129"/>
      <c r="C563" s="129"/>
      <c r="D563" s="129"/>
      <c r="E563" s="129"/>
      <c r="F563" s="129"/>
      <c r="G563" s="129"/>
    </row>
    <row r="564" ht="15.75" customHeight="1">
      <c r="B564" s="129"/>
      <c r="C564" s="129"/>
      <c r="D564" s="129"/>
      <c r="E564" s="129"/>
      <c r="F564" s="129"/>
      <c r="G564" s="129"/>
    </row>
    <row r="565" ht="15.75" customHeight="1">
      <c r="B565" s="129"/>
      <c r="C565" s="129"/>
      <c r="D565" s="129"/>
      <c r="E565" s="129"/>
      <c r="F565" s="129"/>
      <c r="G565" s="129"/>
    </row>
    <row r="566" ht="15.75" customHeight="1">
      <c r="B566" s="129"/>
      <c r="C566" s="129"/>
      <c r="D566" s="129"/>
      <c r="E566" s="129"/>
      <c r="F566" s="129"/>
      <c r="G566" s="129"/>
    </row>
    <row r="567" ht="15.75" customHeight="1">
      <c r="B567" s="129"/>
      <c r="C567" s="129"/>
      <c r="D567" s="129"/>
      <c r="E567" s="129"/>
      <c r="F567" s="129"/>
      <c r="G567" s="129"/>
    </row>
    <row r="568" ht="15.75" customHeight="1">
      <c r="B568" s="129"/>
      <c r="C568" s="129"/>
      <c r="D568" s="129"/>
      <c r="E568" s="129"/>
      <c r="F568" s="129"/>
      <c r="G568" s="129"/>
    </row>
    <row r="569" ht="15.75" customHeight="1">
      <c r="B569" s="129"/>
      <c r="C569" s="129"/>
      <c r="D569" s="129"/>
      <c r="E569" s="129"/>
      <c r="F569" s="129"/>
      <c r="G569" s="129"/>
    </row>
    <row r="570" ht="15.75" customHeight="1">
      <c r="B570" s="129"/>
      <c r="C570" s="129"/>
      <c r="D570" s="129"/>
      <c r="E570" s="129"/>
      <c r="F570" s="129"/>
      <c r="G570" s="129"/>
    </row>
    <row r="571" ht="15.75" customHeight="1">
      <c r="B571" s="129"/>
      <c r="C571" s="129"/>
      <c r="D571" s="129"/>
      <c r="E571" s="129"/>
      <c r="F571" s="129"/>
      <c r="G571" s="129"/>
    </row>
    <row r="572" ht="15.75" customHeight="1">
      <c r="B572" s="129"/>
      <c r="C572" s="129"/>
      <c r="D572" s="129"/>
      <c r="E572" s="129"/>
      <c r="F572" s="129"/>
      <c r="G572" s="129"/>
    </row>
    <row r="573" ht="15.75" customHeight="1">
      <c r="B573" s="129"/>
      <c r="C573" s="129"/>
      <c r="D573" s="129"/>
      <c r="E573" s="129"/>
      <c r="F573" s="129"/>
      <c r="G573" s="129"/>
    </row>
    <row r="574" ht="15.75" customHeight="1">
      <c r="B574" s="129"/>
      <c r="C574" s="129"/>
      <c r="D574" s="129"/>
      <c r="E574" s="129"/>
      <c r="F574" s="129"/>
      <c r="G574" s="129"/>
    </row>
    <row r="575" ht="15.75" customHeight="1">
      <c r="B575" s="129"/>
      <c r="C575" s="129"/>
      <c r="D575" s="129"/>
      <c r="E575" s="129"/>
      <c r="F575" s="129"/>
      <c r="G575" s="129"/>
    </row>
    <row r="576" ht="15.75" customHeight="1">
      <c r="B576" s="129"/>
      <c r="C576" s="129"/>
      <c r="D576" s="129"/>
      <c r="E576" s="129"/>
      <c r="F576" s="129"/>
      <c r="G576" s="129"/>
    </row>
    <row r="577" ht="15.75" customHeight="1">
      <c r="B577" s="129"/>
      <c r="C577" s="129"/>
      <c r="D577" s="129"/>
      <c r="E577" s="129"/>
      <c r="F577" s="129"/>
      <c r="G577" s="129"/>
    </row>
    <row r="578" ht="15.75" customHeight="1">
      <c r="B578" s="129"/>
      <c r="C578" s="129"/>
      <c r="D578" s="129"/>
      <c r="E578" s="129"/>
      <c r="F578" s="129"/>
      <c r="G578" s="129"/>
    </row>
    <row r="579" ht="15.75" customHeight="1">
      <c r="B579" s="129"/>
      <c r="C579" s="129"/>
      <c r="D579" s="129"/>
      <c r="E579" s="129"/>
      <c r="F579" s="129"/>
      <c r="G579" s="129"/>
    </row>
    <row r="580" ht="15.75" customHeight="1">
      <c r="B580" s="129"/>
      <c r="C580" s="129"/>
      <c r="D580" s="129"/>
      <c r="E580" s="129"/>
      <c r="F580" s="129"/>
      <c r="G580" s="129"/>
    </row>
    <row r="581" ht="15.75" customHeight="1">
      <c r="B581" s="129"/>
      <c r="C581" s="129"/>
      <c r="D581" s="129"/>
      <c r="E581" s="129"/>
      <c r="F581" s="129"/>
      <c r="G581" s="129"/>
    </row>
    <row r="582" ht="15.75" customHeight="1">
      <c r="B582" s="129"/>
      <c r="C582" s="129"/>
      <c r="D582" s="129"/>
      <c r="E582" s="129"/>
      <c r="F582" s="129"/>
      <c r="G582" s="129"/>
    </row>
    <row r="583" ht="15.75" customHeight="1">
      <c r="B583" s="129"/>
      <c r="C583" s="129"/>
      <c r="D583" s="129"/>
      <c r="E583" s="129"/>
      <c r="F583" s="129"/>
      <c r="G583" s="129"/>
    </row>
    <row r="584" ht="15.75" customHeight="1">
      <c r="B584" s="129"/>
      <c r="C584" s="129"/>
      <c r="D584" s="129"/>
      <c r="E584" s="129"/>
      <c r="F584" s="129"/>
      <c r="G584" s="129"/>
    </row>
    <row r="585" ht="15.75" customHeight="1">
      <c r="B585" s="129"/>
      <c r="C585" s="129"/>
      <c r="D585" s="129"/>
      <c r="E585" s="129"/>
      <c r="F585" s="129"/>
      <c r="G585" s="129"/>
    </row>
    <row r="586" ht="15.75" customHeight="1">
      <c r="B586" s="129"/>
      <c r="C586" s="129"/>
      <c r="D586" s="129"/>
      <c r="E586" s="129"/>
      <c r="F586" s="129"/>
      <c r="G586" s="129"/>
    </row>
    <row r="587" ht="15.75" customHeight="1">
      <c r="B587" s="129"/>
      <c r="C587" s="129"/>
      <c r="D587" s="129"/>
      <c r="E587" s="129"/>
      <c r="F587" s="129"/>
      <c r="G587" s="129"/>
    </row>
    <row r="588" ht="15.75" customHeight="1">
      <c r="B588" s="129"/>
      <c r="C588" s="129"/>
      <c r="D588" s="129"/>
      <c r="E588" s="129"/>
      <c r="F588" s="129"/>
      <c r="G588" s="129"/>
    </row>
    <row r="589" ht="15.75" customHeight="1">
      <c r="B589" s="129"/>
      <c r="C589" s="129"/>
      <c r="D589" s="129"/>
      <c r="E589" s="129"/>
      <c r="F589" s="129"/>
      <c r="G589" s="129"/>
    </row>
    <row r="590" ht="15.75" customHeight="1">
      <c r="B590" s="129"/>
      <c r="C590" s="129"/>
      <c r="D590" s="129"/>
      <c r="E590" s="129"/>
      <c r="F590" s="129"/>
      <c r="G590" s="129"/>
    </row>
    <row r="591" ht="15.75" customHeight="1">
      <c r="B591" s="129"/>
      <c r="C591" s="129"/>
      <c r="D591" s="129"/>
      <c r="E591" s="129"/>
      <c r="F591" s="129"/>
      <c r="G591" s="129"/>
    </row>
    <row r="592" ht="15.75" customHeight="1">
      <c r="B592" s="129"/>
      <c r="C592" s="129"/>
      <c r="D592" s="129"/>
      <c r="E592" s="129"/>
      <c r="F592" s="129"/>
      <c r="G592" s="129"/>
    </row>
    <row r="593" ht="15.75" customHeight="1">
      <c r="B593" s="129"/>
      <c r="C593" s="129"/>
      <c r="D593" s="129"/>
      <c r="E593" s="129"/>
      <c r="F593" s="129"/>
      <c r="G593" s="129"/>
    </row>
    <row r="594" ht="15.75" customHeight="1">
      <c r="B594" s="129"/>
      <c r="C594" s="129"/>
      <c r="D594" s="129"/>
      <c r="E594" s="129"/>
      <c r="F594" s="129"/>
      <c r="G594" s="129"/>
    </row>
    <row r="595" ht="15.75" customHeight="1">
      <c r="B595" s="129"/>
      <c r="C595" s="129"/>
      <c r="D595" s="129"/>
      <c r="E595" s="129"/>
      <c r="F595" s="129"/>
      <c r="G595" s="129"/>
    </row>
    <row r="596" ht="15.75" customHeight="1">
      <c r="B596" s="129"/>
      <c r="C596" s="129"/>
      <c r="D596" s="129"/>
      <c r="E596" s="129"/>
      <c r="F596" s="129"/>
      <c r="G596" s="129"/>
    </row>
    <row r="597" ht="15.75" customHeight="1">
      <c r="B597" s="129"/>
      <c r="C597" s="129"/>
      <c r="D597" s="129"/>
      <c r="E597" s="129"/>
      <c r="F597" s="129"/>
      <c r="G597" s="129"/>
    </row>
    <row r="598" ht="15.75" customHeight="1">
      <c r="B598" s="129"/>
      <c r="C598" s="129"/>
      <c r="D598" s="129"/>
      <c r="E598" s="129"/>
      <c r="F598" s="129"/>
      <c r="G598" s="129"/>
    </row>
    <row r="599" ht="15.75" customHeight="1">
      <c r="B599" s="129"/>
      <c r="C599" s="129"/>
      <c r="D599" s="129"/>
      <c r="E599" s="129"/>
      <c r="F599" s="129"/>
      <c r="G599" s="129"/>
    </row>
    <row r="600" ht="15.75" customHeight="1">
      <c r="B600" s="129"/>
      <c r="C600" s="129"/>
      <c r="D600" s="129"/>
      <c r="E600" s="129"/>
      <c r="F600" s="129"/>
      <c r="G600" s="129"/>
    </row>
    <row r="601" ht="15.75" customHeight="1">
      <c r="B601" s="129"/>
      <c r="C601" s="129"/>
      <c r="D601" s="129"/>
      <c r="E601" s="129"/>
      <c r="F601" s="129"/>
      <c r="G601" s="129"/>
    </row>
    <row r="602" ht="15.75" customHeight="1">
      <c r="B602" s="129"/>
      <c r="C602" s="129"/>
      <c r="D602" s="129"/>
      <c r="E602" s="129"/>
      <c r="F602" s="129"/>
      <c r="G602" s="129"/>
    </row>
    <row r="603" ht="15.75" customHeight="1">
      <c r="B603" s="129"/>
      <c r="C603" s="129"/>
      <c r="D603" s="129"/>
      <c r="E603" s="129"/>
      <c r="F603" s="129"/>
      <c r="G603" s="129"/>
    </row>
    <row r="604" ht="15.75" customHeight="1">
      <c r="B604" s="129"/>
      <c r="C604" s="129"/>
      <c r="D604" s="129"/>
      <c r="E604" s="129"/>
      <c r="F604" s="129"/>
      <c r="G604" s="129"/>
    </row>
    <row r="605" ht="15.75" customHeight="1">
      <c r="B605" s="129"/>
      <c r="C605" s="129"/>
      <c r="D605" s="129"/>
      <c r="E605" s="129"/>
      <c r="F605" s="129"/>
      <c r="G605" s="129"/>
    </row>
    <row r="606" ht="15.75" customHeight="1">
      <c r="B606" s="129"/>
      <c r="C606" s="129"/>
      <c r="D606" s="129"/>
      <c r="E606" s="129"/>
      <c r="F606" s="129"/>
      <c r="G606" s="129"/>
    </row>
    <row r="607" ht="15.75" customHeight="1">
      <c r="B607" s="129"/>
      <c r="C607" s="129"/>
      <c r="D607" s="129"/>
      <c r="E607" s="129"/>
      <c r="F607" s="129"/>
      <c r="G607" s="129"/>
    </row>
    <row r="608" ht="15.75" customHeight="1">
      <c r="B608" s="129"/>
      <c r="C608" s="129"/>
      <c r="D608" s="129"/>
      <c r="E608" s="129"/>
      <c r="F608" s="129"/>
      <c r="G608" s="129"/>
    </row>
    <row r="609" ht="15.75" customHeight="1">
      <c r="B609" s="129"/>
      <c r="C609" s="129"/>
      <c r="D609" s="129"/>
      <c r="E609" s="129"/>
      <c r="F609" s="129"/>
      <c r="G609" s="129"/>
    </row>
    <row r="610" ht="15.75" customHeight="1">
      <c r="B610" s="129"/>
      <c r="C610" s="129"/>
      <c r="D610" s="129"/>
      <c r="E610" s="129"/>
      <c r="F610" s="129"/>
      <c r="G610" s="129"/>
    </row>
    <row r="611" ht="15.75" customHeight="1">
      <c r="B611" s="129"/>
      <c r="C611" s="129"/>
      <c r="D611" s="129"/>
      <c r="E611" s="129"/>
      <c r="F611" s="129"/>
      <c r="G611" s="129"/>
    </row>
    <row r="612" ht="15.75" customHeight="1">
      <c r="B612" s="129"/>
      <c r="C612" s="129"/>
      <c r="D612" s="129"/>
      <c r="E612" s="129"/>
      <c r="F612" s="129"/>
      <c r="G612" s="129"/>
    </row>
    <row r="613" ht="15.75" customHeight="1">
      <c r="B613" s="129"/>
      <c r="C613" s="129"/>
      <c r="D613" s="129"/>
      <c r="E613" s="129"/>
      <c r="F613" s="129"/>
      <c r="G613" s="129"/>
    </row>
    <row r="614" ht="15.75" customHeight="1">
      <c r="B614" s="129"/>
      <c r="C614" s="129"/>
      <c r="D614" s="129"/>
      <c r="E614" s="129"/>
      <c r="F614" s="129"/>
      <c r="G614" s="129"/>
    </row>
    <row r="615" ht="15.75" customHeight="1">
      <c r="B615" s="129"/>
      <c r="C615" s="129"/>
      <c r="D615" s="129"/>
      <c r="E615" s="129"/>
      <c r="F615" s="129"/>
      <c r="G615" s="129"/>
    </row>
    <row r="616" ht="15.75" customHeight="1">
      <c r="B616" s="129"/>
      <c r="C616" s="129"/>
      <c r="D616" s="129"/>
      <c r="E616" s="129"/>
      <c r="F616" s="129"/>
      <c r="G616" s="129"/>
    </row>
    <row r="617" ht="15.75" customHeight="1">
      <c r="B617" s="129"/>
      <c r="C617" s="129"/>
      <c r="D617" s="129"/>
      <c r="E617" s="129"/>
      <c r="F617" s="129"/>
      <c r="G617" s="129"/>
    </row>
    <row r="618" ht="15.75" customHeight="1">
      <c r="B618" s="129"/>
      <c r="C618" s="129"/>
      <c r="D618" s="129"/>
      <c r="E618" s="129"/>
      <c r="F618" s="129"/>
      <c r="G618" s="129"/>
    </row>
    <row r="619" ht="15.75" customHeight="1">
      <c r="B619" s="129"/>
      <c r="C619" s="129"/>
      <c r="D619" s="129"/>
      <c r="E619" s="129"/>
      <c r="F619" s="129"/>
      <c r="G619" s="129"/>
    </row>
    <row r="620" ht="15.75" customHeight="1">
      <c r="B620" s="129"/>
      <c r="C620" s="129"/>
      <c r="D620" s="129"/>
      <c r="E620" s="129"/>
      <c r="F620" s="129"/>
      <c r="G620" s="129"/>
    </row>
    <row r="621" ht="15.75" customHeight="1">
      <c r="B621" s="129"/>
      <c r="C621" s="129"/>
      <c r="D621" s="129"/>
      <c r="E621" s="129"/>
      <c r="F621" s="129"/>
      <c r="G621" s="129"/>
    </row>
    <row r="622" ht="15.75" customHeight="1">
      <c r="B622" s="129"/>
      <c r="C622" s="129"/>
      <c r="D622" s="129"/>
      <c r="E622" s="129"/>
      <c r="F622" s="129"/>
      <c r="G622" s="129"/>
    </row>
    <row r="623" ht="15.75" customHeight="1">
      <c r="B623" s="129"/>
      <c r="C623" s="129"/>
      <c r="D623" s="129"/>
      <c r="E623" s="129"/>
      <c r="F623" s="129"/>
      <c r="G623" s="129"/>
    </row>
    <row r="624" ht="15.75" customHeight="1">
      <c r="B624" s="129"/>
      <c r="C624" s="129"/>
      <c r="D624" s="129"/>
      <c r="E624" s="129"/>
      <c r="F624" s="129"/>
      <c r="G624" s="129"/>
    </row>
    <row r="625" ht="15.75" customHeight="1">
      <c r="B625" s="129"/>
      <c r="C625" s="129"/>
      <c r="D625" s="129"/>
      <c r="E625" s="129"/>
      <c r="F625" s="129"/>
      <c r="G625" s="129"/>
    </row>
    <row r="626" ht="15.75" customHeight="1">
      <c r="B626" s="129"/>
      <c r="C626" s="129"/>
      <c r="D626" s="129"/>
      <c r="E626" s="129"/>
      <c r="F626" s="129"/>
      <c r="G626" s="129"/>
    </row>
    <row r="627" ht="15.75" customHeight="1">
      <c r="B627" s="129"/>
      <c r="C627" s="129"/>
      <c r="D627" s="129"/>
      <c r="E627" s="129"/>
      <c r="F627" s="129"/>
      <c r="G627" s="129"/>
    </row>
    <row r="628" ht="15.75" customHeight="1">
      <c r="B628" s="129"/>
      <c r="C628" s="129"/>
      <c r="D628" s="129"/>
      <c r="E628" s="129"/>
      <c r="F628" s="129"/>
      <c r="G628" s="129"/>
    </row>
    <row r="629" ht="15.75" customHeight="1">
      <c r="B629" s="129"/>
      <c r="C629" s="129"/>
      <c r="D629" s="129"/>
      <c r="E629" s="129"/>
      <c r="F629" s="129"/>
      <c r="G629" s="129"/>
    </row>
    <row r="630" ht="15.75" customHeight="1">
      <c r="B630" s="129"/>
      <c r="C630" s="129"/>
      <c r="D630" s="129"/>
      <c r="E630" s="129"/>
      <c r="F630" s="129"/>
      <c r="G630" s="129"/>
    </row>
    <row r="631" ht="15.75" customHeight="1">
      <c r="B631" s="129"/>
      <c r="C631" s="129"/>
      <c r="D631" s="129"/>
      <c r="E631" s="129"/>
      <c r="F631" s="129"/>
      <c r="G631" s="129"/>
    </row>
    <row r="632" ht="15.75" customHeight="1">
      <c r="B632" s="129"/>
      <c r="C632" s="129"/>
      <c r="D632" s="129"/>
      <c r="E632" s="129"/>
      <c r="F632" s="129"/>
      <c r="G632" s="129"/>
    </row>
    <row r="633" ht="15.75" customHeight="1">
      <c r="B633" s="129"/>
      <c r="C633" s="129"/>
      <c r="D633" s="129"/>
      <c r="E633" s="129"/>
      <c r="F633" s="129"/>
      <c r="G633" s="129"/>
    </row>
    <row r="634" ht="15.75" customHeight="1">
      <c r="B634" s="129"/>
      <c r="C634" s="129"/>
      <c r="D634" s="129"/>
      <c r="E634" s="129"/>
      <c r="F634" s="129"/>
      <c r="G634" s="129"/>
    </row>
    <row r="635" ht="15.75" customHeight="1">
      <c r="B635" s="129"/>
      <c r="C635" s="129"/>
      <c r="D635" s="129"/>
      <c r="E635" s="129"/>
      <c r="F635" s="129"/>
      <c r="G635" s="129"/>
    </row>
    <row r="636" ht="15.75" customHeight="1">
      <c r="B636" s="129"/>
      <c r="C636" s="129"/>
      <c r="D636" s="129"/>
      <c r="E636" s="129"/>
      <c r="F636" s="129"/>
      <c r="G636" s="129"/>
    </row>
    <row r="637" ht="15.75" customHeight="1">
      <c r="B637" s="129"/>
      <c r="C637" s="129"/>
      <c r="D637" s="129"/>
      <c r="E637" s="129"/>
      <c r="F637" s="129"/>
      <c r="G637" s="129"/>
    </row>
    <row r="638" ht="15.75" customHeight="1">
      <c r="B638" s="129"/>
      <c r="C638" s="129"/>
      <c r="D638" s="129"/>
      <c r="E638" s="129"/>
      <c r="F638" s="129"/>
      <c r="G638" s="129"/>
    </row>
    <row r="639" ht="15.75" customHeight="1">
      <c r="B639" s="129"/>
      <c r="C639" s="129"/>
      <c r="D639" s="129"/>
      <c r="E639" s="129"/>
      <c r="F639" s="129"/>
      <c r="G639" s="129"/>
    </row>
    <row r="640" ht="15.75" customHeight="1">
      <c r="B640" s="129"/>
      <c r="C640" s="129"/>
      <c r="D640" s="129"/>
      <c r="E640" s="129"/>
      <c r="F640" s="129"/>
      <c r="G640" s="129"/>
    </row>
    <row r="641" ht="15.75" customHeight="1">
      <c r="B641" s="129"/>
      <c r="C641" s="129"/>
      <c r="D641" s="129"/>
      <c r="E641" s="129"/>
      <c r="F641" s="129"/>
      <c r="G641" s="129"/>
    </row>
    <row r="642" ht="15.75" customHeight="1">
      <c r="B642" s="129"/>
      <c r="C642" s="129"/>
      <c r="D642" s="129"/>
      <c r="E642" s="129"/>
      <c r="F642" s="129"/>
      <c r="G642" s="129"/>
    </row>
    <row r="643" ht="15.75" customHeight="1">
      <c r="B643" s="129"/>
      <c r="C643" s="129"/>
      <c r="D643" s="129"/>
      <c r="E643" s="129"/>
      <c r="F643" s="129"/>
      <c r="G643" s="129"/>
    </row>
    <row r="644" ht="15.75" customHeight="1">
      <c r="B644" s="129"/>
      <c r="C644" s="129"/>
      <c r="D644" s="129"/>
      <c r="E644" s="129"/>
      <c r="F644" s="129"/>
      <c r="G644" s="129"/>
    </row>
    <row r="645" ht="15.75" customHeight="1">
      <c r="B645" s="129"/>
      <c r="C645" s="129"/>
      <c r="D645" s="129"/>
      <c r="E645" s="129"/>
      <c r="F645" s="129"/>
      <c r="G645" s="129"/>
    </row>
    <row r="646" ht="15.75" customHeight="1">
      <c r="B646" s="129"/>
      <c r="C646" s="129"/>
      <c r="D646" s="129"/>
      <c r="E646" s="129"/>
      <c r="F646" s="129"/>
      <c r="G646" s="129"/>
    </row>
    <row r="647" ht="15.75" customHeight="1">
      <c r="B647" s="129"/>
      <c r="C647" s="129"/>
      <c r="D647" s="129"/>
      <c r="E647" s="129"/>
      <c r="F647" s="129"/>
      <c r="G647" s="129"/>
    </row>
    <row r="648" ht="15.75" customHeight="1">
      <c r="B648" s="129"/>
      <c r="C648" s="129"/>
      <c r="D648" s="129"/>
      <c r="E648" s="129"/>
      <c r="F648" s="129"/>
      <c r="G648" s="129"/>
    </row>
    <row r="649" ht="15.75" customHeight="1">
      <c r="B649" s="129"/>
      <c r="C649" s="129"/>
      <c r="D649" s="129"/>
      <c r="E649" s="129"/>
      <c r="F649" s="129"/>
      <c r="G649" s="129"/>
    </row>
    <row r="650" ht="15.75" customHeight="1">
      <c r="B650" s="129"/>
      <c r="C650" s="129"/>
      <c r="D650" s="129"/>
      <c r="E650" s="129"/>
      <c r="F650" s="129"/>
      <c r="G650" s="129"/>
    </row>
    <row r="651" ht="15.75" customHeight="1">
      <c r="B651" s="129"/>
      <c r="C651" s="129"/>
      <c r="D651" s="129"/>
      <c r="E651" s="129"/>
      <c r="F651" s="129"/>
      <c r="G651" s="129"/>
    </row>
    <row r="652" ht="15.75" customHeight="1">
      <c r="B652" s="129"/>
      <c r="C652" s="129"/>
      <c r="D652" s="129"/>
      <c r="E652" s="129"/>
      <c r="F652" s="129"/>
      <c r="G652" s="129"/>
    </row>
    <row r="653" ht="15.75" customHeight="1">
      <c r="B653" s="129"/>
      <c r="C653" s="129"/>
      <c r="D653" s="129"/>
      <c r="E653" s="129"/>
      <c r="F653" s="129"/>
      <c r="G653" s="129"/>
    </row>
    <row r="654" ht="15.75" customHeight="1">
      <c r="B654" s="129"/>
      <c r="C654" s="129"/>
      <c r="D654" s="129"/>
      <c r="E654" s="129"/>
      <c r="F654" s="129"/>
      <c r="G654" s="129"/>
    </row>
    <row r="655" ht="15.75" customHeight="1">
      <c r="B655" s="129"/>
      <c r="C655" s="129"/>
      <c r="D655" s="129"/>
      <c r="E655" s="129"/>
      <c r="F655" s="129"/>
      <c r="G655" s="129"/>
    </row>
    <row r="656" ht="15.75" customHeight="1">
      <c r="B656" s="129"/>
      <c r="C656" s="129"/>
      <c r="D656" s="129"/>
      <c r="E656" s="129"/>
      <c r="F656" s="129"/>
      <c r="G656" s="129"/>
    </row>
    <row r="657" ht="15.75" customHeight="1">
      <c r="B657" s="129"/>
      <c r="C657" s="129"/>
      <c r="D657" s="129"/>
      <c r="E657" s="129"/>
      <c r="F657" s="129"/>
      <c r="G657" s="129"/>
    </row>
    <row r="658" ht="15.75" customHeight="1">
      <c r="B658" s="129"/>
      <c r="C658" s="129"/>
      <c r="D658" s="129"/>
      <c r="E658" s="129"/>
      <c r="F658" s="129"/>
      <c r="G658" s="129"/>
    </row>
    <row r="659" ht="15.75" customHeight="1">
      <c r="B659" s="129"/>
      <c r="C659" s="129"/>
      <c r="D659" s="129"/>
      <c r="E659" s="129"/>
      <c r="F659" s="129"/>
      <c r="G659" s="129"/>
    </row>
    <row r="660" ht="15.75" customHeight="1">
      <c r="B660" s="129"/>
      <c r="C660" s="129"/>
      <c r="D660" s="129"/>
      <c r="E660" s="129"/>
      <c r="F660" s="129"/>
      <c r="G660" s="129"/>
    </row>
    <row r="661" ht="15.75" customHeight="1">
      <c r="B661" s="129"/>
      <c r="C661" s="129"/>
      <c r="D661" s="129"/>
      <c r="E661" s="129"/>
      <c r="F661" s="129"/>
      <c r="G661" s="129"/>
    </row>
    <row r="662" ht="15.75" customHeight="1">
      <c r="B662" s="129"/>
      <c r="C662" s="129"/>
      <c r="D662" s="129"/>
      <c r="E662" s="129"/>
      <c r="F662" s="129"/>
      <c r="G662" s="129"/>
    </row>
    <row r="663" ht="15.75" customHeight="1">
      <c r="B663" s="129"/>
      <c r="C663" s="129"/>
      <c r="D663" s="129"/>
      <c r="E663" s="129"/>
      <c r="F663" s="129"/>
      <c r="G663" s="129"/>
    </row>
    <row r="664" ht="15.75" customHeight="1">
      <c r="B664" s="129"/>
      <c r="C664" s="129"/>
      <c r="D664" s="129"/>
      <c r="E664" s="129"/>
      <c r="F664" s="129"/>
      <c r="G664" s="129"/>
    </row>
    <row r="665" ht="15.75" customHeight="1">
      <c r="B665" s="129"/>
      <c r="C665" s="129"/>
      <c r="D665" s="129"/>
      <c r="E665" s="129"/>
      <c r="F665" s="129"/>
      <c r="G665" s="129"/>
    </row>
    <row r="666" ht="15.75" customHeight="1">
      <c r="B666" s="129"/>
      <c r="C666" s="129"/>
      <c r="D666" s="129"/>
      <c r="E666" s="129"/>
      <c r="F666" s="129"/>
      <c r="G666" s="129"/>
    </row>
    <row r="667" ht="15.75" customHeight="1">
      <c r="B667" s="129"/>
      <c r="C667" s="129"/>
      <c r="D667" s="129"/>
      <c r="E667" s="129"/>
      <c r="F667" s="129"/>
      <c r="G667" s="129"/>
    </row>
    <row r="668" ht="15.75" customHeight="1">
      <c r="B668" s="129"/>
      <c r="C668" s="129"/>
      <c r="D668" s="129"/>
      <c r="E668" s="129"/>
      <c r="F668" s="129"/>
      <c r="G668" s="129"/>
    </row>
    <row r="669" ht="15.75" customHeight="1">
      <c r="B669" s="129"/>
      <c r="C669" s="129"/>
      <c r="D669" s="129"/>
      <c r="E669" s="129"/>
      <c r="F669" s="129"/>
      <c r="G669" s="129"/>
    </row>
    <row r="670" ht="15.75" customHeight="1">
      <c r="B670" s="129"/>
      <c r="C670" s="129"/>
      <c r="D670" s="129"/>
      <c r="E670" s="129"/>
      <c r="F670" s="129"/>
      <c r="G670" s="129"/>
    </row>
    <row r="671" ht="15.75" customHeight="1">
      <c r="B671" s="129"/>
      <c r="C671" s="129"/>
      <c r="D671" s="129"/>
      <c r="E671" s="129"/>
      <c r="F671" s="129"/>
      <c r="G671" s="129"/>
    </row>
    <row r="672" ht="15.75" customHeight="1">
      <c r="B672" s="129"/>
      <c r="C672" s="129"/>
      <c r="D672" s="129"/>
      <c r="E672" s="129"/>
      <c r="F672" s="129"/>
      <c r="G672" s="129"/>
    </row>
    <row r="673" ht="15.75" customHeight="1">
      <c r="B673" s="129"/>
      <c r="C673" s="129"/>
      <c r="D673" s="129"/>
      <c r="E673" s="129"/>
      <c r="F673" s="129"/>
      <c r="G673" s="129"/>
    </row>
    <row r="674" ht="15.75" customHeight="1">
      <c r="B674" s="129"/>
      <c r="C674" s="129"/>
      <c r="D674" s="129"/>
      <c r="E674" s="129"/>
      <c r="F674" s="129"/>
      <c r="G674" s="129"/>
    </row>
    <row r="675" ht="15.75" customHeight="1">
      <c r="B675" s="129"/>
      <c r="C675" s="129"/>
      <c r="D675" s="129"/>
      <c r="E675" s="129"/>
      <c r="F675" s="129"/>
      <c r="G675" s="129"/>
    </row>
    <row r="676" ht="15.75" customHeight="1">
      <c r="B676" s="129"/>
      <c r="C676" s="129"/>
      <c r="D676" s="129"/>
      <c r="E676" s="129"/>
      <c r="F676" s="129"/>
      <c r="G676" s="129"/>
    </row>
    <row r="677" ht="15.75" customHeight="1">
      <c r="B677" s="129"/>
      <c r="C677" s="129"/>
      <c r="D677" s="129"/>
      <c r="E677" s="129"/>
      <c r="F677" s="129"/>
      <c r="G677" s="129"/>
    </row>
    <row r="678" ht="15.75" customHeight="1">
      <c r="B678" s="129"/>
      <c r="C678" s="129"/>
      <c r="D678" s="129"/>
      <c r="E678" s="129"/>
      <c r="F678" s="129"/>
      <c r="G678" s="129"/>
    </row>
    <row r="679" ht="15.75" customHeight="1">
      <c r="B679" s="129"/>
      <c r="C679" s="129"/>
      <c r="D679" s="129"/>
      <c r="E679" s="129"/>
      <c r="F679" s="129"/>
      <c r="G679" s="129"/>
    </row>
    <row r="680" ht="15.75" customHeight="1">
      <c r="B680" s="129"/>
      <c r="C680" s="129"/>
      <c r="D680" s="129"/>
      <c r="E680" s="129"/>
      <c r="F680" s="129"/>
      <c r="G680" s="129"/>
    </row>
    <row r="681" ht="15.75" customHeight="1">
      <c r="B681" s="129"/>
      <c r="C681" s="129"/>
      <c r="D681" s="129"/>
      <c r="E681" s="129"/>
      <c r="F681" s="129"/>
      <c r="G681" s="129"/>
    </row>
    <row r="682" ht="15.75" customHeight="1">
      <c r="B682" s="129"/>
      <c r="C682" s="129"/>
      <c r="D682" s="129"/>
      <c r="E682" s="129"/>
      <c r="F682" s="129"/>
      <c r="G682" s="129"/>
    </row>
    <row r="683" ht="15.75" customHeight="1">
      <c r="B683" s="129"/>
      <c r="C683" s="129"/>
      <c r="D683" s="129"/>
      <c r="E683" s="129"/>
      <c r="F683" s="129"/>
      <c r="G683" s="129"/>
    </row>
    <row r="684" ht="15.75" customHeight="1">
      <c r="B684" s="129"/>
      <c r="C684" s="129"/>
      <c r="D684" s="129"/>
      <c r="E684" s="129"/>
      <c r="F684" s="129"/>
      <c r="G684" s="129"/>
    </row>
    <row r="685" ht="15.75" customHeight="1">
      <c r="B685" s="129"/>
      <c r="C685" s="129"/>
      <c r="D685" s="129"/>
      <c r="E685" s="129"/>
      <c r="F685" s="129"/>
      <c r="G685" s="129"/>
    </row>
    <row r="686" ht="15.75" customHeight="1">
      <c r="B686" s="129"/>
      <c r="C686" s="129"/>
      <c r="D686" s="129"/>
      <c r="E686" s="129"/>
      <c r="F686" s="129"/>
      <c r="G686" s="129"/>
    </row>
    <row r="687" ht="15.75" customHeight="1">
      <c r="B687" s="129"/>
      <c r="C687" s="129"/>
      <c r="D687" s="129"/>
      <c r="E687" s="129"/>
      <c r="F687" s="129"/>
      <c r="G687" s="129"/>
    </row>
    <row r="688" ht="15.75" customHeight="1">
      <c r="B688" s="129"/>
      <c r="C688" s="129"/>
      <c r="D688" s="129"/>
      <c r="E688" s="129"/>
      <c r="F688" s="129"/>
      <c r="G688" s="129"/>
    </row>
    <row r="689" ht="15.75" customHeight="1">
      <c r="B689" s="129"/>
      <c r="C689" s="129"/>
      <c r="D689" s="129"/>
      <c r="E689" s="129"/>
      <c r="F689" s="129"/>
      <c r="G689" s="129"/>
    </row>
    <row r="690" ht="15.75" customHeight="1">
      <c r="B690" s="129"/>
      <c r="C690" s="129"/>
      <c r="D690" s="129"/>
      <c r="E690" s="129"/>
      <c r="F690" s="129"/>
      <c r="G690" s="129"/>
    </row>
    <row r="691" ht="15.75" customHeight="1">
      <c r="B691" s="129"/>
      <c r="C691" s="129"/>
      <c r="D691" s="129"/>
      <c r="E691" s="129"/>
      <c r="F691" s="129"/>
      <c r="G691" s="129"/>
    </row>
    <row r="692" ht="15.75" customHeight="1">
      <c r="B692" s="129"/>
      <c r="C692" s="129"/>
      <c r="D692" s="129"/>
      <c r="E692" s="129"/>
      <c r="F692" s="129"/>
      <c r="G692" s="129"/>
    </row>
    <row r="693" ht="15.75" customHeight="1">
      <c r="B693" s="129"/>
      <c r="C693" s="129"/>
      <c r="D693" s="129"/>
      <c r="E693" s="129"/>
      <c r="F693" s="129"/>
      <c r="G693" s="129"/>
    </row>
    <row r="694" ht="15.75" customHeight="1">
      <c r="B694" s="129"/>
      <c r="C694" s="129"/>
      <c r="D694" s="129"/>
      <c r="E694" s="129"/>
      <c r="F694" s="129"/>
      <c r="G694" s="129"/>
    </row>
    <row r="695" ht="15.75" customHeight="1">
      <c r="B695" s="129"/>
      <c r="C695" s="129"/>
      <c r="D695" s="129"/>
      <c r="E695" s="129"/>
      <c r="F695" s="129"/>
      <c r="G695" s="129"/>
    </row>
    <row r="696" ht="15.75" customHeight="1">
      <c r="B696" s="129"/>
      <c r="C696" s="129"/>
      <c r="D696" s="129"/>
      <c r="E696" s="129"/>
      <c r="F696" s="129"/>
      <c r="G696" s="129"/>
    </row>
    <row r="697" ht="15.75" customHeight="1">
      <c r="B697" s="129"/>
      <c r="C697" s="129"/>
      <c r="D697" s="129"/>
      <c r="E697" s="129"/>
      <c r="F697" s="129"/>
      <c r="G697" s="129"/>
    </row>
    <row r="698" ht="15.75" customHeight="1">
      <c r="B698" s="129"/>
      <c r="C698" s="129"/>
      <c r="D698" s="129"/>
      <c r="E698" s="129"/>
      <c r="F698" s="129"/>
      <c r="G698" s="129"/>
    </row>
    <row r="699" ht="15.75" customHeight="1">
      <c r="B699" s="129"/>
      <c r="C699" s="129"/>
      <c r="D699" s="129"/>
      <c r="E699" s="129"/>
      <c r="F699" s="129"/>
      <c r="G699" s="129"/>
    </row>
    <row r="700" ht="15.75" customHeight="1">
      <c r="B700" s="129"/>
      <c r="C700" s="129"/>
      <c r="D700" s="129"/>
      <c r="E700" s="129"/>
      <c r="F700" s="129"/>
      <c r="G700" s="129"/>
    </row>
    <row r="701" ht="15.75" customHeight="1">
      <c r="B701" s="129"/>
      <c r="C701" s="129"/>
      <c r="D701" s="129"/>
      <c r="E701" s="129"/>
      <c r="F701" s="129"/>
      <c r="G701" s="129"/>
    </row>
    <row r="702" ht="15.75" customHeight="1">
      <c r="B702" s="129"/>
      <c r="C702" s="129"/>
      <c r="D702" s="129"/>
      <c r="E702" s="129"/>
      <c r="F702" s="129"/>
      <c r="G702" s="129"/>
    </row>
    <row r="703" ht="15.75" customHeight="1">
      <c r="B703" s="129"/>
      <c r="C703" s="129"/>
      <c r="D703" s="129"/>
      <c r="E703" s="129"/>
      <c r="F703" s="129"/>
      <c r="G703" s="129"/>
    </row>
    <row r="704" ht="15.75" customHeight="1">
      <c r="B704" s="129"/>
      <c r="C704" s="129"/>
      <c r="D704" s="129"/>
      <c r="E704" s="129"/>
      <c r="F704" s="129"/>
      <c r="G704" s="129"/>
    </row>
    <row r="705" ht="15.75" customHeight="1">
      <c r="B705" s="129"/>
      <c r="C705" s="129"/>
      <c r="D705" s="129"/>
      <c r="E705" s="129"/>
      <c r="F705" s="129"/>
      <c r="G705" s="129"/>
    </row>
    <row r="706" ht="15.75" customHeight="1">
      <c r="B706" s="129"/>
      <c r="C706" s="129"/>
      <c r="D706" s="129"/>
      <c r="E706" s="129"/>
      <c r="F706" s="129"/>
      <c r="G706" s="129"/>
    </row>
    <row r="707" ht="15.75" customHeight="1">
      <c r="B707" s="129"/>
      <c r="C707" s="129"/>
      <c r="D707" s="129"/>
      <c r="E707" s="129"/>
      <c r="F707" s="129"/>
      <c r="G707" s="129"/>
    </row>
    <row r="708" ht="15.75" customHeight="1">
      <c r="B708" s="129"/>
      <c r="C708" s="129"/>
      <c r="D708" s="129"/>
      <c r="E708" s="129"/>
      <c r="F708" s="129"/>
      <c r="G708" s="129"/>
    </row>
    <row r="709" ht="15.75" customHeight="1">
      <c r="B709" s="129"/>
      <c r="C709" s="129"/>
      <c r="D709" s="129"/>
      <c r="E709" s="129"/>
      <c r="F709" s="129"/>
      <c r="G709" s="129"/>
    </row>
    <row r="710" ht="15.75" customHeight="1">
      <c r="B710" s="129"/>
      <c r="C710" s="129"/>
      <c r="D710" s="129"/>
      <c r="E710" s="129"/>
      <c r="F710" s="129"/>
      <c r="G710" s="129"/>
    </row>
    <row r="711" ht="15.75" customHeight="1">
      <c r="B711" s="129"/>
      <c r="C711" s="129"/>
      <c r="D711" s="129"/>
      <c r="E711" s="129"/>
      <c r="F711" s="129"/>
      <c r="G711" s="129"/>
    </row>
    <row r="712" ht="15.75" customHeight="1">
      <c r="B712" s="129"/>
      <c r="C712" s="129"/>
      <c r="D712" s="129"/>
      <c r="E712" s="129"/>
      <c r="F712" s="129"/>
      <c r="G712" s="129"/>
    </row>
    <row r="713" ht="15.75" customHeight="1">
      <c r="B713" s="129"/>
      <c r="C713" s="129"/>
      <c r="D713" s="129"/>
      <c r="E713" s="129"/>
      <c r="F713" s="129"/>
      <c r="G713" s="129"/>
    </row>
    <row r="714" ht="15.75" customHeight="1">
      <c r="B714" s="129"/>
      <c r="C714" s="129"/>
      <c r="D714" s="129"/>
      <c r="E714" s="129"/>
      <c r="F714" s="129"/>
      <c r="G714" s="129"/>
    </row>
    <row r="715" ht="15.75" customHeight="1">
      <c r="B715" s="129"/>
      <c r="C715" s="129"/>
      <c r="D715" s="129"/>
      <c r="E715" s="129"/>
      <c r="F715" s="129"/>
      <c r="G715" s="129"/>
    </row>
    <row r="716" ht="15.75" customHeight="1">
      <c r="B716" s="129"/>
      <c r="C716" s="129"/>
      <c r="D716" s="129"/>
      <c r="E716" s="129"/>
      <c r="F716" s="129"/>
      <c r="G716" s="129"/>
    </row>
    <row r="717" ht="15.75" customHeight="1">
      <c r="B717" s="129"/>
      <c r="C717" s="129"/>
      <c r="D717" s="129"/>
      <c r="E717" s="129"/>
      <c r="F717" s="129"/>
      <c r="G717" s="129"/>
    </row>
    <row r="718" ht="15.75" customHeight="1">
      <c r="B718" s="129"/>
      <c r="C718" s="129"/>
      <c r="D718" s="129"/>
      <c r="E718" s="129"/>
      <c r="F718" s="129"/>
      <c r="G718" s="129"/>
    </row>
    <row r="719" ht="15.75" customHeight="1">
      <c r="B719" s="129"/>
      <c r="C719" s="129"/>
      <c r="D719" s="129"/>
      <c r="E719" s="129"/>
      <c r="F719" s="129"/>
      <c r="G719" s="129"/>
    </row>
    <row r="720" ht="15.75" customHeight="1">
      <c r="B720" s="129"/>
      <c r="C720" s="129"/>
      <c r="D720" s="129"/>
      <c r="E720" s="129"/>
      <c r="F720" s="129"/>
      <c r="G720" s="129"/>
    </row>
    <row r="721" ht="15.75" customHeight="1">
      <c r="B721" s="129"/>
      <c r="C721" s="129"/>
      <c r="D721" s="129"/>
      <c r="E721" s="129"/>
      <c r="F721" s="129"/>
      <c r="G721" s="129"/>
    </row>
    <row r="722" ht="15.75" customHeight="1">
      <c r="B722" s="129"/>
      <c r="C722" s="129"/>
      <c r="D722" s="129"/>
      <c r="E722" s="129"/>
      <c r="F722" s="129"/>
      <c r="G722" s="129"/>
    </row>
    <row r="723" ht="15.75" customHeight="1">
      <c r="B723" s="129"/>
      <c r="C723" s="129"/>
      <c r="D723" s="129"/>
      <c r="E723" s="129"/>
      <c r="F723" s="129"/>
      <c r="G723" s="129"/>
    </row>
    <row r="724" ht="15.75" customHeight="1">
      <c r="B724" s="129"/>
      <c r="C724" s="129"/>
      <c r="D724" s="129"/>
      <c r="E724" s="129"/>
      <c r="F724" s="129"/>
      <c r="G724" s="129"/>
    </row>
    <row r="725" ht="15.75" customHeight="1">
      <c r="B725" s="129"/>
      <c r="C725" s="129"/>
      <c r="D725" s="129"/>
      <c r="E725" s="129"/>
      <c r="F725" s="129"/>
      <c r="G725" s="129"/>
    </row>
    <row r="726" ht="15.75" customHeight="1">
      <c r="B726" s="129"/>
      <c r="C726" s="129"/>
      <c r="D726" s="129"/>
      <c r="E726" s="129"/>
      <c r="F726" s="129"/>
      <c r="G726" s="129"/>
    </row>
    <row r="727" ht="15.75" customHeight="1">
      <c r="B727" s="129"/>
      <c r="C727" s="129"/>
      <c r="D727" s="129"/>
      <c r="E727" s="129"/>
      <c r="F727" s="129"/>
      <c r="G727" s="129"/>
    </row>
    <row r="728" ht="15.75" customHeight="1">
      <c r="B728" s="129"/>
      <c r="C728" s="129"/>
      <c r="D728" s="129"/>
      <c r="E728" s="129"/>
      <c r="F728" s="129"/>
      <c r="G728" s="129"/>
    </row>
    <row r="729" ht="15.75" customHeight="1">
      <c r="B729" s="129"/>
      <c r="C729" s="129"/>
      <c r="D729" s="129"/>
      <c r="E729" s="129"/>
      <c r="F729" s="129"/>
      <c r="G729" s="129"/>
    </row>
    <row r="730" ht="15.75" customHeight="1">
      <c r="B730" s="129"/>
      <c r="C730" s="129"/>
      <c r="D730" s="129"/>
      <c r="E730" s="129"/>
      <c r="F730" s="129"/>
      <c r="G730" s="129"/>
    </row>
    <row r="731" ht="15.75" customHeight="1">
      <c r="B731" s="129"/>
      <c r="C731" s="129"/>
      <c r="D731" s="129"/>
      <c r="E731" s="129"/>
      <c r="F731" s="129"/>
      <c r="G731" s="129"/>
    </row>
    <row r="732" ht="15.75" customHeight="1">
      <c r="B732" s="129"/>
      <c r="C732" s="129"/>
      <c r="D732" s="129"/>
      <c r="E732" s="129"/>
      <c r="F732" s="129"/>
      <c r="G732" s="129"/>
    </row>
    <row r="733" ht="15.75" customHeight="1">
      <c r="B733" s="129"/>
      <c r="C733" s="129"/>
      <c r="D733" s="129"/>
      <c r="E733" s="129"/>
      <c r="F733" s="129"/>
      <c r="G733" s="129"/>
    </row>
    <row r="734" ht="15.75" customHeight="1">
      <c r="B734" s="129"/>
      <c r="C734" s="129"/>
      <c r="D734" s="129"/>
      <c r="E734" s="129"/>
      <c r="F734" s="129"/>
      <c r="G734" s="129"/>
    </row>
    <row r="735" ht="15.75" customHeight="1">
      <c r="B735" s="129"/>
      <c r="C735" s="129"/>
      <c r="D735" s="129"/>
      <c r="E735" s="129"/>
      <c r="F735" s="129"/>
      <c r="G735" s="129"/>
    </row>
    <row r="736" ht="15.75" customHeight="1">
      <c r="B736" s="129"/>
      <c r="C736" s="129"/>
      <c r="D736" s="129"/>
      <c r="E736" s="129"/>
      <c r="F736" s="129"/>
      <c r="G736" s="129"/>
    </row>
    <row r="737" ht="15.75" customHeight="1">
      <c r="B737" s="129"/>
      <c r="C737" s="129"/>
      <c r="D737" s="129"/>
      <c r="E737" s="129"/>
      <c r="F737" s="129"/>
      <c r="G737" s="129"/>
    </row>
    <row r="738" ht="15.75" customHeight="1">
      <c r="B738" s="129"/>
      <c r="C738" s="129"/>
      <c r="D738" s="129"/>
      <c r="E738" s="129"/>
      <c r="F738" s="129"/>
      <c r="G738" s="129"/>
    </row>
    <row r="739" ht="15.75" customHeight="1">
      <c r="B739" s="129"/>
      <c r="C739" s="129"/>
      <c r="D739" s="129"/>
      <c r="E739" s="129"/>
      <c r="F739" s="129"/>
      <c r="G739" s="129"/>
    </row>
    <row r="740" ht="15.75" customHeight="1">
      <c r="B740" s="129"/>
      <c r="C740" s="129"/>
      <c r="D740" s="129"/>
      <c r="E740" s="129"/>
      <c r="F740" s="129"/>
      <c r="G740" s="129"/>
    </row>
    <row r="741" ht="15.75" customHeight="1">
      <c r="B741" s="129"/>
      <c r="C741" s="129"/>
      <c r="D741" s="129"/>
      <c r="E741" s="129"/>
      <c r="F741" s="129"/>
      <c r="G741" s="129"/>
    </row>
    <row r="742" ht="15.75" customHeight="1">
      <c r="B742" s="129"/>
      <c r="C742" s="129"/>
      <c r="D742" s="129"/>
      <c r="E742" s="129"/>
      <c r="F742" s="129"/>
      <c r="G742" s="129"/>
    </row>
    <row r="743" ht="15.75" customHeight="1">
      <c r="B743" s="129"/>
      <c r="C743" s="129"/>
      <c r="D743" s="129"/>
      <c r="E743" s="129"/>
      <c r="F743" s="129"/>
      <c r="G743" s="129"/>
    </row>
    <row r="744" ht="15.75" customHeight="1">
      <c r="B744" s="129"/>
      <c r="C744" s="129"/>
      <c r="D744" s="129"/>
      <c r="E744" s="129"/>
      <c r="F744" s="129"/>
      <c r="G744" s="129"/>
    </row>
    <row r="745" ht="15.75" customHeight="1">
      <c r="B745" s="129"/>
      <c r="C745" s="129"/>
      <c r="D745" s="129"/>
      <c r="E745" s="129"/>
      <c r="F745" s="129"/>
      <c r="G745" s="129"/>
    </row>
    <row r="746" ht="15.75" customHeight="1">
      <c r="B746" s="129"/>
      <c r="C746" s="129"/>
      <c r="D746" s="129"/>
      <c r="E746" s="129"/>
      <c r="F746" s="129"/>
      <c r="G746" s="129"/>
    </row>
    <row r="747" ht="15.75" customHeight="1">
      <c r="B747" s="129"/>
      <c r="C747" s="129"/>
      <c r="D747" s="129"/>
      <c r="E747" s="129"/>
      <c r="F747" s="129"/>
      <c r="G747" s="129"/>
    </row>
    <row r="748" ht="15.75" customHeight="1">
      <c r="B748" s="129"/>
      <c r="C748" s="129"/>
      <c r="D748" s="129"/>
      <c r="E748" s="129"/>
      <c r="F748" s="129"/>
      <c r="G748" s="129"/>
    </row>
    <row r="749" ht="15.75" customHeight="1">
      <c r="B749" s="129"/>
      <c r="C749" s="129"/>
      <c r="D749" s="129"/>
      <c r="E749" s="129"/>
      <c r="F749" s="129"/>
      <c r="G749" s="129"/>
    </row>
    <row r="750" ht="15.75" customHeight="1">
      <c r="B750" s="129"/>
      <c r="C750" s="129"/>
      <c r="D750" s="129"/>
      <c r="E750" s="129"/>
      <c r="F750" s="129"/>
      <c r="G750" s="129"/>
    </row>
    <row r="751" ht="15.75" customHeight="1">
      <c r="B751" s="129"/>
      <c r="C751" s="129"/>
      <c r="D751" s="129"/>
      <c r="E751" s="129"/>
      <c r="F751" s="129"/>
      <c r="G751" s="129"/>
    </row>
    <row r="752" ht="15.75" customHeight="1">
      <c r="B752" s="129"/>
      <c r="C752" s="129"/>
      <c r="D752" s="129"/>
      <c r="E752" s="129"/>
      <c r="F752" s="129"/>
      <c r="G752" s="129"/>
    </row>
    <row r="753" ht="15.75" customHeight="1">
      <c r="B753" s="129"/>
      <c r="C753" s="129"/>
      <c r="D753" s="129"/>
      <c r="E753" s="129"/>
      <c r="F753" s="129"/>
      <c r="G753" s="129"/>
    </row>
    <row r="754" ht="15.75" customHeight="1">
      <c r="B754" s="129"/>
      <c r="C754" s="129"/>
      <c r="D754" s="129"/>
      <c r="E754" s="129"/>
      <c r="F754" s="129"/>
      <c r="G754" s="129"/>
    </row>
    <row r="755" ht="15.75" customHeight="1">
      <c r="B755" s="129"/>
      <c r="C755" s="129"/>
      <c r="D755" s="129"/>
      <c r="E755" s="129"/>
      <c r="F755" s="129"/>
      <c r="G755" s="129"/>
    </row>
    <row r="756" ht="15.75" customHeight="1">
      <c r="B756" s="129"/>
      <c r="C756" s="129"/>
      <c r="D756" s="129"/>
      <c r="E756" s="129"/>
      <c r="F756" s="129"/>
      <c r="G756" s="129"/>
    </row>
    <row r="757" ht="15.75" customHeight="1">
      <c r="B757" s="129"/>
      <c r="C757" s="129"/>
      <c r="D757" s="129"/>
      <c r="E757" s="129"/>
      <c r="F757" s="129"/>
      <c r="G757" s="129"/>
    </row>
    <row r="758" ht="15.75" customHeight="1">
      <c r="B758" s="129"/>
      <c r="C758" s="129"/>
      <c r="D758" s="129"/>
      <c r="E758" s="129"/>
      <c r="F758" s="129"/>
      <c r="G758" s="129"/>
    </row>
    <row r="759" ht="15.75" customHeight="1">
      <c r="B759" s="129"/>
      <c r="C759" s="129"/>
      <c r="D759" s="129"/>
      <c r="E759" s="129"/>
      <c r="F759" s="129"/>
      <c r="G759" s="129"/>
    </row>
    <row r="760" ht="15.75" customHeight="1">
      <c r="B760" s="129"/>
      <c r="C760" s="129"/>
      <c r="D760" s="129"/>
      <c r="E760" s="129"/>
      <c r="F760" s="129"/>
      <c r="G760" s="129"/>
    </row>
    <row r="761" ht="15.75" customHeight="1">
      <c r="B761" s="129"/>
      <c r="C761" s="129"/>
      <c r="D761" s="129"/>
      <c r="E761" s="129"/>
      <c r="F761" s="129"/>
      <c r="G761" s="129"/>
    </row>
    <row r="762" ht="15.75" customHeight="1">
      <c r="B762" s="129"/>
      <c r="C762" s="129"/>
      <c r="D762" s="129"/>
      <c r="E762" s="129"/>
      <c r="F762" s="129"/>
      <c r="G762" s="129"/>
    </row>
    <row r="763" ht="15.75" customHeight="1">
      <c r="B763" s="129"/>
      <c r="C763" s="129"/>
      <c r="D763" s="129"/>
      <c r="E763" s="129"/>
      <c r="F763" s="129"/>
      <c r="G763" s="129"/>
    </row>
    <row r="764" ht="15.75" customHeight="1">
      <c r="B764" s="129"/>
      <c r="C764" s="129"/>
      <c r="D764" s="129"/>
      <c r="E764" s="129"/>
      <c r="F764" s="129"/>
      <c r="G764" s="129"/>
    </row>
    <row r="765" ht="15.75" customHeight="1">
      <c r="B765" s="129"/>
      <c r="C765" s="129"/>
      <c r="D765" s="129"/>
      <c r="E765" s="129"/>
      <c r="F765" s="129"/>
      <c r="G765" s="129"/>
    </row>
    <row r="766" ht="15.75" customHeight="1">
      <c r="B766" s="129"/>
      <c r="C766" s="129"/>
      <c r="D766" s="129"/>
      <c r="E766" s="129"/>
      <c r="F766" s="129"/>
      <c r="G766" s="129"/>
    </row>
    <row r="767" ht="15.75" customHeight="1">
      <c r="B767" s="129"/>
      <c r="C767" s="129"/>
      <c r="D767" s="129"/>
      <c r="E767" s="129"/>
      <c r="F767" s="129"/>
      <c r="G767" s="129"/>
    </row>
    <row r="768" ht="15.75" customHeight="1">
      <c r="B768" s="129"/>
      <c r="C768" s="129"/>
      <c r="D768" s="129"/>
      <c r="E768" s="129"/>
      <c r="F768" s="129"/>
      <c r="G768" s="129"/>
    </row>
    <row r="769" ht="15.75" customHeight="1">
      <c r="B769" s="129"/>
      <c r="C769" s="129"/>
      <c r="D769" s="129"/>
      <c r="E769" s="129"/>
      <c r="F769" s="129"/>
      <c r="G769" s="129"/>
    </row>
    <row r="770" ht="15.75" customHeight="1">
      <c r="B770" s="129"/>
      <c r="C770" s="129"/>
      <c r="D770" s="129"/>
      <c r="E770" s="129"/>
      <c r="F770" s="129"/>
      <c r="G770" s="129"/>
    </row>
    <row r="771" ht="15.75" customHeight="1">
      <c r="B771" s="129"/>
      <c r="C771" s="129"/>
      <c r="D771" s="129"/>
      <c r="E771" s="129"/>
      <c r="F771" s="129"/>
      <c r="G771" s="129"/>
    </row>
    <row r="772" ht="15.75" customHeight="1">
      <c r="B772" s="129"/>
      <c r="C772" s="129"/>
      <c r="D772" s="129"/>
      <c r="E772" s="129"/>
      <c r="F772" s="129"/>
      <c r="G772" s="129"/>
    </row>
    <row r="773" ht="15.75" customHeight="1">
      <c r="B773" s="129"/>
      <c r="C773" s="129"/>
      <c r="D773" s="129"/>
      <c r="E773" s="129"/>
      <c r="F773" s="129"/>
      <c r="G773" s="129"/>
    </row>
    <row r="774" ht="15.75" customHeight="1">
      <c r="B774" s="129"/>
      <c r="C774" s="129"/>
      <c r="D774" s="129"/>
      <c r="E774" s="129"/>
      <c r="F774" s="129"/>
      <c r="G774" s="129"/>
    </row>
    <row r="775" ht="15.75" customHeight="1">
      <c r="B775" s="129"/>
      <c r="C775" s="129"/>
      <c r="D775" s="129"/>
      <c r="E775" s="129"/>
      <c r="F775" s="129"/>
      <c r="G775" s="129"/>
    </row>
    <row r="776" ht="15.75" customHeight="1">
      <c r="B776" s="129"/>
      <c r="C776" s="129"/>
      <c r="D776" s="129"/>
      <c r="E776" s="129"/>
      <c r="F776" s="129"/>
      <c r="G776" s="129"/>
    </row>
    <row r="777" ht="15.75" customHeight="1">
      <c r="B777" s="129"/>
      <c r="C777" s="129"/>
      <c r="D777" s="129"/>
      <c r="E777" s="129"/>
      <c r="F777" s="129"/>
      <c r="G777" s="129"/>
    </row>
    <row r="778" ht="15.75" customHeight="1">
      <c r="B778" s="129"/>
      <c r="C778" s="129"/>
      <c r="D778" s="129"/>
      <c r="E778" s="129"/>
      <c r="F778" s="129"/>
      <c r="G778" s="129"/>
    </row>
    <row r="779" ht="15.75" customHeight="1">
      <c r="B779" s="129"/>
      <c r="C779" s="129"/>
      <c r="D779" s="129"/>
      <c r="E779" s="129"/>
      <c r="F779" s="129"/>
      <c r="G779" s="129"/>
    </row>
    <row r="780" ht="15.75" customHeight="1">
      <c r="B780" s="129"/>
      <c r="C780" s="129"/>
      <c r="D780" s="129"/>
      <c r="E780" s="129"/>
      <c r="F780" s="129"/>
      <c r="G780" s="129"/>
    </row>
    <row r="781" ht="15.75" customHeight="1">
      <c r="B781" s="129"/>
      <c r="C781" s="129"/>
      <c r="D781" s="129"/>
      <c r="E781" s="129"/>
      <c r="F781" s="129"/>
      <c r="G781" s="129"/>
    </row>
    <row r="782" ht="15.75" customHeight="1">
      <c r="B782" s="129"/>
      <c r="C782" s="129"/>
      <c r="D782" s="129"/>
      <c r="E782" s="129"/>
      <c r="F782" s="129"/>
      <c r="G782" s="129"/>
    </row>
    <row r="783" ht="15.75" customHeight="1">
      <c r="B783" s="129"/>
      <c r="C783" s="129"/>
      <c r="D783" s="129"/>
      <c r="E783" s="129"/>
      <c r="F783" s="129"/>
      <c r="G783" s="129"/>
    </row>
    <row r="784" ht="15.75" customHeight="1">
      <c r="B784" s="129"/>
      <c r="C784" s="129"/>
      <c r="D784" s="129"/>
      <c r="E784" s="129"/>
      <c r="F784" s="129"/>
      <c r="G784" s="129"/>
    </row>
    <row r="785" ht="15.75" customHeight="1">
      <c r="B785" s="129"/>
      <c r="C785" s="129"/>
      <c r="D785" s="129"/>
      <c r="E785" s="129"/>
      <c r="F785" s="129"/>
      <c r="G785" s="129"/>
    </row>
    <row r="786" ht="15.75" customHeight="1">
      <c r="B786" s="129"/>
      <c r="C786" s="129"/>
      <c r="D786" s="129"/>
      <c r="E786" s="129"/>
      <c r="F786" s="129"/>
      <c r="G786" s="129"/>
    </row>
    <row r="787" ht="15.75" customHeight="1">
      <c r="B787" s="129"/>
      <c r="C787" s="129"/>
      <c r="D787" s="129"/>
      <c r="E787" s="129"/>
      <c r="F787" s="129"/>
      <c r="G787" s="129"/>
    </row>
    <row r="788" ht="15.75" customHeight="1">
      <c r="B788" s="129"/>
      <c r="C788" s="129"/>
      <c r="D788" s="129"/>
      <c r="E788" s="129"/>
      <c r="F788" s="129"/>
      <c r="G788" s="129"/>
    </row>
    <row r="789" ht="15.75" customHeight="1">
      <c r="B789" s="129"/>
      <c r="C789" s="129"/>
      <c r="D789" s="129"/>
      <c r="E789" s="129"/>
      <c r="F789" s="129"/>
      <c r="G789" s="129"/>
    </row>
    <row r="790" ht="15.75" customHeight="1">
      <c r="B790" s="129"/>
      <c r="C790" s="129"/>
      <c r="D790" s="129"/>
      <c r="E790" s="129"/>
      <c r="F790" s="129"/>
      <c r="G790" s="129"/>
    </row>
    <row r="791" ht="15.75" customHeight="1">
      <c r="B791" s="129"/>
      <c r="C791" s="129"/>
      <c r="D791" s="129"/>
      <c r="E791" s="129"/>
      <c r="F791" s="129"/>
      <c r="G791" s="129"/>
    </row>
    <row r="792" ht="15.75" customHeight="1">
      <c r="B792" s="129"/>
      <c r="C792" s="129"/>
      <c r="D792" s="129"/>
      <c r="E792" s="129"/>
      <c r="F792" s="129"/>
      <c r="G792" s="129"/>
    </row>
    <row r="793" ht="15.75" customHeight="1">
      <c r="B793" s="129"/>
      <c r="C793" s="129"/>
      <c r="D793" s="129"/>
      <c r="E793" s="129"/>
      <c r="F793" s="129"/>
      <c r="G793" s="129"/>
    </row>
    <row r="794" ht="15.75" customHeight="1">
      <c r="B794" s="129"/>
      <c r="C794" s="129"/>
      <c r="D794" s="129"/>
      <c r="E794" s="129"/>
      <c r="F794" s="129"/>
      <c r="G794" s="129"/>
    </row>
    <row r="795" ht="15.75" customHeight="1">
      <c r="B795" s="129"/>
      <c r="C795" s="129"/>
      <c r="D795" s="129"/>
      <c r="E795" s="129"/>
      <c r="F795" s="129"/>
      <c r="G795" s="129"/>
    </row>
    <row r="796" ht="15.75" customHeight="1">
      <c r="B796" s="129"/>
      <c r="C796" s="129"/>
      <c r="D796" s="129"/>
      <c r="E796" s="129"/>
      <c r="F796" s="129"/>
      <c r="G796" s="129"/>
    </row>
    <row r="797" ht="15.75" customHeight="1">
      <c r="B797" s="129"/>
      <c r="C797" s="129"/>
      <c r="D797" s="129"/>
      <c r="E797" s="129"/>
      <c r="F797" s="129"/>
      <c r="G797" s="129"/>
    </row>
    <row r="798" ht="15.75" customHeight="1">
      <c r="B798" s="129"/>
      <c r="C798" s="129"/>
      <c r="D798" s="129"/>
      <c r="E798" s="129"/>
      <c r="F798" s="129"/>
      <c r="G798" s="129"/>
    </row>
    <row r="799" ht="15.75" customHeight="1">
      <c r="B799" s="129"/>
      <c r="C799" s="129"/>
      <c r="D799" s="129"/>
      <c r="E799" s="129"/>
      <c r="F799" s="129"/>
      <c r="G799" s="129"/>
    </row>
    <row r="800" ht="15.75" customHeight="1">
      <c r="B800" s="129"/>
      <c r="C800" s="129"/>
      <c r="D800" s="129"/>
      <c r="E800" s="129"/>
      <c r="F800" s="129"/>
      <c r="G800" s="129"/>
    </row>
    <row r="801" ht="15.75" customHeight="1">
      <c r="B801" s="129"/>
      <c r="C801" s="129"/>
      <c r="D801" s="129"/>
      <c r="E801" s="129"/>
      <c r="F801" s="129"/>
      <c r="G801" s="129"/>
    </row>
    <row r="802" ht="15.75" customHeight="1">
      <c r="B802" s="129"/>
      <c r="C802" s="129"/>
      <c r="D802" s="129"/>
      <c r="E802" s="129"/>
      <c r="F802" s="129"/>
      <c r="G802" s="129"/>
    </row>
    <row r="803" ht="15.75" customHeight="1">
      <c r="B803" s="129"/>
      <c r="C803" s="129"/>
      <c r="D803" s="129"/>
      <c r="E803" s="129"/>
      <c r="F803" s="129"/>
      <c r="G803" s="129"/>
    </row>
    <row r="804" ht="15.75" customHeight="1">
      <c r="B804" s="129"/>
      <c r="C804" s="129"/>
      <c r="D804" s="129"/>
      <c r="E804" s="129"/>
      <c r="F804" s="129"/>
      <c r="G804" s="129"/>
    </row>
    <row r="805" ht="15.75" customHeight="1">
      <c r="B805" s="129"/>
      <c r="C805" s="129"/>
      <c r="D805" s="129"/>
      <c r="E805" s="129"/>
      <c r="F805" s="129"/>
      <c r="G805" s="129"/>
    </row>
    <row r="806" ht="15.75" customHeight="1">
      <c r="B806" s="129"/>
      <c r="C806" s="129"/>
      <c r="D806" s="129"/>
      <c r="E806" s="129"/>
      <c r="F806" s="129"/>
      <c r="G806" s="129"/>
    </row>
    <row r="807" ht="15.75" customHeight="1">
      <c r="B807" s="129"/>
      <c r="C807" s="129"/>
      <c r="D807" s="129"/>
      <c r="E807" s="129"/>
      <c r="F807" s="129"/>
      <c r="G807" s="129"/>
    </row>
    <row r="808" ht="15.75" customHeight="1">
      <c r="B808" s="129"/>
      <c r="C808" s="129"/>
      <c r="D808" s="129"/>
      <c r="E808" s="129"/>
      <c r="F808" s="129"/>
      <c r="G808" s="129"/>
    </row>
    <row r="809" ht="15.75" customHeight="1">
      <c r="B809" s="129"/>
      <c r="C809" s="129"/>
      <c r="D809" s="129"/>
      <c r="E809" s="129"/>
      <c r="F809" s="129"/>
      <c r="G809" s="129"/>
    </row>
    <row r="810" ht="15.75" customHeight="1">
      <c r="B810" s="129"/>
      <c r="C810" s="129"/>
      <c r="D810" s="129"/>
      <c r="E810" s="129"/>
      <c r="F810" s="129"/>
      <c r="G810" s="129"/>
    </row>
    <row r="811" ht="15.75" customHeight="1">
      <c r="B811" s="129"/>
      <c r="C811" s="129"/>
      <c r="D811" s="129"/>
      <c r="E811" s="129"/>
      <c r="F811" s="129"/>
      <c r="G811" s="129"/>
    </row>
    <row r="812" ht="15.75" customHeight="1">
      <c r="B812" s="129"/>
      <c r="C812" s="129"/>
      <c r="D812" s="129"/>
      <c r="E812" s="129"/>
      <c r="F812" s="129"/>
      <c r="G812" s="129"/>
    </row>
    <row r="813" ht="15.75" customHeight="1">
      <c r="B813" s="129"/>
      <c r="C813" s="129"/>
      <c r="D813" s="129"/>
      <c r="E813" s="129"/>
      <c r="F813" s="129"/>
      <c r="G813" s="129"/>
    </row>
    <row r="814" ht="15.75" customHeight="1">
      <c r="B814" s="129"/>
      <c r="C814" s="129"/>
      <c r="D814" s="129"/>
      <c r="E814" s="129"/>
      <c r="F814" s="129"/>
      <c r="G814" s="129"/>
    </row>
    <row r="815" ht="15.75" customHeight="1">
      <c r="B815" s="129"/>
      <c r="C815" s="129"/>
      <c r="D815" s="129"/>
      <c r="E815" s="129"/>
      <c r="F815" s="129"/>
      <c r="G815" s="129"/>
    </row>
    <row r="816" ht="15.75" customHeight="1">
      <c r="B816" s="129"/>
      <c r="C816" s="129"/>
      <c r="D816" s="129"/>
      <c r="E816" s="129"/>
      <c r="F816" s="129"/>
      <c r="G816" s="129"/>
    </row>
    <row r="817" ht="15.75" customHeight="1">
      <c r="B817" s="129"/>
      <c r="C817" s="129"/>
      <c r="D817" s="129"/>
      <c r="E817" s="129"/>
      <c r="F817" s="129"/>
      <c r="G817" s="129"/>
    </row>
    <row r="818" ht="15.75" customHeight="1">
      <c r="B818" s="129"/>
      <c r="C818" s="129"/>
      <c r="D818" s="129"/>
      <c r="E818" s="129"/>
      <c r="F818" s="129"/>
      <c r="G818" s="129"/>
    </row>
    <row r="819" ht="15.75" customHeight="1">
      <c r="B819" s="129"/>
      <c r="C819" s="129"/>
      <c r="D819" s="129"/>
      <c r="E819" s="129"/>
      <c r="F819" s="129"/>
      <c r="G819" s="129"/>
    </row>
    <row r="820" ht="15.75" customHeight="1">
      <c r="B820" s="129"/>
      <c r="C820" s="129"/>
      <c r="D820" s="129"/>
      <c r="E820" s="129"/>
      <c r="F820" s="129"/>
      <c r="G820" s="129"/>
    </row>
    <row r="821" ht="15.75" customHeight="1">
      <c r="B821" s="129"/>
      <c r="C821" s="129"/>
      <c r="D821" s="129"/>
      <c r="E821" s="129"/>
      <c r="F821" s="129"/>
      <c r="G821" s="129"/>
    </row>
    <row r="822" ht="15.75" customHeight="1">
      <c r="B822" s="129"/>
      <c r="C822" s="129"/>
      <c r="D822" s="129"/>
      <c r="E822" s="129"/>
      <c r="F822" s="129"/>
      <c r="G822" s="129"/>
    </row>
    <row r="823" ht="15.75" customHeight="1">
      <c r="B823" s="129"/>
      <c r="C823" s="129"/>
      <c r="D823" s="129"/>
      <c r="E823" s="129"/>
      <c r="F823" s="129"/>
      <c r="G823" s="129"/>
    </row>
    <row r="824" ht="15.75" customHeight="1">
      <c r="B824" s="129"/>
      <c r="C824" s="129"/>
      <c r="D824" s="129"/>
      <c r="E824" s="129"/>
      <c r="F824" s="129"/>
      <c r="G824" s="129"/>
    </row>
    <row r="825" ht="15.75" customHeight="1">
      <c r="B825" s="129"/>
      <c r="C825" s="129"/>
      <c r="D825" s="129"/>
      <c r="E825" s="129"/>
      <c r="F825" s="129"/>
      <c r="G825" s="129"/>
    </row>
    <row r="826" ht="15.75" customHeight="1">
      <c r="B826" s="129"/>
      <c r="C826" s="129"/>
      <c r="D826" s="129"/>
      <c r="E826" s="129"/>
      <c r="F826" s="129"/>
      <c r="G826" s="129"/>
    </row>
    <row r="827" ht="15.75" customHeight="1">
      <c r="B827" s="129"/>
      <c r="C827" s="129"/>
      <c r="D827" s="129"/>
      <c r="E827" s="129"/>
      <c r="F827" s="129"/>
      <c r="G827" s="129"/>
    </row>
    <row r="828" ht="15.75" customHeight="1">
      <c r="B828" s="129"/>
      <c r="C828" s="129"/>
      <c r="D828" s="129"/>
      <c r="E828" s="129"/>
      <c r="F828" s="129"/>
      <c r="G828" s="129"/>
    </row>
    <row r="829" ht="15.75" customHeight="1">
      <c r="B829" s="129"/>
      <c r="C829" s="129"/>
      <c r="D829" s="129"/>
      <c r="E829" s="129"/>
      <c r="F829" s="129"/>
      <c r="G829" s="129"/>
    </row>
    <row r="830" ht="15.75" customHeight="1">
      <c r="B830" s="129"/>
      <c r="C830" s="129"/>
      <c r="D830" s="129"/>
      <c r="E830" s="129"/>
      <c r="F830" s="129"/>
      <c r="G830" s="129"/>
    </row>
    <row r="831" ht="15.75" customHeight="1">
      <c r="B831" s="129"/>
      <c r="C831" s="129"/>
      <c r="D831" s="129"/>
      <c r="E831" s="129"/>
      <c r="F831" s="129"/>
      <c r="G831" s="129"/>
    </row>
    <row r="832" ht="15.75" customHeight="1">
      <c r="B832" s="129"/>
      <c r="C832" s="129"/>
      <c r="D832" s="129"/>
      <c r="E832" s="129"/>
      <c r="F832" s="129"/>
      <c r="G832" s="129"/>
    </row>
    <row r="833" ht="15.75" customHeight="1">
      <c r="B833" s="129"/>
      <c r="C833" s="129"/>
      <c r="D833" s="129"/>
      <c r="E833" s="129"/>
      <c r="F833" s="129"/>
      <c r="G833" s="129"/>
    </row>
    <row r="834" ht="15.75" customHeight="1">
      <c r="B834" s="129"/>
      <c r="C834" s="129"/>
      <c r="D834" s="129"/>
      <c r="E834" s="129"/>
      <c r="F834" s="129"/>
      <c r="G834" s="129"/>
    </row>
    <row r="835" ht="15.75" customHeight="1">
      <c r="B835" s="129"/>
      <c r="C835" s="129"/>
      <c r="D835" s="129"/>
      <c r="E835" s="129"/>
      <c r="F835" s="129"/>
      <c r="G835" s="129"/>
    </row>
    <row r="836" ht="15.75" customHeight="1">
      <c r="B836" s="129"/>
      <c r="C836" s="129"/>
      <c r="D836" s="129"/>
      <c r="E836" s="129"/>
      <c r="F836" s="129"/>
      <c r="G836" s="129"/>
    </row>
    <row r="837" ht="15.75" customHeight="1">
      <c r="B837" s="129"/>
      <c r="C837" s="129"/>
      <c r="D837" s="129"/>
      <c r="E837" s="129"/>
      <c r="F837" s="129"/>
      <c r="G837" s="129"/>
    </row>
    <row r="838" ht="15.75" customHeight="1">
      <c r="B838" s="129"/>
      <c r="C838" s="129"/>
      <c r="D838" s="129"/>
      <c r="E838" s="129"/>
      <c r="F838" s="129"/>
      <c r="G838" s="129"/>
    </row>
    <row r="839" ht="15.75" customHeight="1">
      <c r="B839" s="129"/>
      <c r="C839" s="129"/>
      <c r="D839" s="129"/>
      <c r="E839" s="129"/>
      <c r="F839" s="129"/>
      <c r="G839" s="129"/>
    </row>
    <row r="840" ht="15.75" customHeight="1">
      <c r="B840" s="129"/>
      <c r="C840" s="129"/>
      <c r="D840" s="129"/>
      <c r="E840" s="129"/>
      <c r="F840" s="129"/>
      <c r="G840" s="129"/>
    </row>
    <row r="841" ht="15.75" customHeight="1">
      <c r="B841" s="129"/>
      <c r="C841" s="129"/>
      <c r="D841" s="129"/>
      <c r="E841" s="129"/>
      <c r="F841" s="129"/>
      <c r="G841" s="129"/>
    </row>
    <row r="842" ht="15.75" customHeight="1">
      <c r="B842" s="129"/>
      <c r="C842" s="129"/>
      <c r="D842" s="129"/>
      <c r="E842" s="129"/>
      <c r="F842" s="129"/>
      <c r="G842" s="129"/>
    </row>
    <row r="843" ht="15.75" customHeight="1">
      <c r="B843" s="129"/>
      <c r="C843" s="129"/>
      <c r="D843" s="129"/>
      <c r="E843" s="129"/>
      <c r="F843" s="129"/>
      <c r="G843" s="129"/>
    </row>
    <row r="844" ht="15.75" customHeight="1">
      <c r="B844" s="129"/>
      <c r="C844" s="129"/>
      <c r="D844" s="129"/>
      <c r="E844" s="129"/>
      <c r="F844" s="129"/>
      <c r="G844" s="129"/>
    </row>
    <row r="845" ht="15.75" customHeight="1">
      <c r="B845" s="129"/>
      <c r="C845" s="129"/>
      <c r="D845" s="129"/>
      <c r="E845" s="129"/>
      <c r="F845" s="129"/>
      <c r="G845" s="129"/>
    </row>
    <row r="846" ht="15.75" customHeight="1">
      <c r="B846" s="129"/>
      <c r="C846" s="129"/>
      <c r="D846" s="129"/>
      <c r="E846" s="129"/>
      <c r="F846" s="129"/>
      <c r="G846" s="129"/>
    </row>
    <row r="847" ht="15.75" customHeight="1">
      <c r="B847" s="129"/>
      <c r="C847" s="129"/>
      <c r="D847" s="129"/>
      <c r="E847" s="129"/>
      <c r="F847" s="129"/>
      <c r="G847" s="129"/>
    </row>
    <row r="848" ht="15.75" customHeight="1">
      <c r="B848" s="129"/>
      <c r="C848" s="129"/>
      <c r="D848" s="129"/>
      <c r="E848" s="129"/>
      <c r="F848" s="129"/>
      <c r="G848" s="129"/>
    </row>
    <row r="849" ht="15.75" customHeight="1">
      <c r="B849" s="129"/>
      <c r="C849" s="129"/>
      <c r="D849" s="129"/>
      <c r="E849" s="129"/>
      <c r="F849" s="129"/>
      <c r="G849" s="129"/>
    </row>
    <row r="850" ht="15.75" customHeight="1">
      <c r="B850" s="129"/>
      <c r="C850" s="129"/>
      <c r="D850" s="129"/>
      <c r="E850" s="129"/>
      <c r="F850" s="129"/>
      <c r="G850" s="129"/>
    </row>
    <row r="851" ht="15.75" customHeight="1">
      <c r="B851" s="129"/>
      <c r="C851" s="129"/>
      <c r="D851" s="129"/>
      <c r="E851" s="129"/>
      <c r="F851" s="129"/>
      <c r="G851" s="129"/>
    </row>
    <row r="852" ht="15.75" customHeight="1">
      <c r="B852" s="129"/>
      <c r="C852" s="129"/>
      <c r="D852" s="129"/>
      <c r="E852" s="129"/>
      <c r="F852" s="129"/>
      <c r="G852" s="129"/>
    </row>
    <row r="853" ht="15.75" customHeight="1">
      <c r="B853" s="129"/>
      <c r="C853" s="129"/>
      <c r="D853" s="129"/>
      <c r="E853" s="129"/>
      <c r="F853" s="129"/>
      <c r="G853" s="129"/>
    </row>
    <row r="854" ht="15.75" customHeight="1">
      <c r="B854" s="129"/>
      <c r="C854" s="129"/>
      <c r="D854" s="129"/>
      <c r="E854" s="129"/>
      <c r="F854" s="129"/>
      <c r="G854" s="129"/>
    </row>
    <row r="855" ht="15.75" customHeight="1">
      <c r="B855" s="129"/>
      <c r="C855" s="129"/>
      <c r="D855" s="129"/>
      <c r="E855" s="129"/>
      <c r="F855" s="129"/>
      <c r="G855" s="129"/>
    </row>
    <row r="856" ht="15.75" customHeight="1">
      <c r="B856" s="129"/>
      <c r="C856" s="129"/>
      <c r="D856" s="129"/>
      <c r="E856" s="129"/>
      <c r="F856" s="129"/>
      <c r="G856" s="129"/>
    </row>
    <row r="857" ht="15.75" customHeight="1">
      <c r="B857" s="129"/>
      <c r="C857" s="129"/>
      <c r="D857" s="129"/>
      <c r="E857" s="129"/>
      <c r="F857" s="129"/>
      <c r="G857" s="129"/>
    </row>
    <row r="858" ht="15.75" customHeight="1">
      <c r="B858" s="129"/>
      <c r="C858" s="129"/>
      <c r="D858" s="129"/>
      <c r="E858" s="129"/>
      <c r="F858" s="129"/>
      <c r="G858" s="129"/>
    </row>
    <row r="859" ht="15.75" customHeight="1">
      <c r="B859" s="129"/>
      <c r="C859" s="129"/>
      <c r="D859" s="129"/>
      <c r="E859" s="129"/>
      <c r="F859" s="129"/>
      <c r="G859" s="129"/>
    </row>
    <row r="860" ht="15.75" customHeight="1">
      <c r="B860" s="129"/>
      <c r="C860" s="129"/>
      <c r="D860" s="129"/>
      <c r="E860" s="129"/>
      <c r="F860" s="129"/>
      <c r="G860" s="129"/>
    </row>
    <row r="861" ht="15.75" customHeight="1">
      <c r="B861" s="129"/>
      <c r="C861" s="129"/>
      <c r="D861" s="129"/>
      <c r="E861" s="129"/>
      <c r="F861" s="129"/>
      <c r="G861" s="129"/>
    </row>
    <row r="862" ht="15.75" customHeight="1">
      <c r="B862" s="129"/>
      <c r="C862" s="129"/>
      <c r="D862" s="129"/>
      <c r="E862" s="129"/>
      <c r="F862" s="129"/>
      <c r="G862" s="129"/>
    </row>
    <row r="863" ht="15.75" customHeight="1">
      <c r="B863" s="129"/>
      <c r="C863" s="129"/>
      <c r="D863" s="129"/>
      <c r="E863" s="129"/>
      <c r="F863" s="129"/>
      <c r="G863" s="129"/>
    </row>
    <row r="864" ht="15.75" customHeight="1">
      <c r="B864" s="129"/>
      <c r="C864" s="129"/>
      <c r="D864" s="129"/>
      <c r="E864" s="129"/>
      <c r="F864" s="129"/>
      <c r="G864" s="129"/>
    </row>
    <row r="865" ht="15.75" customHeight="1">
      <c r="B865" s="129"/>
      <c r="C865" s="129"/>
      <c r="D865" s="129"/>
      <c r="E865" s="129"/>
      <c r="F865" s="129"/>
      <c r="G865" s="129"/>
    </row>
    <row r="866" ht="15.75" customHeight="1">
      <c r="B866" s="129"/>
      <c r="C866" s="129"/>
      <c r="D866" s="129"/>
      <c r="E866" s="129"/>
      <c r="F866" s="129"/>
      <c r="G866" s="129"/>
    </row>
    <row r="867" ht="15.75" customHeight="1">
      <c r="B867" s="129"/>
      <c r="C867" s="129"/>
      <c r="D867" s="129"/>
      <c r="E867" s="129"/>
      <c r="F867" s="129"/>
      <c r="G867" s="129"/>
    </row>
    <row r="868" ht="15.75" customHeight="1">
      <c r="B868" s="129"/>
      <c r="C868" s="129"/>
      <c r="D868" s="129"/>
      <c r="E868" s="129"/>
      <c r="F868" s="129"/>
      <c r="G868" s="129"/>
    </row>
    <row r="869" ht="15.75" customHeight="1">
      <c r="B869" s="129"/>
      <c r="C869" s="129"/>
      <c r="D869" s="129"/>
      <c r="E869" s="129"/>
      <c r="F869" s="129"/>
      <c r="G869" s="129"/>
    </row>
    <row r="870" ht="15.75" customHeight="1">
      <c r="B870" s="129"/>
      <c r="C870" s="129"/>
      <c r="D870" s="129"/>
      <c r="E870" s="129"/>
      <c r="F870" s="129"/>
      <c r="G870" s="129"/>
    </row>
    <row r="871" ht="15.75" customHeight="1">
      <c r="B871" s="129"/>
      <c r="C871" s="129"/>
      <c r="D871" s="129"/>
      <c r="E871" s="129"/>
      <c r="F871" s="129"/>
      <c r="G871" s="129"/>
    </row>
    <row r="872" ht="15.75" customHeight="1">
      <c r="B872" s="129"/>
      <c r="C872" s="129"/>
      <c r="D872" s="129"/>
      <c r="E872" s="129"/>
      <c r="F872" s="129"/>
      <c r="G872" s="129"/>
    </row>
    <row r="873" ht="15.75" customHeight="1">
      <c r="B873" s="129"/>
      <c r="C873" s="129"/>
      <c r="D873" s="129"/>
      <c r="E873" s="129"/>
      <c r="F873" s="129"/>
      <c r="G873" s="129"/>
    </row>
    <row r="874" ht="15.75" customHeight="1">
      <c r="B874" s="129"/>
      <c r="C874" s="129"/>
      <c r="D874" s="129"/>
      <c r="E874" s="129"/>
      <c r="F874" s="129"/>
      <c r="G874" s="129"/>
    </row>
    <row r="875" ht="15.75" customHeight="1">
      <c r="B875" s="129"/>
      <c r="C875" s="129"/>
      <c r="D875" s="129"/>
      <c r="E875" s="129"/>
      <c r="F875" s="129"/>
      <c r="G875" s="129"/>
    </row>
    <row r="876" ht="15.75" customHeight="1">
      <c r="B876" s="129"/>
      <c r="C876" s="129"/>
      <c r="D876" s="129"/>
      <c r="E876" s="129"/>
      <c r="F876" s="129"/>
      <c r="G876" s="129"/>
    </row>
    <row r="877" ht="15.75" customHeight="1">
      <c r="B877" s="129"/>
      <c r="C877" s="129"/>
      <c r="D877" s="129"/>
      <c r="E877" s="129"/>
      <c r="F877" s="129"/>
      <c r="G877" s="129"/>
    </row>
    <row r="878" ht="15.75" customHeight="1">
      <c r="B878" s="129"/>
      <c r="C878" s="129"/>
      <c r="D878" s="129"/>
      <c r="E878" s="129"/>
      <c r="F878" s="129"/>
      <c r="G878" s="129"/>
    </row>
    <row r="879" ht="15.75" customHeight="1">
      <c r="B879" s="129"/>
      <c r="C879" s="129"/>
      <c r="D879" s="129"/>
      <c r="E879" s="129"/>
      <c r="F879" s="129"/>
      <c r="G879" s="129"/>
    </row>
    <row r="880" ht="15.75" customHeight="1">
      <c r="B880" s="129"/>
      <c r="C880" s="129"/>
      <c r="D880" s="129"/>
      <c r="E880" s="129"/>
      <c r="F880" s="129"/>
      <c r="G880" s="129"/>
    </row>
    <row r="881" ht="15.75" customHeight="1">
      <c r="B881" s="129"/>
      <c r="C881" s="129"/>
      <c r="D881" s="129"/>
      <c r="E881" s="129"/>
      <c r="F881" s="129"/>
      <c r="G881" s="129"/>
    </row>
    <row r="882" ht="15.75" customHeight="1">
      <c r="B882" s="129"/>
      <c r="C882" s="129"/>
      <c r="D882" s="129"/>
      <c r="E882" s="129"/>
      <c r="F882" s="129"/>
      <c r="G882" s="129"/>
    </row>
    <row r="883" ht="15.75" customHeight="1">
      <c r="B883" s="129"/>
      <c r="C883" s="129"/>
      <c r="D883" s="129"/>
      <c r="E883" s="129"/>
      <c r="F883" s="129"/>
      <c r="G883" s="129"/>
    </row>
    <row r="884" ht="15.75" customHeight="1">
      <c r="B884" s="129"/>
      <c r="C884" s="129"/>
      <c r="D884" s="129"/>
      <c r="E884" s="129"/>
      <c r="F884" s="129"/>
      <c r="G884" s="129"/>
    </row>
    <row r="885" ht="15.75" customHeight="1">
      <c r="B885" s="129"/>
      <c r="C885" s="129"/>
      <c r="D885" s="129"/>
      <c r="E885" s="129"/>
      <c r="F885" s="129"/>
      <c r="G885" s="129"/>
    </row>
    <row r="886" ht="15.75" customHeight="1">
      <c r="B886" s="129"/>
      <c r="C886" s="129"/>
      <c r="D886" s="129"/>
      <c r="E886" s="129"/>
      <c r="F886" s="129"/>
      <c r="G886" s="129"/>
    </row>
    <row r="887" ht="15.75" customHeight="1">
      <c r="B887" s="129"/>
      <c r="C887" s="129"/>
      <c r="D887" s="129"/>
      <c r="E887" s="129"/>
      <c r="F887" s="129"/>
      <c r="G887" s="129"/>
    </row>
    <row r="888" ht="15.75" customHeight="1">
      <c r="B888" s="129"/>
      <c r="C888" s="129"/>
      <c r="D888" s="129"/>
      <c r="E888" s="129"/>
      <c r="F888" s="129"/>
      <c r="G888" s="129"/>
    </row>
    <row r="889" ht="15.75" customHeight="1">
      <c r="B889" s="129"/>
      <c r="C889" s="129"/>
      <c r="D889" s="129"/>
      <c r="E889" s="129"/>
      <c r="F889" s="129"/>
      <c r="G889" s="129"/>
    </row>
    <row r="890" ht="15.75" customHeight="1">
      <c r="B890" s="129"/>
      <c r="C890" s="129"/>
      <c r="D890" s="129"/>
      <c r="E890" s="129"/>
      <c r="F890" s="129"/>
      <c r="G890" s="129"/>
    </row>
    <row r="891" ht="15.75" customHeight="1">
      <c r="B891" s="129"/>
      <c r="C891" s="129"/>
      <c r="D891" s="129"/>
      <c r="E891" s="129"/>
      <c r="F891" s="129"/>
      <c r="G891" s="129"/>
    </row>
    <row r="892" ht="15.75" customHeight="1">
      <c r="B892" s="129"/>
      <c r="C892" s="129"/>
      <c r="D892" s="129"/>
      <c r="E892" s="129"/>
      <c r="F892" s="129"/>
      <c r="G892" s="129"/>
    </row>
    <row r="893" ht="15.75" customHeight="1">
      <c r="B893" s="129"/>
      <c r="C893" s="129"/>
      <c r="D893" s="129"/>
      <c r="E893" s="129"/>
      <c r="F893" s="129"/>
      <c r="G893" s="129"/>
    </row>
    <row r="894" ht="15.75" customHeight="1">
      <c r="B894" s="129"/>
      <c r="C894" s="129"/>
      <c r="D894" s="129"/>
      <c r="E894" s="129"/>
      <c r="F894" s="129"/>
      <c r="G894" s="129"/>
    </row>
    <row r="895" ht="15.75" customHeight="1">
      <c r="B895" s="129"/>
      <c r="C895" s="129"/>
      <c r="D895" s="129"/>
      <c r="E895" s="129"/>
      <c r="F895" s="129"/>
      <c r="G895" s="129"/>
    </row>
    <row r="896" ht="15.75" customHeight="1">
      <c r="B896" s="129"/>
      <c r="C896" s="129"/>
      <c r="D896" s="129"/>
      <c r="E896" s="129"/>
      <c r="F896" s="129"/>
      <c r="G896" s="129"/>
    </row>
    <row r="897" ht="15.75" customHeight="1">
      <c r="B897" s="129"/>
      <c r="C897" s="129"/>
      <c r="D897" s="129"/>
      <c r="E897" s="129"/>
      <c r="F897" s="129"/>
      <c r="G897" s="129"/>
    </row>
    <row r="898" ht="15.75" customHeight="1">
      <c r="B898" s="129"/>
      <c r="C898" s="129"/>
      <c r="D898" s="129"/>
      <c r="E898" s="129"/>
      <c r="F898" s="129"/>
      <c r="G898" s="129"/>
    </row>
    <row r="899" ht="15.75" customHeight="1">
      <c r="B899" s="129"/>
      <c r="C899" s="129"/>
      <c r="D899" s="129"/>
      <c r="E899" s="129"/>
      <c r="F899" s="129"/>
      <c r="G899" s="129"/>
    </row>
    <row r="900" ht="15.75" customHeight="1">
      <c r="B900" s="129"/>
      <c r="C900" s="129"/>
      <c r="D900" s="129"/>
      <c r="E900" s="129"/>
      <c r="F900" s="129"/>
      <c r="G900" s="129"/>
    </row>
    <row r="901" ht="15.75" customHeight="1">
      <c r="B901" s="129"/>
      <c r="C901" s="129"/>
      <c r="D901" s="129"/>
      <c r="E901" s="129"/>
      <c r="F901" s="129"/>
      <c r="G901" s="129"/>
    </row>
    <row r="902" ht="15.75" customHeight="1">
      <c r="B902" s="129"/>
      <c r="C902" s="129"/>
      <c r="D902" s="129"/>
      <c r="E902" s="129"/>
      <c r="F902" s="129"/>
      <c r="G902" s="129"/>
    </row>
    <row r="903" ht="15.75" customHeight="1">
      <c r="B903" s="129"/>
      <c r="C903" s="129"/>
      <c r="D903" s="129"/>
      <c r="E903" s="129"/>
      <c r="F903" s="129"/>
      <c r="G903" s="129"/>
    </row>
    <row r="904" ht="15.75" customHeight="1">
      <c r="B904" s="129"/>
      <c r="C904" s="129"/>
      <c r="D904" s="129"/>
      <c r="E904" s="129"/>
      <c r="F904" s="129"/>
      <c r="G904" s="129"/>
    </row>
    <row r="905" ht="15.75" customHeight="1">
      <c r="B905" s="129"/>
      <c r="C905" s="129"/>
      <c r="D905" s="129"/>
      <c r="E905" s="129"/>
      <c r="F905" s="129"/>
      <c r="G905" s="129"/>
    </row>
    <row r="906" ht="15.75" customHeight="1">
      <c r="B906" s="129"/>
      <c r="C906" s="129"/>
      <c r="D906" s="129"/>
      <c r="E906" s="129"/>
      <c r="F906" s="129"/>
      <c r="G906" s="129"/>
    </row>
    <row r="907" ht="15.75" customHeight="1">
      <c r="B907" s="129"/>
      <c r="C907" s="129"/>
      <c r="D907" s="129"/>
      <c r="E907" s="129"/>
      <c r="F907" s="129"/>
      <c r="G907" s="129"/>
    </row>
    <row r="908" ht="15.75" customHeight="1">
      <c r="B908" s="129"/>
      <c r="C908" s="129"/>
      <c r="D908" s="129"/>
      <c r="E908" s="129"/>
      <c r="F908" s="129"/>
      <c r="G908" s="129"/>
    </row>
    <row r="909" ht="15.75" customHeight="1">
      <c r="B909" s="129"/>
      <c r="C909" s="129"/>
      <c r="D909" s="129"/>
      <c r="E909" s="129"/>
      <c r="F909" s="129"/>
      <c r="G909" s="129"/>
    </row>
    <row r="910" ht="15.75" customHeight="1">
      <c r="B910" s="129"/>
      <c r="C910" s="129"/>
      <c r="D910" s="129"/>
      <c r="E910" s="129"/>
      <c r="F910" s="129"/>
      <c r="G910" s="129"/>
    </row>
    <row r="911" ht="15.75" customHeight="1">
      <c r="B911" s="129"/>
      <c r="C911" s="129"/>
      <c r="D911" s="129"/>
      <c r="E911" s="129"/>
      <c r="F911" s="129"/>
      <c r="G911" s="129"/>
    </row>
    <row r="912" ht="15.75" customHeight="1">
      <c r="B912" s="129"/>
      <c r="C912" s="129"/>
      <c r="D912" s="129"/>
      <c r="E912" s="129"/>
      <c r="F912" s="129"/>
      <c r="G912" s="129"/>
    </row>
    <row r="913" ht="15.75" customHeight="1">
      <c r="B913" s="129"/>
      <c r="C913" s="129"/>
      <c r="D913" s="129"/>
      <c r="E913" s="129"/>
      <c r="F913" s="129"/>
      <c r="G913" s="129"/>
    </row>
    <row r="914" ht="15.75" customHeight="1">
      <c r="B914" s="129"/>
      <c r="C914" s="129"/>
      <c r="D914" s="129"/>
      <c r="E914" s="129"/>
      <c r="F914" s="129"/>
      <c r="G914" s="129"/>
    </row>
    <row r="915" ht="15.75" customHeight="1">
      <c r="B915" s="129"/>
      <c r="C915" s="129"/>
      <c r="D915" s="129"/>
      <c r="E915" s="129"/>
      <c r="F915" s="129"/>
      <c r="G915" s="129"/>
    </row>
    <row r="916" ht="15.75" customHeight="1">
      <c r="B916" s="129"/>
      <c r="C916" s="129"/>
      <c r="D916" s="129"/>
      <c r="E916" s="129"/>
      <c r="F916" s="129"/>
      <c r="G916" s="129"/>
    </row>
    <row r="917" ht="15.75" customHeight="1">
      <c r="B917" s="129"/>
      <c r="C917" s="129"/>
      <c r="D917" s="129"/>
      <c r="E917" s="129"/>
      <c r="F917" s="129"/>
      <c r="G917" s="129"/>
    </row>
    <row r="918" ht="15.75" customHeight="1">
      <c r="B918" s="129"/>
      <c r="C918" s="129"/>
      <c r="D918" s="129"/>
      <c r="E918" s="129"/>
      <c r="F918" s="129"/>
      <c r="G918" s="129"/>
    </row>
    <row r="919" ht="15.75" customHeight="1">
      <c r="B919" s="129"/>
      <c r="C919" s="129"/>
      <c r="D919" s="129"/>
      <c r="E919" s="129"/>
      <c r="F919" s="129"/>
      <c r="G919" s="129"/>
    </row>
    <row r="920" ht="15.75" customHeight="1">
      <c r="B920" s="129"/>
      <c r="C920" s="129"/>
      <c r="D920" s="129"/>
      <c r="E920" s="129"/>
      <c r="F920" s="129"/>
      <c r="G920" s="129"/>
    </row>
    <row r="921" ht="15.75" customHeight="1">
      <c r="B921" s="129"/>
      <c r="C921" s="129"/>
      <c r="D921" s="129"/>
      <c r="E921" s="129"/>
      <c r="F921" s="129"/>
      <c r="G921" s="129"/>
    </row>
    <row r="922" ht="15.75" customHeight="1">
      <c r="B922" s="129"/>
      <c r="C922" s="129"/>
      <c r="D922" s="129"/>
      <c r="E922" s="129"/>
      <c r="F922" s="129"/>
      <c r="G922" s="129"/>
    </row>
    <row r="923" ht="15.75" customHeight="1">
      <c r="B923" s="129"/>
      <c r="C923" s="129"/>
      <c r="D923" s="129"/>
      <c r="E923" s="129"/>
      <c r="F923" s="129"/>
      <c r="G923" s="129"/>
    </row>
    <row r="924" ht="15.75" customHeight="1">
      <c r="B924" s="129"/>
      <c r="C924" s="129"/>
      <c r="D924" s="129"/>
      <c r="E924" s="129"/>
      <c r="F924" s="129"/>
      <c r="G924" s="129"/>
    </row>
    <row r="925" ht="15.75" customHeight="1">
      <c r="B925" s="129"/>
      <c r="C925" s="129"/>
      <c r="D925" s="129"/>
      <c r="E925" s="129"/>
      <c r="F925" s="129"/>
      <c r="G925" s="129"/>
    </row>
    <row r="926" ht="15.75" customHeight="1">
      <c r="B926" s="129"/>
      <c r="C926" s="129"/>
      <c r="D926" s="129"/>
      <c r="E926" s="129"/>
      <c r="F926" s="129"/>
      <c r="G926" s="129"/>
    </row>
    <row r="927" ht="15.75" customHeight="1">
      <c r="B927" s="129"/>
      <c r="C927" s="129"/>
      <c r="D927" s="129"/>
      <c r="E927" s="129"/>
      <c r="F927" s="129"/>
      <c r="G927" s="129"/>
    </row>
    <row r="928" ht="15.75" customHeight="1">
      <c r="B928" s="129"/>
      <c r="C928" s="129"/>
      <c r="D928" s="129"/>
      <c r="E928" s="129"/>
      <c r="F928" s="129"/>
      <c r="G928" s="129"/>
    </row>
    <row r="929" ht="15.75" customHeight="1">
      <c r="B929" s="129"/>
      <c r="C929" s="129"/>
      <c r="D929" s="129"/>
      <c r="E929" s="129"/>
      <c r="F929" s="129"/>
      <c r="G929" s="129"/>
    </row>
    <row r="930" ht="15.75" customHeight="1">
      <c r="B930" s="129"/>
      <c r="C930" s="129"/>
      <c r="D930" s="129"/>
      <c r="E930" s="129"/>
      <c r="F930" s="129"/>
      <c r="G930" s="129"/>
    </row>
    <row r="931" ht="15.75" customHeight="1">
      <c r="B931" s="129"/>
      <c r="C931" s="129"/>
      <c r="D931" s="129"/>
      <c r="E931" s="129"/>
      <c r="F931" s="129"/>
      <c r="G931" s="129"/>
    </row>
    <row r="932" ht="15.75" customHeight="1">
      <c r="B932" s="129"/>
      <c r="C932" s="129"/>
      <c r="D932" s="129"/>
      <c r="E932" s="129"/>
      <c r="F932" s="129"/>
      <c r="G932" s="129"/>
    </row>
    <row r="933" ht="15.75" customHeight="1">
      <c r="B933" s="129"/>
      <c r="C933" s="129"/>
      <c r="D933" s="129"/>
      <c r="E933" s="129"/>
      <c r="F933" s="129"/>
      <c r="G933" s="129"/>
    </row>
    <row r="934" ht="15.75" customHeight="1">
      <c r="B934" s="129"/>
      <c r="C934" s="129"/>
      <c r="D934" s="129"/>
      <c r="E934" s="129"/>
      <c r="F934" s="129"/>
      <c r="G934" s="129"/>
    </row>
    <row r="935" ht="15.75" customHeight="1">
      <c r="B935" s="129"/>
      <c r="C935" s="129"/>
      <c r="D935" s="129"/>
      <c r="E935" s="129"/>
      <c r="F935" s="129"/>
      <c r="G935" s="129"/>
    </row>
    <row r="936" ht="15.75" customHeight="1">
      <c r="B936" s="129"/>
      <c r="C936" s="129"/>
      <c r="D936" s="129"/>
      <c r="E936" s="129"/>
      <c r="F936" s="129"/>
      <c r="G936" s="129"/>
    </row>
    <row r="937" ht="15.75" customHeight="1">
      <c r="B937" s="129"/>
      <c r="C937" s="129"/>
      <c r="D937" s="129"/>
      <c r="E937" s="129"/>
      <c r="F937" s="129"/>
      <c r="G937" s="129"/>
    </row>
    <row r="938" ht="15.75" customHeight="1">
      <c r="B938" s="129"/>
      <c r="C938" s="129"/>
      <c r="D938" s="129"/>
      <c r="E938" s="129"/>
      <c r="F938" s="129"/>
      <c r="G938" s="129"/>
    </row>
    <row r="939" ht="15.75" customHeight="1">
      <c r="B939" s="129"/>
      <c r="C939" s="129"/>
      <c r="D939" s="129"/>
      <c r="E939" s="129"/>
      <c r="F939" s="129"/>
      <c r="G939" s="129"/>
    </row>
    <row r="940" ht="15.75" customHeight="1">
      <c r="B940" s="129"/>
      <c r="C940" s="129"/>
      <c r="D940" s="129"/>
      <c r="E940" s="129"/>
      <c r="F940" s="129"/>
      <c r="G940" s="129"/>
    </row>
    <row r="941" ht="15.75" customHeight="1">
      <c r="B941" s="129"/>
      <c r="C941" s="129"/>
      <c r="D941" s="129"/>
      <c r="E941" s="129"/>
      <c r="F941" s="129"/>
      <c r="G941" s="129"/>
    </row>
    <row r="942" ht="15.75" customHeight="1">
      <c r="B942" s="129"/>
      <c r="C942" s="129"/>
      <c r="D942" s="129"/>
      <c r="E942" s="129"/>
      <c r="F942" s="129"/>
      <c r="G942" s="129"/>
    </row>
    <row r="943" ht="15.75" customHeight="1">
      <c r="B943" s="129"/>
      <c r="C943" s="129"/>
      <c r="D943" s="129"/>
      <c r="E943" s="129"/>
      <c r="F943" s="129"/>
      <c r="G943" s="129"/>
    </row>
    <row r="944" ht="15.75" customHeight="1">
      <c r="B944" s="129"/>
      <c r="C944" s="129"/>
      <c r="D944" s="129"/>
      <c r="E944" s="129"/>
      <c r="F944" s="129"/>
      <c r="G944" s="129"/>
    </row>
    <row r="945" ht="15.75" customHeight="1">
      <c r="B945" s="129"/>
      <c r="C945" s="129"/>
      <c r="D945" s="129"/>
      <c r="E945" s="129"/>
      <c r="F945" s="129"/>
      <c r="G945" s="129"/>
    </row>
    <row r="946" ht="15.75" customHeight="1">
      <c r="B946" s="129"/>
      <c r="C946" s="129"/>
      <c r="D946" s="129"/>
      <c r="E946" s="129"/>
      <c r="F946" s="129"/>
      <c r="G946" s="129"/>
    </row>
    <row r="947" ht="15.75" customHeight="1">
      <c r="B947" s="129"/>
      <c r="C947" s="129"/>
      <c r="D947" s="129"/>
      <c r="E947" s="129"/>
      <c r="F947" s="129"/>
      <c r="G947" s="129"/>
    </row>
    <row r="948" ht="15.75" customHeight="1">
      <c r="B948" s="129"/>
      <c r="C948" s="129"/>
      <c r="D948" s="129"/>
      <c r="E948" s="129"/>
      <c r="F948" s="129"/>
      <c r="G948" s="129"/>
    </row>
    <row r="949" ht="15.75" customHeight="1">
      <c r="B949" s="129"/>
      <c r="C949" s="129"/>
      <c r="D949" s="129"/>
      <c r="E949" s="129"/>
      <c r="F949" s="129"/>
      <c r="G949" s="129"/>
    </row>
    <row r="950" ht="15.75" customHeight="1">
      <c r="B950" s="129"/>
      <c r="C950" s="129"/>
      <c r="D950" s="129"/>
      <c r="E950" s="129"/>
      <c r="F950" s="129"/>
      <c r="G950" s="129"/>
    </row>
    <row r="951" ht="15.75" customHeight="1">
      <c r="B951" s="129"/>
      <c r="C951" s="129"/>
      <c r="D951" s="129"/>
      <c r="E951" s="129"/>
      <c r="F951" s="129"/>
      <c r="G951" s="129"/>
    </row>
    <row r="952" ht="15.75" customHeight="1">
      <c r="B952" s="129"/>
      <c r="C952" s="129"/>
      <c r="D952" s="129"/>
      <c r="E952" s="129"/>
      <c r="F952" s="129"/>
      <c r="G952" s="129"/>
    </row>
    <row r="953" ht="15.75" customHeight="1">
      <c r="B953" s="129"/>
      <c r="C953" s="129"/>
      <c r="D953" s="129"/>
      <c r="E953" s="129"/>
      <c r="F953" s="129"/>
      <c r="G953" s="129"/>
    </row>
    <row r="954" ht="15.75" customHeight="1">
      <c r="B954" s="129"/>
      <c r="C954" s="129"/>
      <c r="D954" s="129"/>
      <c r="E954" s="129"/>
      <c r="F954" s="129"/>
      <c r="G954" s="129"/>
    </row>
    <row r="955" ht="15.75" customHeight="1">
      <c r="B955" s="129"/>
      <c r="C955" s="129"/>
      <c r="D955" s="129"/>
      <c r="E955" s="129"/>
      <c r="F955" s="129"/>
      <c r="G955" s="129"/>
    </row>
    <row r="956" ht="15.75" customHeight="1">
      <c r="B956" s="129"/>
      <c r="C956" s="129"/>
      <c r="D956" s="129"/>
      <c r="E956" s="129"/>
      <c r="F956" s="129"/>
      <c r="G956" s="129"/>
    </row>
    <row r="957" ht="15.75" customHeight="1">
      <c r="B957" s="129"/>
      <c r="C957" s="129"/>
      <c r="D957" s="129"/>
      <c r="E957" s="129"/>
      <c r="F957" s="129"/>
      <c r="G957" s="129"/>
    </row>
    <row r="958" ht="15.75" customHeight="1">
      <c r="B958" s="129"/>
      <c r="C958" s="129"/>
      <c r="D958" s="129"/>
      <c r="E958" s="129"/>
      <c r="F958" s="129"/>
      <c r="G958" s="129"/>
    </row>
    <row r="959" ht="15.75" customHeight="1">
      <c r="B959" s="129"/>
      <c r="C959" s="129"/>
      <c r="D959" s="129"/>
      <c r="E959" s="129"/>
      <c r="F959" s="129"/>
      <c r="G959" s="129"/>
    </row>
    <row r="960" ht="15.75" customHeight="1">
      <c r="B960" s="129"/>
      <c r="C960" s="129"/>
      <c r="D960" s="129"/>
      <c r="E960" s="129"/>
      <c r="F960" s="129"/>
      <c r="G960" s="129"/>
    </row>
    <row r="961" ht="15.75" customHeight="1">
      <c r="B961" s="129"/>
      <c r="C961" s="129"/>
      <c r="D961" s="129"/>
      <c r="E961" s="129"/>
      <c r="F961" s="129"/>
      <c r="G961" s="129"/>
    </row>
    <row r="962" ht="15.75" customHeight="1">
      <c r="B962" s="129"/>
      <c r="C962" s="129"/>
      <c r="D962" s="129"/>
      <c r="E962" s="129"/>
      <c r="F962" s="129"/>
      <c r="G962" s="129"/>
    </row>
    <row r="963" ht="15.75" customHeight="1">
      <c r="B963" s="129"/>
      <c r="C963" s="129"/>
      <c r="D963" s="129"/>
      <c r="E963" s="129"/>
      <c r="F963" s="129"/>
      <c r="G963" s="129"/>
    </row>
    <row r="964" ht="15.75" customHeight="1">
      <c r="B964" s="129"/>
      <c r="C964" s="129"/>
      <c r="D964" s="129"/>
      <c r="E964" s="129"/>
      <c r="F964" s="129"/>
      <c r="G964" s="129"/>
    </row>
    <row r="965" ht="15.75" customHeight="1">
      <c r="B965" s="129"/>
      <c r="C965" s="129"/>
      <c r="D965" s="129"/>
      <c r="E965" s="129"/>
      <c r="F965" s="129"/>
      <c r="G965" s="129"/>
    </row>
    <row r="966" ht="15.75" customHeight="1">
      <c r="B966" s="129"/>
      <c r="C966" s="129"/>
      <c r="D966" s="129"/>
      <c r="E966" s="129"/>
      <c r="F966" s="129"/>
      <c r="G966" s="129"/>
    </row>
    <row r="967" ht="15.75" customHeight="1">
      <c r="B967" s="129"/>
      <c r="C967" s="129"/>
      <c r="D967" s="129"/>
      <c r="E967" s="129"/>
      <c r="F967" s="129"/>
      <c r="G967" s="129"/>
    </row>
    <row r="968" ht="15.75" customHeight="1">
      <c r="B968" s="129"/>
      <c r="C968" s="129"/>
      <c r="D968" s="129"/>
      <c r="E968" s="129"/>
      <c r="F968" s="129"/>
      <c r="G968" s="129"/>
    </row>
    <row r="969" ht="15.75" customHeight="1">
      <c r="B969" s="129"/>
      <c r="C969" s="129"/>
      <c r="D969" s="129"/>
      <c r="E969" s="129"/>
      <c r="F969" s="129"/>
      <c r="G969" s="129"/>
    </row>
    <row r="970" ht="15.75" customHeight="1">
      <c r="B970" s="129"/>
      <c r="C970" s="129"/>
      <c r="D970" s="129"/>
      <c r="E970" s="129"/>
      <c r="F970" s="129"/>
      <c r="G970" s="129"/>
    </row>
    <row r="971" ht="15.75" customHeight="1">
      <c r="B971" s="129"/>
      <c r="C971" s="129"/>
      <c r="D971" s="129"/>
      <c r="E971" s="129"/>
      <c r="F971" s="129"/>
      <c r="G971" s="129"/>
    </row>
    <row r="972" ht="15.75" customHeight="1">
      <c r="B972" s="129"/>
      <c r="C972" s="129"/>
      <c r="D972" s="129"/>
      <c r="E972" s="129"/>
      <c r="F972" s="129"/>
      <c r="G972" s="129"/>
    </row>
    <row r="973" ht="15.75" customHeight="1">
      <c r="B973" s="129"/>
      <c r="C973" s="129"/>
      <c r="D973" s="129"/>
      <c r="E973" s="129"/>
      <c r="F973" s="129"/>
      <c r="G973" s="129"/>
    </row>
    <row r="974" ht="15.75" customHeight="1">
      <c r="B974" s="129"/>
      <c r="C974" s="129"/>
      <c r="D974" s="129"/>
      <c r="E974" s="129"/>
      <c r="F974" s="129"/>
      <c r="G974" s="129"/>
    </row>
    <row r="975" ht="15.75" customHeight="1">
      <c r="B975" s="129"/>
      <c r="C975" s="129"/>
      <c r="D975" s="129"/>
      <c r="E975" s="129"/>
      <c r="F975" s="129"/>
      <c r="G975" s="129"/>
    </row>
    <row r="976" ht="15.75" customHeight="1">
      <c r="B976" s="129"/>
      <c r="C976" s="129"/>
      <c r="D976" s="129"/>
      <c r="E976" s="129"/>
      <c r="F976" s="129"/>
      <c r="G976" s="129"/>
    </row>
    <row r="977" ht="15.75" customHeight="1">
      <c r="B977" s="129"/>
      <c r="C977" s="129"/>
      <c r="D977" s="129"/>
      <c r="E977" s="129"/>
      <c r="F977" s="129"/>
      <c r="G977" s="129"/>
    </row>
    <row r="978" ht="15.75" customHeight="1">
      <c r="B978" s="129"/>
      <c r="C978" s="129"/>
      <c r="D978" s="129"/>
      <c r="E978" s="129"/>
      <c r="F978" s="129"/>
      <c r="G978" s="129"/>
    </row>
    <row r="979" ht="15.75" customHeight="1">
      <c r="B979" s="129"/>
      <c r="C979" s="129"/>
      <c r="D979" s="129"/>
      <c r="E979" s="129"/>
      <c r="F979" s="129"/>
      <c r="G979" s="129"/>
    </row>
    <row r="980" ht="15.75" customHeight="1">
      <c r="B980" s="129"/>
      <c r="C980" s="129"/>
      <c r="D980" s="129"/>
      <c r="E980" s="129"/>
      <c r="F980" s="129"/>
      <c r="G980" s="129"/>
    </row>
    <row r="981" ht="15.75" customHeight="1">
      <c r="B981" s="129"/>
      <c r="C981" s="129"/>
      <c r="D981" s="129"/>
      <c r="E981" s="129"/>
      <c r="F981" s="129"/>
      <c r="G981" s="129"/>
    </row>
    <row r="982" ht="15.75" customHeight="1">
      <c r="B982" s="129"/>
      <c r="C982" s="129"/>
      <c r="D982" s="129"/>
      <c r="E982" s="129"/>
      <c r="F982" s="129"/>
      <c r="G982" s="129"/>
    </row>
    <row r="983" ht="15.75" customHeight="1">
      <c r="B983" s="129"/>
      <c r="C983" s="129"/>
      <c r="D983" s="129"/>
      <c r="E983" s="129"/>
      <c r="F983" s="129"/>
      <c r="G983" s="129"/>
    </row>
    <row r="984" ht="15.75" customHeight="1">
      <c r="B984" s="129"/>
      <c r="C984" s="129"/>
      <c r="D984" s="129"/>
      <c r="E984" s="129"/>
      <c r="F984" s="129"/>
      <c r="G984" s="129"/>
    </row>
    <row r="985" ht="15.75" customHeight="1">
      <c r="B985" s="129"/>
      <c r="C985" s="129"/>
      <c r="D985" s="129"/>
      <c r="E985" s="129"/>
      <c r="F985" s="129"/>
      <c r="G985" s="129"/>
    </row>
    <row r="986" ht="15.75" customHeight="1">
      <c r="B986" s="129"/>
      <c r="C986" s="129"/>
      <c r="D986" s="129"/>
      <c r="E986" s="129"/>
      <c r="F986" s="129"/>
      <c r="G986" s="129"/>
    </row>
    <row r="987" ht="15.75" customHeight="1">
      <c r="B987" s="129"/>
      <c r="C987" s="129"/>
      <c r="D987" s="129"/>
      <c r="E987" s="129"/>
      <c r="F987" s="129"/>
      <c r="G987" s="129"/>
    </row>
    <row r="988" ht="15.75" customHeight="1">
      <c r="B988" s="129"/>
      <c r="C988" s="129"/>
      <c r="D988" s="129"/>
      <c r="E988" s="129"/>
      <c r="F988" s="129"/>
      <c r="G988" s="129"/>
    </row>
    <row r="989" ht="15.75" customHeight="1">
      <c r="B989" s="129"/>
      <c r="C989" s="129"/>
      <c r="D989" s="129"/>
      <c r="E989" s="129"/>
      <c r="F989" s="129"/>
      <c r="G989" s="129"/>
    </row>
    <row r="990" ht="15.75" customHeight="1">
      <c r="B990" s="129"/>
      <c r="C990" s="129"/>
      <c r="D990" s="129"/>
      <c r="E990" s="129"/>
      <c r="F990" s="129"/>
      <c r="G990" s="129"/>
    </row>
    <row r="991" ht="15.75" customHeight="1">
      <c r="B991" s="129"/>
      <c r="C991" s="129"/>
      <c r="D991" s="129"/>
      <c r="E991" s="129"/>
      <c r="F991" s="129"/>
      <c r="G991" s="129"/>
    </row>
    <row r="992" ht="15.75" customHeight="1">
      <c r="B992" s="129"/>
      <c r="C992" s="129"/>
      <c r="D992" s="129"/>
      <c r="E992" s="129"/>
      <c r="F992" s="129"/>
      <c r="G992" s="129"/>
    </row>
    <row r="993" ht="15.75" customHeight="1">
      <c r="B993" s="129"/>
      <c r="C993" s="129"/>
      <c r="D993" s="129"/>
      <c r="E993" s="129"/>
      <c r="F993" s="129"/>
      <c r="G993" s="129"/>
    </row>
    <row r="994" ht="15.75" customHeight="1">
      <c r="B994" s="129"/>
      <c r="C994" s="129"/>
      <c r="D994" s="129"/>
      <c r="E994" s="129"/>
      <c r="F994" s="129"/>
      <c r="G994" s="129"/>
    </row>
    <row r="995" ht="15.75" customHeight="1">
      <c r="B995" s="129"/>
      <c r="C995" s="129"/>
      <c r="D995" s="129"/>
      <c r="E995" s="129"/>
      <c r="F995" s="129"/>
      <c r="G995" s="129"/>
    </row>
    <row r="996" ht="15.75" customHeight="1">
      <c r="B996" s="129"/>
      <c r="C996" s="129"/>
      <c r="D996" s="129"/>
      <c r="E996" s="129"/>
      <c r="F996" s="129"/>
      <c r="G996" s="129"/>
    </row>
    <row r="997" ht="15.75" customHeight="1">
      <c r="B997" s="129"/>
      <c r="C997" s="129"/>
      <c r="D997" s="129"/>
      <c r="E997" s="129"/>
      <c r="F997" s="129"/>
      <c r="G997" s="129"/>
    </row>
    <row r="998" ht="15.75" customHeight="1">
      <c r="B998" s="129"/>
      <c r="C998" s="129"/>
      <c r="D998" s="129"/>
      <c r="E998" s="129"/>
      <c r="F998" s="129"/>
      <c r="G998" s="129"/>
    </row>
    <row r="999" ht="15.75" customHeight="1">
      <c r="B999" s="129"/>
      <c r="C999" s="129"/>
      <c r="D999" s="129"/>
      <c r="E999" s="129"/>
      <c r="F999" s="129"/>
      <c r="G999" s="129"/>
    </row>
    <row r="1000" ht="15.75" customHeight="1">
      <c r="B1000" s="129"/>
      <c r="C1000" s="129"/>
      <c r="D1000" s="129"/>
      <c r="E1000" s="129"/>
      <c r="F1000" s="129"/>
      <c r="G1000" s="129"/>
    </row>
  </sheetData>
  <mergeCells count="9">
    <mergeCell ref="A1:G1"/>
    <mergeCell ref="A2:G2"/>
    <mergeCell ref="A3:G3"/>
    <mergeCell ref="A4:G4"/>
    <mergeCell ref="A5:G5"/>
    <mergeCell ref="A6:G6"/>
    <mergeCell ref="A7:A8"/>
    <mergeCell ref="B7:F7"/>
    <mergeCell ref="G7:G8"/>
  </mergeCells>
  <dataValidations>
    <dataValidation type="decimal" allowBlank="1" showErrorMessage="1" sqref="B9:G33">
      <formula1>-1.79769313486231E100</formula1>
      <formula2>1.79769313486231E100</formula2>
    </dataValidation>
  </dataValidations>
  <printOptions/>
  <pageMargins bottom="0.7480314960629921" footer="0.0" header="0.0" left="0.7086614173228347" right="0.7086614173228347" top="0.7480314960629921"/>
  <pageSetup fitToHeight="0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58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2" width="20.71"/>
    <col customWidth="1" min="23" max="23" width="15.0"/>
    <col customWidth="1" min="24" max="24" width="27.29"/>
    <col customWidth="1" min="25" max="25" width="16.0"/>
    <col customWidth="1" min="26" max="26" width="10.71"/>
  </cols>
  <sheetData>
    <row r="1">
      <c r="A1" t="s">
        <v>2297</v>
      </c>
      <c r="B1" t="s">
        <v>2298</v>
      </c>
      <c r="C1" t="s">
        <v>2300</v>
      </c>
      <c r="D1" t="s">
        <v>2301</v>
      </c>
      <c r="E1" t="s">
        <v>2302</v>
      </c>
      <c r="F1" t="s">
        <v>2303</v>
      </c>
      <c r="G1" t="s">
        <v>2304</v>
      </c>
      <c r="H1" t="s">
        <v>2305</v>
      </c>
      <c r="I1" t="s">
        <v>2306</v>
      </c>
      <c r="P1" t="s">
        <v>2920</v>
      </c>
      <c r="Q1" t="s">
        <v>2822</v>
      </c>
      <c r="R1" t="s">
        <v>2823</v>
      </c>
      <c r="S1" t="s">
        <v>2706</v>
      </c>
      <c r="T1" t="s">
        <v>2921</v>
      </c>
      <c r="U1" t="s">
        <v>2922</v>
      </c>
    </row>
    <row r="2">
      <c r="A2" t="str">
        <f t="shared" ref="A2:A24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6.0</v>
      </c>
      <c r="C2">
        <v>4.0</v>
      </c>
      <c r="D2">
        <v>1.0</v>
      </c>
      <c r="I2" t="s">
        <v>2724</v>
      </c>
      <c r="P2" s="45">
        <f>'Formato 6 d)'!B9</f>
        <v>3864521.58</v>
      </c>
      <c r="Q2" s="45">
        <f>'Formato 6 d)'!C9</f>
        <v>0</v>
      </c>
      <c r="R2" s="45">
        <f>'Formato 6 d)'!D9</f>
        <v>3864521.58</v>
      </c>
      <c r="S2" s="45">
        <f>'Formato 6 d)'!E9</f>
        <v>751103.17</v>
      </c>
      <c r="T2" s="45">
        <f>'Formato 6 d)'!F9</f>
        <v>155100.49</v>
      </c>
      <c r="U2" s="45">
        <f>'Formato 6 d)'!G9</f>
        <v>3113418.41</v>
      </c>
    </row>
    <row r="3">
      <c r="A3" s="5" t="str">
        <f t="shared" si="1"/>
        <v>6,4,1,1,0,0,0</v>
      </c>
      <c r="B3">
        <v>6.0</v>
      </c>
      <c r="C3">
        <v>4.0</v>
      </c>
      <c r="D3">
        <v>1.0</v>
      </c>
      <c r="E3">
        <v>1.0</v>
      </c>
      <c r="J3" t="s">
        <v>3157</v>
      </c>
      <c r="P3" s="45">
        <f>'Formato 6 d)'!B10</f>
        <v>3864521.58</v>
      </c>
      <c r="Q3" s="45">
        <f>'Formato 6 d)'!C10</f>
        <v>0</v>
      </c>
      <c r="R3" s="45">
        <f>'Formato 6 d)'!D10</f>
        <v>3864521.58</v>
      </c>
      <c r="S3" s="45">
        <f>'Formato 6 d)'!E10</f>
        <v>751103.17</v>
      </c>
      <c r="T3" s="45">
        <f>'Formato 6 d)'!F10</f>
        <v>155100.49</v>
      </c>
      <c r="U3" s="45">
        <f>'Formato 6 d)'!G10</f>
        <v>3113418.41</v>
      </c>
      <c r="V3" s="45"/>
    </row>
    <row r="4">
      <c r="A4" s="5" t="str">
        <f t="shared" si="1"/>
        <v>6,4,1,2,0,0,0</v>
      </c>
      <c r="B4">
        <v>6.0</v>
      </c>
      <c r="C4">
        <v>4.0</v>
      </c>
      <c r="D4">
        <v>1.0</v>
      </c>
      <c r="E4">
        <v>2.0</v>
      </c>
      <c r="J4" t="s">
        <v>3158</v>
      </c>
      <c r="P4" s="45" t="str">
        <f>'Formato 6 d)'!B11</f>
        <v/>
      </c>
      <c r="Q4" s="45" t="str">
        <f>'Formato 6 d)'!C11</f>
        <v/>
      </c>
      <c r="R4" s="45" t="str">
        <f>'Formato 6 d)'!D11</f>
        <v/>
      </c>
      <c r="S4" s="45" t="str">
        <f>'Formato 6 d)'!E11</f>
        <v/>
      </c>
      <c r="T4" s="45" t="str">
        <f>'Formato 6 d)'!F11</f>
        <v/>
      </c>
      <c r="U4" s="45">
        <f>'Formato 6 d)'!G11</f>
        <v>0</v>
      </c>
      <c r="V4" s="45"/>
    </row>
    <row r="5">
      <c r="A5" s="5" t="str">
        <f t="shared" si="1"/>
        <v>6,4,1,3,0,0,0</v>
      </c>
      <c r="B5">
        <v>6.0</v>
      </c>
      <c r="C5">
        <v>4.0</v>
      </c>
      <c r="D5">
        <v>1.0</v>
      </c>
      <c r="E5">
        <v>3.0</v>
      </c>
      <c r="J5" t="s">
        <v>3159</v>
      </c>
      <c r="P5" s="45" t="str">
        <f>'Formato 6 d)'!B12</f>
        <v/>
      </c>
      <c r="Q5" s="45" t="str">
        <f>'Formato 6 d)'!C12</f>
        <v/>
      </c>
      <c r="R5" s="45" t="str">
        <f>'Formato 6 d)'!D12</f>
        <v/>
      </c>
      <c r="S5" s="45" t="str">
        <f>'Formato 6 d)'!E12</f>
        <v/>
      </c>
      <c r="T5" s="45" t="str">
        <f>'Formato 6 d)'!F12</f>
        <v/>
      </c>
      <c r="U5" s="45">
        <f>'Formato 6 d)'!G12</f>
        <v>0</v>
      </c>
      <c r="V5" s="45"/>
    </row>
    <row r="6">
      <c r="A6" t="str">
        <f t="shared" si="1"/>
        <v>6,4,1,3,1,0,0</v>
      </c>
      <c r="B6">
        <v>6.0</v>
      </c>
      <c r="C6">
        <v>4.0</v>
      </c>
      <c r="D6">
        <v>1.0</v>
      </c>
      <c r="E6">
        <v>3.0</v>
      </c>
      <c r="F6">
        <v>1.0</v>
      </c>
      <c r="K6" t="s">
        <v>3157</v>
      </c>
      <c r="P6" s="45" t="str">
        <f>'Formato 6 d)'!B13</f>
        <v/>
      </c>
      <c r="Q6" s="45" t="str">
        <f>'Formato 6 d)'!C13</f>
        <v/>
      </c>
      <c r="R6" s="45" t="str">
        <f>'Formato 6 d)'!D13</f>
        <v/>
      </c>
      <c r="S6" s="45" t="str">
        <f>'Formato 6 d)'!E13</f>
        <v/>
      </c>
      <c r="T6" s="45" t="str">
        <f>'Formato 6 d)'!F13</f>
        <v/>
      </c>
      <c r="U6" s="45">
        <f>'Formato 6 d)'!G13</f>
        <v>0</v>
      </c>
      <c r="V6" s="45"/>
    </row>
    <row r="7">
      <c r="A7" s="5" t="str">
        <f t="shared" si="1"/>
        <v>6,4,1,3,2,0,0</v>
      </c>
      <c r="B7">
        <v>6.0</v>
      </c>
      <c r="C7">
        <v>4.0</v>
      </c>
      <c r="D7">
        <v>1.0</v>
      </c>
      <c r="E7">
        <v>3.0</v>
      </c>
      <c r="F7">
        <v>2.0</v>
      </c>
      <c r="K7" t="s">
        <v>3160</v>
      </c>
      <c r="P7" s="45" t="str">
        <f>'Formato 6 d)'!B14</f>
        <v/>
      </c>
      <c r="Q7" s="45" t="str">
        <f>'Formato 6 d)'!C14</f>
        <v/>
      </c>
      <c r="R7" s="45" t="str">
        <f>'Formato 6 d)'!D14</f>
        <v/>
      </c>
      <c r="S7" s="45" t="str">
        <f>'Formato 6 d)'!E14</f>
        <v/>
      </c>
      <c r="T7" s="45" t="str">
        <f>'Formato 6 d)'!F14</f>
        <v/>
      </c>
      <c r="U7" s="45">
        <f>'Formato 6 d)'!G14</f>
        <v>0</v>
      </c>
      <c r="V7" s="45"/>
      <c r="W7" s="45"/>
      <c r="X7" s="45"/>
      <c r="Y7" s="45"/>
    </row>
    <row r="8">
      <c r="A8" s="5" t="str">
        <f t="shared" si="1"/>
        <v>6,4,1,4,0,0,0</v>
      </c>
      <c r="B8">
        <v>6.0</v>
      </c>
      <c r="C8">
        <v>4.0</v>
      </c>
      <c r="D8">
        <v>1.0</v>
      </c>
      <c r="E8">
        <v>4.0</v>
      </c>
      <c r="J8" t="s">
        <v>3161</v>
      </c>
      <c r="P8" s="45" t="str">
        <f>'Formato 6 d)'!B15</f>
        <v/>
      </c>
      <c r="Q8" s="45" t="str">
        <f>'Formato 6 d)'!C15</f>
        <v/>
      </c>
      <c r="R8" s="45" t="str">
        <f>'Formato 6 d)'!D15</f>
        <v/>
      </c>
      <c r="S8" s="45" t="str">
        <f>'Formato 6 d)'!E15</f>
        <v/>
      </c>
      <c r="T8" s="45" t="str">
        <f>'Formato 6 d)'!F15</f>
        <v/>
      </c>
      <c r="U8" s="45">
        <f>'Formato 6 d)'!G15</f>
        <v>0</v>
      </c>
    </row>
    <row r="9">
      <c r="A9" s="5" t="str">
        <f t="shared" si="1"/>
        <v>6,4,1,5,0,0,0</v>
      </c>
      <c r="B9">
        <v>6.0</v>
      </c>
      <c r="C9">
        <v>4.0</v>
      </c>
      <c r="D9">
        <v>1.0</v>
      </c>
      <c r="E9">
        <v>5.0</v>
      </c>
      <c r="J9" t="s">
        <v>3162</v>
      </c>
      <c r="P9" s="45" t="str">
        <f>'Formato 6 d)'!B16</f>
        <v/>
      </c>
      <c r="Q9" s="45" t="str">
        <f>'Formato 6 d)'!C16</f>
        <v/>
      </c>
      <c r="R9" s="45" t="str">
        <f>'Formato 6 d)'!D16</f>
        <v/>
      </c>
      <c r="S9" s="45" t="str">
        <f>'Formato 6 d)'!E16</f>
        <v/>
      </c>
      <c r="T9" s="45" t="str">
        <f>'Formato 6 d)'!F16</f>
        <v/>
      </c>
      <c r="U9" s="45">
        <f>'Formato 6 d)'!G16</f>
        <v>0</v>
      </c>
    </row>
    <row r="10">
      <c r="A10" t="str">
        <f t="shared" si="1"/>
        <v>6,4,1,5,1,0,0</v>
      </c>
      <c r="B10">
        <v>6.0</v>
      </c>
      <c r="C10">
        <v>4.0</v>
      </c>
      <c r="D10">
        <v>1.0</v>
      </c>
      <c r="E10">
        <v>5.0</v>
      </c>
      <c r="F10">
        <v>1.0</v>
      </c>
      <c r="K10" t="s">
        <v>3163</v>
      </c>
      <c r="P10" s="45" t="str">
        <f>'Formato 6 d)'!B17</f>
        <v/>
      </c>
      <c r="Q10" s="45" t="str">
        <f>'Formato 6 d)'!C17</f>
        <v/>
      </c>
      <c r="R10" s="45" t="str">
        <f>'Formato 6 d)'!D17</f>
        <v/>
      </c>
      <c r="S10" s="45" t="str">
        <f>'Formato 6 d)'!E17</f>
        <v/>
      </c>
      <c r="T10" s="45" t="str">
        <f>'Formato 6 d)'!F17</f>
        <v/>
      </c>
      <c r="U10" s="45">
        <f>'Formato 6 d)'!G17</f>
        <v>0</v>
      </c>
    </row>
    <row r="11">
      <c r="A11" s="5" t="str">
        <f t="shared" si="1"/>
        <v>6,4,1,5,2,0,0</v>
      </c>
      <c r="B11">
        <v>6.0</v>
      </c>
      <c r="C11">
        <v>4.0</v>
      </c>
      <c r="D11">
        <v>1.0</v>
      </c>
      <c r="E11">
        <v>5.0</v>
      </c>
      <c r="F11">
        <v>2.0</v>
      </c>
      <c r="K11" t="s">
        <v>3164</v>
      </c>
      <c r="P11" s="45" t="str">
        <f>'Formato 6 d)'!B18</f>
        <v/>
      </c>
      <c r="Q11" s="45" t="str">
        <f>'Formato 6 d)'!C18</f>
        <v/>
      </c>
      <c r="R11" s="45" t="str">
        <f>'Formato 6 d)'!D18</f>
        <v/>
      </c>
      <c r="S11" s="45" t="str">
        <f>'Formato 6 d)'!E18</f>
        <v/>
      </c>
      <c r="T11" s="45" t="str">
        <f>'Formato 6 d)'!F18</f>
        <v/>
      </c>
      <c r="U11" s="45">
        <f>'Formato 6 d)'!G18</f>
        <v>0</v>
      </c>
    </row>
    <row r="12">
      <c r="A12" s="5" t="str">
        <f t="shared" si="1"/>
        <v>6,4,1,6,0,0,0</v>
      </c>
      <c r="B12">
        <v>6.0</v>
      </c>
      <c r="C12">
        <v>4.0</v>
      </c>
      <c r="D12">
        <v>1.0</v>
      </c>
      <c r="E12">
        <v>6.0</v>
      </c>
      <c r="J12" t="s">
        <v>3165</v>
      </c>
      <c r="N12" s="5"/>
      <c r="P12" s="45" t="str">
        <f>'Formato 6 d)'!B19</f>
        <v/>
      </c>
      <c r="Q12" s="45" t="str">
        <f>'Formato 6 d)'!C19</f>
        <v/>
      </c>
      <c r="R12" s="45" t="str">
        <f>'Formato 6 d)'!D19</f>
        <v/>
      </c>
      <c r="S12" s="45" t="str">
        <f>'Formato 6 d)'!E19</f>
        <v/>
      </c>
      <c r="T12" s="45" t="str">
        <f>'Formato 6 d)'!F19</f>
        <v/>
      </c>
      <c r="U12" s="45">
        <f>'Formato 6 d)'!G19</f>
        <v>0</v>
      </c>
    </row>
    <row r="13">
      <c r="A13" s="5" t="str">
        <f t="shared" si="1"/>
        <v>6,4,2,0,0,0,0</v>
      </c>
      <c r="B13">
        <v>6.0</v>
      </c>
      <c r="C13">
        <v>4.0</v>
      </c>
      <c r="D13">
        <v>2.0</v>
      </c>
      <c r="I13" t="s">
        <v>3166</v>
      </c>
      <c r="P13" s="45">
        <f>'Formato 6 d)'!B21</f>
        <v>0</v>
      </c>
      <c r="Q13" s="45">
        <f>'Formato 6 d)'!C21</f>
        <v>0</v>
      </c>
      <c r="R13" s="45">
        <f>'Formato 6 d)'!D21</f>
        <v>0</v>
      </c>
      <c r="S13" s="45">
        <f>'Formato 6 d)'!E21</f>
        <v>0</v>
      </c>
      <c r="T13" s="45">
        <f>'Formato 6 d)'!F21</f>
        <v>0</v>
      </c>
      <c r="U13" s="45">
        <f>'Formato 6 d)'!G21</f>
        <v>0</v>
      </c>
    </row>
    <row r="14">
      <c r="A14" t="str">
        <f t="shared" si="1"/>
        <v>6,4,2,1,0,0,0</v>
      </c>
      <c r="B14">
        <v>6.0</v>
      </c>
      <c r="C14">
        <v>4.0</v>
      </c>
      <c r="D14">
        <v>2.0</v>
      </c>
      <c r="E14">
        <v>1.0</v>
      </c>
      <c r="J14" t="s">
        <v>3157</v>
      </c>
      <c r="P14" s="45" t="str">
        <f>'Formato 6 d)'!B22</f>
        <v/>
      </c>
      <c r="Q14" s="45" t="str">
        <f>'Formato 6 d)'!C22</f>
        <v/>
      </c>
      <c r="R14" s="45" t="str">
        <f>'Formato 6 d)'!D22</f>
        <v/>
      </c>
      <c r="S14" s="45" t="str">
        <f>'Formato 6 d)'!E22</f>
        <v/>
      </c>
      <c r="T14" s="45" t="str">
        <f>'Formato 6 d)'!F22</f>
        <v/>
      </c>
      <c r="U14" s="45">
        <f>'Formato 6 d)'!G22</f>
        <v>0</v>
      </c>
    </row>
    <row r="15">
      <c r="A15" s="5" t="str">
        <f t="shared" si="1"/>
        <v>6,4,2,2,0,0,0</v>
      </c>
      <c r="B15">
        <v>6.0</v>
      </c>
      <c r="C15">
        <v>4.0</v>
      </c>
      <c r="D15">
        <v>2.0</v>
      </c>
      <c r="E15">
        <v>2.0</v>
      </c>
      <c r="J15" t="s">
        <v>3158</v>
      </c>
      <c r="P15" s="45" t="str">
        <f>'Formato 6 d)'!B23</f>
        <v/>
      </c>
      <c r="Q15" s="45" t="str">
        <f>'Formato 6 d)'!C23</f>
        <v/>
      </c>
      <c r="R15" s="45" t="str">
        <f>'Formato 6 d)'!D23</f>
        <v/>
      </c>
      <c r="S15" s="45" t="str">
        <f>'Formato 6 d)'!E23</f>
        <v/>
      </c>
      <c r="T15" s="45" t="str">
        <f>'Formato 6 d)'!F23</f>
        <v/>
      </c>
      <c r="U15" s="45">
        <f>'Formato 6 d)'!G23</f>
        <v>0</v>
      </c>
    </row>
    <row r="16">
      <c r="A16" s="5" t="str">
        <f t="shared" si="1"/>
        <v>6,4,2,3,0,0,0</v>
      </c>
      <c r="B16">
        <v>6.0</v>
      </c>
      <c r="C16">
        <v>4.0</v>
      </c>
      <c r="D16">
        <v>2.0</v>
      </c>
      <c r="E16">
        <v>3.0</v>
      </c>
      <c r="J16" t="s">
        <v>3159</v>
      </c>
      <c r="P16" s="45" t="str">
        <f>'Formato 6 d)'!B24</f>
        <v/>
      </c>
      <c r="Q16" s="45" t="str">
        <f>'Formato 6 d)'!C24</f>
        <v/>
      </c>
      <c r="R16" s="45" t="str">
        <f>'Formato 6 d)'!D24</f>
        <v/>
      </c>
      <c r="S16" s="45" t="str">
        <f>'Formato 6 d)'!E24</f>
        <v/>
      </c>
      <c r="T16" s="45" t="str">
        <f>'Formato 6 d)'!F24</f>
        <v/>
      </c>
      <c r="U16" s="45">
        <f>'Formato 6 d)'!G24</f>
        <v>0</v>
      </c>
    </row>
    <row r="17">
      <c r="A17" s="5" t="str">
        <f t="shared" si="1"/>
        <v>6,4,2,3,1,0,0</v>
      </c>
      <c r="B17">
        <v>6.0</v>
      </c>
      <c r="C17">
        <v>4.0</v>
      </c>
      <c r="D17">
        <v>2.0</v>
      </c>
      <c r="E17">
        <v>3.0</v>
      </c>
      <c r="F17">
        <v>1.0</v>
      </c>
      <c r="K17" t="s">
        <v>3157</v>
      </c>
      <c r="P17" s="45" t="str">
        <f>'Formato 6 d)'!B25</f>
        <v/>
      </c>
      <c r="Q17" s="45" t="str">
        <f>'Formato 6 d)'!C25</f>
        <v/>
      </c>
      <c r="R17" s="45" t="str">
        <f>'Formato 6 d)'!D25</f>
        <v/>
      </c>
      <c r="S17" s="45" t="str">
        <f>'Formato 6 d)'!E25</f>
        <v/>
      </c>
      <c r="T17" s="45" t="str">
        <f>'Formato 6 d)'!F25</f>
        <v/>
      </c>
      <c r="U17" s="45">
        <f>'Formato 6 d)'!G25</f>
        <v>0</v>
      </c>
    </row>
    <row r="18">
      <c r="A18" t="str">
        <f t="shared" si="1"/>
        <v>6,4,2,3,2,0,0</v>
      </c>
      <c r="B18">
        <v>6.0</v>
      </c>
      <c r="C18">
        <v>4.0</v>
      </c>
      <c r="D18">
        <v>2.0</v>
      </c>
      <c r="E18">
        <v>3.0</v>
      </c>
      <c r="F18">
        <v>2.0</v>
      </c>
      <c r="K18" t="s">
        <v>3160</v>
      </c>
      <c r="P18" s="45" t="str">
        <f>'Formato 6 d)'!B26</f>
        <v/>
      </c>
      <c r="Q18" s="45" t="str">
        <f>'Formato 6 d)'!C26</f>
        <v/>
      </c>
      <c r="R18" s="45" t="str">
        <f>'Formato 6 d)'!D26</f>
        <v/>
      </c>
      <c r="S18" s="45" t="str">
        <f>'Formato 6 d)'!E26</f>
        <v/>
      </c>
      <c r="T18" s="45" t="str">
        <f>'Formato 6 d)'!F26</f>
        <v/>
      </c>
      <c r="U18" s="45">
        <f>'Formato 6 d)'!G26</f>
        <v>0</v>
      </c>
    </row>
    <row r="19">
      <c r="A19" s="5" t="str">
        <f t="shared" si="1"/>
        <v>6,4,2,4,0,0,0</v>
      </c>
      <c r="B19">
        <v>6.0</v>
      </c>
      <c r="C19">
        <v>4.0</v>
      </c>
      <c r="D19">
        <v>2.0</v>
      </c>
      <c r="E19">
        <v>4.0</v>
      </c>
      <c r="J19" t="s">
        <v>3161</v>
      </c>
      <c r="P19" s="45" t="str">
        <f>'Formato 6 d)'!B27</f>
        <v/>
      </c>
      <c r="Q19" s="45" t="str">
        <f>'Formato 6 d)'!C27</f>
        <v/>
      </c>
      <c r="R19" s="45" t="str">
        <f>'Formato 6 d)'!D27</f>
        <v/>
      </c>
      <c r="S19" s="45" t="str">
        <f>'Formato 6 d)'!E27</f>
        <v/>
      </c>
      <c r="T19" s="45" t="str">
        <f>'Formato 6 d)'!F27</f>
        <v/>
      </c>
      <c r="U19" s="45">
        <f>'Formato 6 d)'!G27</f>
        <v>0</v>
      </c>
    </row>
    <row r="20">
      <c r="A20" s="5" t="str">
        <f t="shared" si="1"/>
        <v>6,4,2,5,0,0,0</v>
      </c>
      <c r="B20">
        <v>6.0</v>
      </c>
      <c r="C20">
        <v>4.0</v>
      </c>
      <c r="D20">
        <v>2.0</v>
      </c>
      <c r="E20">
        <v>5.0</v>
      </c>
      <c r="J20" t="s">
        <v>3162</v>
      </c>
      <c r="P20" s="45" t="str">
        <f>'Formato 6 d)'!B28</f>
        <v/>
      </c>
      <c r="Q20" s="45" t="str">
        <f>'Formato 6 d)'!C28</f>
        <v/>
      </c>
      <c r="R20" s="45" t="str">
        <f>'Formato 6 d)'!D28</f>
        <v/>
      </c>
      <c r="S20" s="45" t="str">
        <f>'Formato 6 d)'!E28</f>
        <v/>
      </c>
      <c r="T20" s="45" t="str">
        <f>'Formato 6 d)'!F28</f>
        <v/>
      </c>
      <c r="U20" s="45">
        <f>'Formato 6 d)'!G28</f>
        <v>0</v>
      </c>
    </row>
    <row r="21" ht="15.75" customHeight="1">
      <c r="A21" s="5" t="str">
        <f t="shared" si="1"/>
        <v>6,4,2,5,1,0,0</v>
      </c>
      <c r="B21">
        <v>6.0</v>
      </c>
      <c r="C21">
        <v>4.0</v>
      </c>
      <c r="D21">
        <v>2.0</v>
      </c>
      <c r="E21">
        <v>5.0</v>
      </c>
      <c r="F21">
        <v>1.0</v>
      </c>
      <c r="K21" t="s">
        <v>3163</v>
      </c>
      <c r="P21" s="45" t="str">
        <f>'Formato 6 d)'!B29</f>
        <v/>
      </c>
      <c r="Q21" s="45" t="str">
        <f>'Formato 6 d)'!C29</f>
        <v/>
      </c>
      <c r="R21" s="45" t="str">
        <f>'Formato 6 d)'!D29</f>
        <v/>
      </c>
      <c r="S21" s="45" t="str">
        <f>'Formato 6 d)'!E29</f>
        <v/>
      </c>
      <c r="T21" s="45" t="str">
        <f>'Formato 6 d)'!F29</f>
        <v/>
      </c>
      <c r="U21" s="45">
        <f>'Formato 6 d)'!G29</f>
        <v>0</v>
      </c>
    </row>
    <row r="22" ht="15.75" customHeight="1">
      <c r="A22" t="str">
        <f t="shared" si="1"/>
        <v>6,4,2,5,2,0,0</v>
      </c>
      <c r="B22">
        <v>6.0</v>
      </c>
      <c r="C22">
        <v>4.0</v>
      </c>
      <c r="D22">
        <v>2.0</v>
      </c>
      <c r="E22">
        <v>5.0</v>
      </c>
      <c r="F22">
        <v>2.0</v>
      </c>
      <c r="K22" t="s">
        <v>3164</v>
      </c>
      <c r="P22" s="45" t="str">
        <f>'Formato 6 d)'!B30</f>
        <v/>
      </c>
      <c r="Q22" s="45" t="str">
        <f>'Formato 6 d)'!C30</f>
        <v/>
      </c>
      <c r="R22" s="45" t="str">
        <f>'Formato 6 d)'!D30</f>
        <v/>
      </c>
      <c r="S22" s="45" t="str">
        <f>'Formato 6 d)'!E30</f>
        <v/>
      </c>
      <c r="T22" s="45" t="str">
        <f>'Formato 6 d)'!F30</f>
        <v/>
      </c>
      <c r="U22" s="45">
        <f>'Formato 6 d)'!G30</f>
        <v>0</v>
      </c>
    </row>
    <row r="23" ht="15.75" customHeight="1">
      <c r="A23" s="5" t="str">
        <f t="shared" si="1"/>
        <v>6,4,2,6,0,0,0</v>
      </c>
      <c r="B23">
        <v>6.0</v>
      </c>
      <c r="C23">
        <v>4.0</v>
      </c>
      <c r="D23">
        <v>2.0</v>
      </c>
      <c r="E23">
        <v>6.0</v>
      </c>
      <c r="J23" t="s">
        <v>3165</v>
      </c>
      <c r="P23" s="45" t="str">
        <f>'Formato 6 d)'!B31</f>
        <v/>
      </c>
      <c r="Q23" s="45" t="str">
        <f>'Formato 6 d)'!C31</f>
        <v/>
      </c>
      <c r="R23" s="45" t="str">
        <f>'Formato 6 d)'!D31</f>
        <v/>
      </c>
      <c r="S23" s="45" t="str">
        <f>'Formato 6 d)'!E31</f>
        <v/>
      </c>
      <c r="T23" s="45" t="str">
        <f>'Formato 6 d)'!F31</f>
        <v/>
      </c>
      <c r="U23" s="45">
        <f>'Formato 6 d)'!G31</f>
        <v>0</v>
      </c>
    </row>
    <row r="24" ht="15.75" customHeight="1">
      <c r="A24" s="5" t="str">
        <f t="shared" si="1"/>
        <v>6,4,3,0,0,0,0</v>
      </c>
      <c r="B24">
        <v>6.0</v>
      </c>
      <c r="C24">
        <v>4.0</v>
      </c>
      <c r="D24">
        <v>3.0</v>
      </c>
      <c r="I24" t="s">
        <v>3172</v>
      </c>
      <c r="P24" s="45">
        <f>'Formato 6 d)'!B33</f>
        <v>3864521.58</v>
      </c>
      <c r="Q24" s="45">
        <f>'Formato 6 d)'!C33</f>
        <v>0</v>
      </c>
      <c r="R24" s="45">
        <f>'Formato 6 d)'!D33</f>
        <v>3864521.58</v>
      </c>
      <c r="S24" s="45">
        <f>'Formato 6 d)'!E33</f>
        <v>751103.17</v>
      </c>
      <c r="T24" s="45">
        <f>'Formato 6 d)'!F33</f>
        <v>155100.49</v>
      </c>
      <c r="U24" s="45">
        <f>'Formato 6 d)'!G33</f>
        <v>3113418.41</v>
      </c>
    </row>
    <row r="25" ht="15.75" customHeight="1">
      <c r="A25" s="5"/>
      <c r="P25" s="45"/>
      <c r="Q25" s="45"/>
      <c r="R25" s="45"/>
      <c r="S25" s="45"/>
      <c r="T25" s="45"/>
      <c r="U25" s="45"/>
    </row>
    <row r="26" ht="15.75" customHeight="1">
      <c r="A26" s="5"/>
      <c r="P26" s="45"/>
      <c r="Q26" s="45"/>
      <c r="R26" s="45"/>
      <c r="S26" s="45"/>
      <c r="T26" s="45"/>
      <c r="U26" s="45"/>
    </row>
    <row r="27" ht="15.75" customHeight="1">
      <c r="A27" s="5"/>
      <c r="P27" s="45"/>
      <c r="Q27" s="45"/>
      <c r="R27" s="45"/>
      <c r="S27" s="45"/>
      <c r="T27" s="45"/>
      <c r="U27" s="45"/>
    </row>
    <row r="28" ht="15.75" customHeight="1">
      <c r="A28" s="5"/>
      <c r="P28" s="45"/>
      <c r="Q28" s="45"/>
      <c r="R28" s="45"/>
      <c r="S28" s="45"/>
      <c r="T28" s="45"/>
      <c r="U28" s="45"/>
    </row>
    <row r="29" ht="15.75" customHeight="1">
      <c r="A29" s="5"/>
      <c r="P29" s="45"/>
      <c r="Q29" s="45"/>
      <c r="R29" s="45"/>
      <c r="S29" s="45"/>
      <c r="T29" s="45"/>
      <c r="U29" s="45"/>
    </row>
    <row r="30" ht="15.75" customHeight="1">
      <c r="A30" s="5"/>
      <c r="P30" s="45"/>
      <c r="Q30" s="45"/>
      <c r="R30" s="45"/>
      <c r="S30" s="45"/>
      <c r="T30" s="45"/>
      <c r="U30" s="45"/>
    </row>
    <row r="31" ht="15.75" customHeight="1">
      <c r="A31" s="5"/>
      <c r="P31" s="45"/>
      <c r="Q31" s="45"/>
      <c r="R31" s="45"/>
      <c r="S31" s="45"/>
      <c r="T31" s="45"/>
      <c r="U31" s="45"/>
    </row>
    <row r="32" ht="15.75" customHeight="1">
      <c r="A32" s="5"/>
      <c r="P32" s="45"/>
      <c r="Q32" s="45"/>
      <c r="R32" s="45"/>
      <c r="S32" s="45"/>
      <c r="T32" s="45"/>
      <c r="U32" s="45"/>
    </row>
    <row r="33" ht="15.75" customHeight="1">
      <c r="A33" s="5"/>
      <c r="P33" s="45"/>
      <c r="Q33" s="45"/>
      <c r="R33" s="45"/>
      <c r="S33" s="45"/>
      <c r="T33" s="45"/>
      <c r="U33" s="45"/>
    </row>
    <row r="34" ht="15.75" customHeight="1">
      <c r="A34" s="5"/>
      <c r="P34" s="45"/>
      <c r="Q34" s="45"/>
      <c r="R34" s="45"/>
      <c r="S34" s="45"/>
      <c r="T34" s="45"/>
      <c r="U34" s="45"/>
    </row>
    <row r="35" ht="15.75" customHeight="1">
      <c r="A35" s="5"/>
      <c r="P35" s="45"/>
      <c r="Q35" s="45"/>
      <c r="R35" s="45"/>
      <c r="S35" s="45"/>
      <c r="T35" s="45"/>
      <c r="U35" s="45"/>
    </row>
    <row r="36" ht="15.75" customHeight="1">
      <c r="A36" s="5"/>
      <c r="P36" s="45"/>
      <c r="Q36" s="45"/>
      <c r="R36" s="45"/>
      <c r="S36" s="45"/>
      <c r="T36" s="45"/>
      <c r="U36" s="45"/>
    </row>
    <row r="37" ht="15.75" customHeight="1">
      <c r="A37" s="5"/>
      <c r="P37" s="45"/>
      <c r="Q37" s="45"/>
      <c r="R37" s="45"/>
      <c r="S37" s="45"/>
      <c r="T37" s="45"/>
      <c r="U37" s="45"/>
    </row>
    <row r="38" ht="15.75" customHeight="1">
      <c r="A38" s="5"/>
      <c r="P38" s="45"/>
      <c r="Q38" s="45"/>
      <c r="R38" s="45"/>
      <c r="S38" s="45"/>
      <c r="T38" s="45"/>
      <c r="U38" s="45"/>
    </row>
    <row r="39" ht="15.75" customHeight="1">
      <c r="A39" s="5"/>
      <c r="P39" s="45"/>
      <c r="Q39" s="45"/>
      <c r="R39" s="45"/>
      <c r="S39" s="45"/>
      <c r="T39" s="45"/>
      <c r="U39" s="45"/>
    </row>
    <row r="40" ht="15.75" customHeight="1">
      <c r="A40" s="5"/>
      <c r="P40" s="45"/>
      <c r="Q40" s="45"/>
      <c r="R40" s="45"/>
      <c r="S40" s="45"/>
      <c r="T40" s="45"/>
      <c r="U40" s="45"/>
    </row>
    <row r="41" ht="15.75" customHeight="1">
      <c r="A41" s="5"/>
      <c r="P41" s="45"/>
      <c r="Q41" s="45"/>
      <c r="R41" s="45"/>
      <c r="S41" s="45"/>
      <c r="T41" s="45"/>
      <c r="U41" s="45"/>
    </row>
    <row r="42" ht="15.75" customHeight="1">
      <c r="A42" s="5"/>
      <c r="P42" s="45"/>
      <c r="Q42" s="45"/>
      <c r="R42" s="45"/>
      <c r="S42" s="45"/>
      <c r="T42" s="45"/>
      <c r="U42" s="45"/>
    </row>
    <row r="43" ht="15.75" customHeight="1">
      <c r="A43" s="5"/>
      <c r="P43" s="45"/>
      <c r="Q43" s="45"/>
      <c r="R43" s="45"/>
      <c r="S43" s="45"/>
      <c r="T43" s="45"/>
      <c r="U43" s="45"/>
    </row>
    <row r="44" ht="15.75" customHeight="1">
      <c r="A44" s="5"/>
      <c r="P44" s="45"/>
      <c r="Q44" s="45"/>
      <c r="R44" s="45"/>
      <c r="S44" s="45"/>
      <c r="T44" s="45"/>
      <c r="U44" s="45"/>
    </row>
    <row r="45" ht="15.75" customHeight="1">
      <c r="A45" s="5"/>
      <c r="P45" s="45"/>
      <c r="Q45" s="45"/>
      <c r="R45" s="45"/>
      <c r="S45" s="45"/>
      <c r="T45" s="45"/>
      <c r="U45" s="45"/>
    </row>
    <row r="46" ht="15.75" customHeight="1">
      <c r="A46" s="5"/>
      <c r="P46" s="45"/>
      <c r="Q46" s="45"/>
      <c r="R46" s="45"/>
      <c r="S46" s="45"/>
      <c r="T46" s="45"/>
      <c r="U46" s="45"/>
    </row>
    <row r="47" ht="15.75" customHeight="1">
      <c r="A47" s="5"/>
      <c r="P47" s="45"/>
      <c r="Q47" s="45"/>
      <c r="R47" s="45"/>
      <c r="S47" s="45"/>
      <c r="T47" s="45"/>
      <c r="U47" s="45"/>
    </row>
    <row r="48" ht="15.75" customHeight="1">
      <c r="A48" s="5"/>
      <c r="P48" s="45"/>
      <c r="Q48" s="45"/>
      <c r="R48" s="45"/>
      <c r="S48" s="45"/>
      <c r="T48" s="45"/>
      <c r="U48" s="45"/>
    </row>
    <row r="49" ht="15.75" customHeight="1">
      <c r="A49" s="5"/>
      <c r="P49" s="45"/>
      <c r="Q49" s="45"/>
      <c r="R49" s="45"/>
      <c r="S49" s="45"/>
      <c r="T49" s="45"/>
      <c r="U49" s="45"/>
    </row>
    <row r="50" ht="15.75" customHeight="1">
      <c r="A50" s="5"/>
      <c r="P50" s="45"/>
      <c r="Q50" s="45"/>
      <c r="R50" s="45"/>
      <c r="S50" s="45"/>
      <c r="T50" s="45"/>
      <c r="U50" s="45"/>
    </row>
    <row r="51" ht="15.75" customHeight="1">
      <c r="A51" s="5"/>
      <c r="P51" s="45"/>
      <c r="Q51" s="45"/>
      <c r="R51" s="45"/>
      <c r="S51" s="45"/>
      <c r="T51" s="45"/>
      <c r="U51" s="45"/>
    </row>
    <row r="52" ht="15.75" customHeight="1">
      <c r="A52" s="5"/>
      <c r="P52" s="45"/>
      <c r="Q52" s="45"/>
      <c r="R52" s="45"/>
      <c r="S52" s="45"/>
      <c r="T52" s="45"/>
      <c r="U52" s="45"/>
    </row>
    <row r="53" ht="15.75" customHeight="1">
      <c r="A53" s="5"/>
      <c r="P53" s="45"/>
      <c r="Q53" s="45"/>
      <c r="R53" s="45"/>
      <c r="S53" s="45"/>
      <c r="T53" s="45"/>
      <c r="U53" s="45"/>
    </row>
    <row r="54" ht="15.75" customHeight="1">
      <c r="A54" s="5"/>
      <c r="P54" s="45"/>
      <c r="Q54" s="45"/>
      <c r="R54" s="45"/>
      <c r="S54" s="45"/>
      <c r="T54" s="45"/>
      <c r="U54" s="45"/>
    </row>
    <row r="55" ht="15.75" customHeight="1">
      <c r="A55" s="5"/>
      <c r="P55" s="45"/>
      <c r="Q55" s="45"/>
      <c r="R55" s="45"/>
      <c r="S55" s="45"/>
      <c r="T55" s="45"/>
      <c r="U55" s="45"/>
    </row>
    <row r="56" ht="15.75" customHeight="1">
      <c r="A56" s="5"/>
      <c r="P56" s="45"/>
      <c r="Q56" s="45"/>
      <c r="R56" s="45"/>
      <c r="S56" s="45"/>
      <c r="T56" s="45"/>
      <c r="U56" s="45"/>
    </row>
    <row r="57" ht="15.75" customHeight="1">
      <c r="A57" s="5"/>
      <c r="P57" s="45"/>
      <c r="Q57" s="45"/>
      <c r="R57" s="45"/>
      <c r="S57" s="45"/>
      <c r="T57" s="45"/>
      <c r="U57" s="45"/>
    </row>
    <row r="58" ht="15.75" customHeight="1">
      <c r="A58" s="5"/>
      <c r="P58" s="45"/>
      <c r="Q58" s="45"/>
      <c r="R58" s="45"/>
      <c r="S58" s="45"/>
      <c r="T58" s="45"/>
      <c r="U58" s="45"/>
    </row>
    <row r="59" ht="15.75" customHeight="1">
      <c r="A59" s="5"/>
      <c r="P59" s="45"/>
      <c r="Q59" s="45"/>
      <c r="R59" s="45"/>
      <c r="S59" s="45"/>
      <c r="T59" s="45"/>
      <c r="U59" s="45"/>
    </row>
    <row r="60" ht="15.75" customHeight="1">
      <c r="A60" s="5"/>
      <c r="P60" s="45"/>
      <c r="Q60" s="45"/>
      <c r="R60" s="45"/>
      <c r="S60" s="45"/>
      <c r="T60" s="45"/>
      <c r="U60" s="45"/>
    </row>
    <row r="61" ht="15.75" customHeight="1">
      <c r="A61" s="5"/>
      <c r="P61" s="45"/>
      <c r="Q61" s="45"/>
      <c r="R61" s="45"/>
      <c r="S61" s="45"/>
      <c r="T61" s="45"/>
      <c r="U61" s="45"/>
    </row>
    <row r="62" ht="15.75" customHeight="1">
      <c r="A62" s="5"/>
      <c r="P62" s="45"/>
      <c r="Q62" s="45"/>
      <c r="R62" s="45"/>
      <c r="S62" s="45"/>
      <c r="T62" s="45"/>
      <c r="U62" s="45"/>
    </row>
    <row r="63" ht="15.75" customHeight="1">
      <c r="A63" s="5"/>
      <c r="P63" s="45"/>
      <c r="Q63" s="45"/>
      <c r="R63" s="45"/>
      <c r="S63" s="45"/>
      <c r="T63" s="45"/>
      <c r="U63" s="45"/>
    </row>
    <row r="64" ht="15.75" customHeight="1">
      <c r="A64" s="5"/>
      <c r="P64" s="45"/>
      <c r="Q64" s="45"/>
      <c r="R64" s="45"/>
      <c r="S64" s="45"/>
      <c r="T64" s="45"/>
      <c r="U64" s="45"/>
    </row>
    <row r="65" ht="15.75" customHeight="1">
      <c r="A65" s="5"/>
      <c r="P65" s="45"/>
      <c r="Q65" s="45"/>
      <c r="R65" s="45"/>
      <c r="S65" s="45"/>
      <c r="T65" s="45"/>
      <c r="U65" s="45"/>
    </row>
    <row r="66" ht="15.75" customHeight="1">
      <c r="A66" s="5"/>
      <c r="P66" s="45"/>
      <c r="Q66" s="45"/>
      <c r="R66" s="45"/>
      <c r="S66" s="45"/>
      <c r="T66" s="45"/>
      <c r="U66" s="45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1.43"/>
    <col customWidth="1" min="2" max="7" width="20.71"/>
    <col customWidth="1" min="8" max="26" width="10.71"/>
  </cols>
  <sheetData>
    <row r="1" ht="37.5" customHeight="1">
      <c r="A1" s="76" t="s">
        <v>3167</v>
      </c>
    </row>
    <row r="2">
      <c r="A2" s="16" t="str">
        <f>ENTIDAD</f>
        <v>Municipio de San Miguel de Allende, Gobierno del Estado de Guanajuato</v>
      </c>
      <c r="B2" s="18"/>
      <c r="C2" s="18"/>
      <c r="D2" s="18"/>
      <c r="E2" s="18"/>
      <c r="F2" s="18"/>
      <c r="G2" s="19"/>
    </row>
    <row r="3">
      <c r="A3" s="20" t="s">
        <v>3168</v>
      </c>
      <c r="B3" s="21"/>
      <c r="C3" s="21"/>
      <c r="D3" s="21"/>
      <c r="E3" s="21"/>
      <c r="F3" s="21"/>
      <c r="G3" s="22"/>
    </row>
    <row r="4">
      <c r="A4" s="20" t="s">
        <v>1277</v>
      </c>
      <c r="B4" s="21"/>
      <c r="C4" s="21"/>
      <c r="D4" s="21"/>
      <c r="E4" s="21"/>
      <c r="F4" s="21"/>
      <c r="G4" s="22"/>
    </row>
    <row r="5">
      <c r="A5" s="20" t="s">
        <v>3169</v>
      </c>
      <c r="B5" s="21"/>
      <c r="C5" s="21"/>
      <c r="D5" s="21"/>
      <c r="E5" s="21"/>
      <c r="F5" s="21"/>
      <c r="G5" s="22"/>
    </row>
    <row r="6">
      <c r="A6" s="77" t="s">
        <v>3170</v>
      </c>
      <c r="B6" s="130">
        <f>ANIO1P</f>
        <v>2019</v>
      </c>
      <c r="C6" s="77" t="str">
        <f>ANIO2P</f>
        <v>2020 (d)</v>
      </c>
      <c r="D6" s="77" t="str">
        <f>ANIO3P</f>
        <v>2021 (d)</v>
      </c>
      <c r="E6" s="77" t="str">
        <f>ANIO4P</f>
        <v>2022 (d)</v>
      </c>
      <c r="F6" s="77" t="str">
        <f>ANIO5P</f>
        <v>2023 (d)</v>
      </c>
      <c r="G6" s="77" t="str">
        <f>ANIO6P</f>
        <v>2024 (d)</v>
      </c>
    </row>
    <row r="7" ht="48.0" customHeight="1">
      <c r="A7" s="83"/>
      <c r="B7" s="131" t="s">
        <v>3171</v>
      </c>
      <c r="C7" s="83"/>
      <c r="D7" s="83"/>
      <c r="E7" s="83"/>
      <c r="F7" s="83"/>
      <c r="G7" s="83"/>
    </row>
    <row r="8">
      <c r="A8" s="84" t="s">
        <v>3173</v>
      </c>
      <c r="B8" s="38">
        <f t="shared" ref="B8:G8" si="1">SUM(B9:B20)</f>
        <v>12</v>
      </c>
      <c r="C8" s="38">
        <f t="shared" si="1"/>
        <v>18</v>
      </c>
      <c r="D8" s="38">
        <f t="shared" si="1"/>
        <v>24</v>
      </c>
      <c r="E8" s="38">
        <f t="shared" si="1"/>
        <v>30</v>
      </c>
      <c r="F8" s="38">
        <f t="shared" si="1"/>
        <v>36</v>
      </c>
      <c r="G8" s="38">
        <f t="shared" si="1"/>
        <v>42</v>
      </c>
    </row>
    <row r="9">
      <c r="A9" s="33" t="s">
        <v>2734</v>
      </c>
      <c r="B9" s="31">
        <v>1.0</v>
      </c>
      <c r="C9" s="31">
        <v>1.5</v>
      </c>
      <c r="D9" s="31">
        <v>2.0</v>
      </c>
      <c r="E9" s="31">
        <v>2.5</v>
      </c>
      <c r="F9" s="31">
        <v>3.0</v>
      </c>
      <c r="G9" s="31">
        <v>3.5</v>
      </c>
    </row>
    <row r="10">
      <c r="A10" s="33" t="s">
        <v>2737</v>
      </c>
      <c r="B10" s="31">
        <v>1.0</v>
      </c>
      <c r="C10" s="31">
        <v>1.5</v>
      </c>
      <c r="D10" s="31">
        <v>2.0</v>
      </c>
      <c r="E10" s="31">
        <v>2.5</v>
      </c>
      <c r="F10" s="31">
        <v>3.0</v>
      </c>
      <c r="G10" s="31">
        <v>3.5</v>
      </c>
    </row>
    <row r="11">
      <c r="A11" s="33" t="s">
        <v>2739</v>
      </c>
      <c r="B11" s="31">
        <v>1.0</v>
      </c>
      <c r="C11" s="31">
        <v>1.5</v>
      </c>
      <c r="D11" s="31">
        <v>2.0</v>
      </c>
      <c r="E11" s="31">
        <v>2.5</v>
      </c>
      <c r="F11" s="31">
        <v>3.0</v>
      </c>
      <c r="G11" s="31">
        <v>3.5</v>
      </c>
    </row>
    <row r="12">
      <c r="A12" s="33" t="s">
        <v>3174</v>
      </c>
      <c r="B12" s="31">
        <v>1.0</v>
      </c>
      <c r="C12" s="31">
        <v>1.5</v>
      </c>
      <c r="D12" s="31">
        <v>2.0</v>
      </c>
      <c r="E12" s="31">
        <v>2.5</v>
      </c>
      <c r="F12" s="31">
        <v>3.0</v>
      </c>
      <c r="G12" s="31">
        <v>3.5</v>
      </c>
    </row>
    <row r="13">
      <c r="A13" s="33" t="s">
        <v>2743</v>
      </c>
      <c r="B13" s="31">
        <v>1.0</v>
      </c>
      <c r="C13" s="31">
        <v>1.5</v>
      </c>
      <c r="D13" s="31">
        <v>2.0</v>
      </c>
      <c r="E13" s="31">
        <v>2.5</v>
      </c>
      <c r="F13" s="31">
        <v>3.0</v>
      </c>
      <c r="G13" s="31">
        <v>3.5</v>
      </c>
    </row>
    <row r="14">
      <c r="A14" s="33" t="s">
        <v>2745</v>
      </c>
      <c r="B14" s="31">
        <v>1.0</v>
      </c>
      <c r="C14" s="31">
        <v>1.5</v>
      </c>
      <c r="D14" s="31">
        <v>2.0</v>
      </c>
      <c r="E14" s="31">
        <v>2.5</v>
      </c>
      <c r="F14" s="31">
        <v>3.0</v>
      </c>
      <c r="G14" s="31">
        <v>3.5</v>
      </c>
    </row>
    <row r="15">
      <c r="A15" s="33" t="s">
        <v>3175</v>
      </c>
      <c r="B15" s="31">
        <v>1.0</v>
      </c>
      <c r="C15" s="31">
        <v>1.5</v>
      </c>
      <c r="D15" s="31">
        <v>2.0</v>
      </c>
      <c r="E15" s="31">
        <v>2.5</v>
      </c>
      <c r="F15" s="31">
        <v>3.0</v>
      </c>
      <c r="G15" s="31">
        <v>3.5</v>
      </c>
    </row>
    <row r="16">
      <c r="A16" s="33" t="s">
        <v>3176</v>
      </c>
      <c r="B16" s="31">
        <v>1.0</v>
      </c>
      <c r="C16" s="31">
        <v>1.5</v>
      </c>
      <c r="D16" s="31">
        <v>2.0</v>
      </c>
      <c r="E16" s="31">
        <v>2.5</v>
      </c>
      <c r="F16" s="31">
        <v>3.0</v>
      </c>
      <c r="G16" s="31">
        <v>3.5</v>
      </c>
    </row>
    <row r="17">
      <c r="A17" s="68" t="s">
        <v>3183</v>
      </c>
      <c r="B17" s="31">
        <v>1.0</v>
      </c>
      <c r="C17" s="31">
        <v>1.5</v>
      </c>
      <c r="D17" s="31">
        <v>2.0</v>
      </c>
      <c r="E17" s="31">
        <v>2.5</v>
      </c>
      <c r="F17" s="31">
        <v>3.0</v>
      </c>
      <c r="G17" s="31">
        <v>3.5</v>
      </c>
    </row>
    <row r="18">
      <c r="A18" s="33" t="s">
        <v>2790</v>
      </c>
      <c r="B18" s="31">
        <v>1.0</v>
      </c>
      <c r="C18" s="31">
        <v>1.5</v>
      </c>
      <c r="D18" s="31">
        <v>2.0</v>
      </c>
      <c r="E18" s="31">
        <v>2.5</v>
      </c>
      <c r="F18" s="31">
        <v>3.0</v>
      </c>
      <c r="G18" s="31">
        <v>3.5</v>
      </c>
    </row>
    <row r="19">
      <c r="A19" s="33" t="s">
        <v>2792</v>
      </c>
      <c r="B19" s="31">
        <v>1.0</v>
      </c>
      <c r="C19" s="31">
        <v>1.5</v>
      </c>
      <c r="D19" s="31">
        <v>2.0</v>
      </c>
      <c r="E19" s="31">
        <v>2.5</v>
      </c>
      <c r="F19" s="31">
        <v>3.0</v>
      </c>
      <c r="G19" s="31">
        <v>3.5</v>
      </c>
    </row>
    <row r="20">
      <c r="A20" s="33" t="s">
        <v>3184</v>
      </c>
      <c r="B20" s="31">
        <v>1.0</v>
      </c>
      <c r="C20" s="31">
        <v>1.5</v>
      </c>
      <c r="D20" s="31">
        <v>2.0</v>
      </c>
      <c r="E20" s="31">
        <v>2.5</v>
      </c>
      <c r="F20" s="31">
        <v>3.0</v>
      </c>
      <c r="G20" s="31">
        <v>3.5</v>
      </c>
    </row>
    <row r="21" ht="15.75" customHeight="1">
      <c r="A21" s="31"/>
      <c r="B21" s="31"/>
      <c r="C21" s="31"/>
      <c r="D21" s="31"/>
      <c r="E21" s="31"/>
      <c r="F21" s="31"/>
      <c r="G21" s="31"/>
    </row>
    <row r="22" ht="15.75" customHeight="1">
      <c r="A22" s="30" t="s">
        <v>3185</v>
      </c>
      <c r="B22" s="49">
        <f t="shared" ref="B22:G22" si="2">SUM(B23:B27)</f>
        <v>5</v>
      </c>
      <c r="C22" s="49">
        <f t="shared" si="2"/>
        <v>7.5</v>
      </c>
      <c r="D22" s="49">
        <f t="shared" si="2"/>
        <v>10</v>
      </c>
      <c r="E22" s="49">
        <f t="shared" si="2"/>
        <v>12.5</v>
      </c>
      <c r="F22" s="49">
        <f t="shared" si="2"/>
        <v>15</v>
      </c>
      <c r="G22" s="49">
        <f t="shared" si="2"/>
        <v>17.5</v>
      </c>
    </row>
    <row r="23" ht="15.75" customHeight="1">
      <c r="A23" s="33" t="s">
        <v>3187</v>
      </c>
      <c r="B23" s="31">
        <v>1.0</v>
      </c>
      <c r="C23" s="31">
        <v>1.5</v>
      </c>
      <c r="D23" s="31">
        <v>2.0</v>
      </c>
      <c r="E23" s="31">
        <v>2.5</v>
      </c>
      <c r="F23" s="31">
        <v>3.0</v>
      </c>
      <c r="G23" s="31">
        <v>3.5</v>
      </c>
    </row>
    <row r="24" ht="15.75" customHeight="1">
      <c r="A24" s="33" t="s">
        <v>3189</v>
      </c>
      <c r="B24" s="31">
        <v>1.0</v>
      </c>
      <c r="C24" s="31">
        <v>1.5</v>
      </c>
      <c r="D24" s="31">
        <v>2.0</v>
      </c>
      <c r="E24" s="31">
        <v>2.5</v>
      </c>
      <c r="F24" s="31">
        <v>3.0</v>
      </c>
      <c r="G24" s="31">
        <v>3.5</v>
      </c>
    </row>
    <row r="25" ht="15.75" customHeight="1">
      <c r="A25" s="33" t="s">
        <v>3190</v>
      </c>
      <c r="B25" s="31">
        <v>1.0</v>
      </c>
      <c r="C25" s="31">
        <v>1.5</v>
      </c>
      <c r="D25" s="31">
        <v>2.0</v>
      </c>
      <c r="E25" s="31">
        <v>2.5</v>
      </c>
      <c r="F25" s="31">
        <v>3.0</v>
      </c>
      <c r="G25" s="31">
        <v>3.5</v>
      </c>
    </row>
    <row r="26" ht="15.75" customHeight="1">
      <c r="A26" s="33" t="s">
        <v>2873</v>
      </c>
      <c r="B26" s="31">
        <v>1.0</v>
      </c>
      <c r="C26" s="31">
        <v>1.5</v>
      </c>
      <c r="D26" s="31">
        <v>2.0</v>
      </c>
      <c r="E26" s="31">
        <v>2.5</v>
      </c>
      <c r="F26" s="31">
        <v>3.0</v>
      </c>
      <c r="G26" s="31">
        <v>3.5</v>
      </c>
    </row>
    <row r="27" ht="15.75" customHeight="1">
      <c r="A27" s="33" t="s">
        <v>2878</v>
      </c>
      <c r="B27" s="31">
        <v>1.0</v>
      </c>
      <c r="C27" s="31">
        <v>1.5</v>
      </c>
      <c r="D27" s="31">
        <v>2.0</v>
      </c>
      <c r="E27" s="31">
        <v>2.5</v>
      </c>
      <c r="F27" s="31">
        <v>3.0</v>
      </c>
      <c r="G27" s="31">
        <v>3.5</v>
      </c>
    </row>
    <row r="28" ht="15.75" customHeight="1">
      <c r="A28" s="31"/>
      <c r="B28" s="31"/>
      <c r="C28" s="31"/>
      <c r="D28" s="31"/>
      <c r="E28" s="31"/>
      <c r="F28" s="31"/>
      <c r="G28" s="31"/>
    </row>
    <row r="29" ht="15.75" customHeight="1">
      <c r="A29" s="30" t="s">
        <v>3192</v>
      </c>
      <c r="B29" s="49">
        <f t="shared" ref="B29:G29" si="3">B30</f>
        <v>1</v>
      </c>
      <c r="C29" s="49">
        <f t="shared" si="3"/>
        <v>1.5</v>
      </c>
      <c r="D29" s="49">
        <f t="shared" si="3"/>
        <v>2</v>
      </c>
      <c r="E29" s="49">
        <f t="shared" si="3"/>
        <v>2.5</v>
      </c>
      <c r="F29" s="49">
        <f t="shared" si="3"/>
        <v>3</v>
      </c>
      <c r="G29" s="49">
        <f t="shared" si="3"/>
        <v>3.5</v>
      </c>
    </row>
    <row r="30" ht="15.75" customHeight="1">
      <c r="A30" s="33" t="s">
        <v>2889</v>
      </c>
      <c r="B30" s="31">
        <v>1.0</v>
      </c>
      <c r="C30" s="31">
        <v>1.5</v>
      </c>
      <c r="D30" s="31">
        <v>2.0</v>
      </c>
      <c r="E30" s="31">
        <v>2.5</v>
      </c>
      <c r="F30" s="31">
        <v>3.0</v>
      </c>
      <c r="G30" s="31">
        <v>3.5</v>
      </c>
    </row>
    <row r="31" ht="15.75" customHeight="1">
      <c r="A31" s="31"/>
      <c r="B31" s="31"/>
      <c r="C31" s="31"/>
      <c r="D31" s="31"/>
      <c r="E31" s="31"/>
      <c r="F31" s="31"/>
      <c r="G31" s="31"/>
    </row>
    <row r="32" ht="15.75" customHeight="1">
      <c r="A32" s="127" t="s">
        <v>3193</v>
      </c>
      <c r="B32" s="49">
        <f t="shared" ref="B32:G32" si="4">B29+B22+B8</f>
        <v>18</v>
      </c>
      <c r="C32" s="49">
        <f t="shared" si="4"/>
        <v>27</v>
      </c>
      <c r="D32" s="49">
        <f t="shared" si="4"/>
        <v>36</v>
      </c>
      <c r="E32" s="49">
        <f t="shared" si="4"/>
        <v>45</v>
      </c>
      <c r="F32" s="49">
        <f t="shared" si="4"/>
        <v>54</v>
      </c>
      <c r="G32" s="49">
        <f t="shared" si="4"/>
        <v>63</v>
      </c>
    </row>
    <row r="33" ht="15.75" customHeight="1">
      <c r="A33" s="31"/>
      <c r="B33" s="31"/>
      <c r="C33" s="31"/>
      <c r="D33" s="31"/>
      <c r="E33" s="31"/>
      <c r="F33" s="31"/>
      <c r="G33" s="31"/>
    </row>
    <row r="34" ht="15.75" customHeight="1">
      <c r="A34" s="30" t="s">
        <v>2897</v>
      </c>
      <c r="B34" s="49"/>
      <c r="C34" s="49"/>
      <c r="D34" s="49"/>
      <c r="E34" s="49"/>
      <c r="F34" s="49"/>
      <c r="G34" s="49"/>
    </row>
    <row r="35" ht="15.75" customHeight="1">
      <c r="A35" s="93" t="s">
        <v>3197</v>
      </c>
      <c r="B35" s="31">
        <v>1.0</v>
      </c>
      <c r="C35" s="31">
        <v>1.5</v>
      </c>
      <c r="D35" s="31">
        <v>2.0</v>
      </c>
      <c r="E35" s="31">
        <v>2.5</v>
      </c>
      <c r="F35" s="31">
        <v>3.0</v>
      </c>
      <c r="G35" s="31">
        <v>3.5</v>
      </c>
    </row>
    <row r="36" ht="15.75" customHeight="1">
      <c r="A36" s="93" t="s">
        <v>2899</v>
      </c>
      <c r="B36" s="31">
        <v>1.0</v>
      </c>
      <c r="C36" s="31">
        <v>1.5</v>
      </c>
      <c r="D36" s="31">
        <v>2.0</v>
      </c>
      <c r="E36" s="31">
        <v>2.5</v>
      </c>
      <c r="F36" s="31">
        <v>3.0</v>
      </c>
      <c r="G36" s="31">
        <v>3.5</v>
      </c>
    </row>
    <row r="37" ht="15.75" customHeight="1">
      <c r="A37" s="30" t="s">
        <v>3202</v>
      </c>
      <c r="B37" s="49">
        <f t="shared" ref="B37:G37" si="5">B36+B35</f>
        <v>2</v>
      </c>
      <c r="C37" s="49">
        <f t="shared" si="5"/>
        <v>3</v>
      </c>
      <c r="D37" s="49">
        <f t="shared" si="5"/>
        <v>4</v>
      </c>
      <c r="E37" s="49">
        <f t="shared" si="5"/>
        <v>5</v>
      </c>
      <c r="F37" s="49">
        <f t="shared" si="5"/>
        <v>6</v>
      </c>
      <c r="G37" s="49">
        <f t="shared" si="5"/>
        <v>7</v>
      </c>
    </row>
    <row r="38" ht="15.75" customHeight="1">
      <c r="A38" s="58"/>
      <c r="B38" s="57"/>
      <c r="C38" s="57"/>
      <c r="D38" s="57"/>
      <c r="E38" s="57"/>
      <c r="F38" s="57"/>
      <c r="G38" s="57"/>
    </row>
    <row r="39" ht="15.75" hidden="1" customHeight="1">
      <c r="A39" s="5"/>
      <c r="B39" s="5"/>
      <c r="C39" s="5"/>
      <c r="D39" s="5"/>
      <c r="E39" s="5"/>
      <c r="F39" s="5"/>
      <c r="G39" s="5"/>
    </row>
    <row r="40" ht="15.75" hidden="1" customHeight="1">
      <c r="A40" s="5"/>
      <c r="B40" s="5"/>
      <c r="C40" s="5"/>
      <c r="D40" s="5"/>
      <c r="E40" s="5"/>
      <c r="F40" s="5"/>
      <c r="G40" s="5"/>
    </row>
    <row r="41" ht="15.75" hidden="1" customHeight="1">
      <c r="A41" s="5"/>
      <c r="B41" s="5"/>
      <c r="C41" s="5"/>
      <c r="D41" s="5"/>
      <c r="E41" s="5"/>
      <c r="F41" s="5"/>
      <c r="G41" s="5"/>
    </row>
    <row r="42" ht="15.75" hidden="1" customHeight="1">
      <c r="A42" s="5"/>
      <c r="B42" s="5"/>
      <c r="C42" s="5"/>
      <c r="D42" s="5"/>
      <c r="E42" s="5"/>
      <c r="F42" s="5"/>
      <c r="G42" s="5"/>
    </row>
    <row r="43" ht="15.75" hidden="1" customHeight="1">
      <c r="A43" s="5"/>
      <c r="B43" s="5"/>
      <c r="C43" s="5"/>
      <c r="D43" s="5"/>
      <c r="E43" s="5"/>
      <c r="F43" s="5"/>
      <c r="G43" s="5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3:G3"/>
    <mergeCell ref="A1:G1"/>
    <mergeCell ref="A2:G2"/>
    <mergeCell ref="A4:G4"/>
    <mergeCell ref="C6:C7"/>
    <mergeCell ref="A6:A7"/>
    <mergeCell ref="D6:D7"/>
    <mergeCell ref="E6:E7"/>
    <mergeCell ref="F6:F7"/>
    <mergeCell ref="G6:G7"/>
    <mergeCell ref="A5:G5"/>
  </mergeCells>
  <dataValidations>
    <dataValidation type="decimal" allowBlank="1" showErrorMessage="1" sqref="B8:G37">
      <formula1>-1.79769313486231E100</formula1>
      <formula2>1.79769313486231E100</formula2>
    </dataValidation>
    <dataValidation type="decimal" allowBlank="1" showInputMessage="1" showErrorMessage="1" prompt="Año en Cuestión (de proyecto de presupuesto) (c)" sqref="B6">
      <formula1>'Info General'!D1</formula1>
      <formula2>'Info General'!E1</formula2>
    </dataValidation>
  </dataValidations>
  <printOptions/>
  <pageMargins bottom="0.7480314960629921" footer="0.0" header="0.0" left="0.7086614173228347" right="0.7086614173228347" top="0.7480314960629921"/>
  <pageSetup scale="35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58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6" width="10.71"/>
  </cols>
  <sheetData>
    <row r="1">
      <c r="A1" t="s">
        <v>2297</v>
      </c>
      <c r="B1" t="s">
        <v>2298</v>
      </c>
      <c r="C1" t="s">
        <v>2300</v>
      </c>
      <c r="D1" t="s">
        <v>2301</v>
      </c>
      <c r="E1" t="s">
        <v>2302</v>
      </c>
      <c r="F1" t="s">
        <v>2303</v>
      </c>
      <c r="G1" t="s">
        <v>2304</v>
      </c>
      <c r="H1" t="s">
        <v>2305</v>
      </c>
      <c r="I1" t="s">
        <v>2306</v>
      </c>
      <c r="P1" t="s">
        <v>3177</v>
      </c>
      <c r="Q1" t="s">
        <v>3178</v>
      </c>
      <c r="R1" t="s">
        <v>3179</v>
      </c>
      <c r="S1" t="s">
        <v>3180</v>
      </c>
      <c r="T1" t="s">
        <v>3181</v>
      </c>
      <c r="U1" t="s">
        <v>3182</v>
      </c>
    </row>
    <row r="2">
      <c r="A2" t="str">
        <f t="shared" ref="A2:A27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7.0</v>
      </c>
      <c r="C2">
        <v>1.0</v>
      </c>
      <c r="D2">
        <v>1.0</v>
      </c>
      <c r="I2" t="s">
        <v>2714</v>
      </c>
      <c r="P2" s="45">
        <f>'Formato 7 a)'!B8</f>
        <v>12</v>
      </c>
      <c r="Q2" s="45">
        <f>'Formato 7 a)'!C8</f>
        <v>18</v>
      </c>
      <c r="R2" s="45">
        <f>'Formato 7 a)'!D8</f>
        <v>24</v>
      </c>
      <c r="S2" s="45">
        <f>'Formato 7 a)'!E8</f>
        <v>30</v>
      </c>
      <c r="T2" s="45">
        <f>'Formato 7 a)'!F8</f>
        <v>36</v>
      </c>
      <c r="U2" s="45">
        <f>'Formato 7 a)'!G8</f>
        <v>42</v>
      </c>
    </row>
    <row r="3">
      <c r="A3" t="str">
        <f t="shared" si="1"/>
        <v>7,1,1,1,0,0,0</v>
      </c>
      <c r="B3">
        <v>7.0</v>
      </c>
      <c r="C3">
        <v>1.0</v>
      </c>
      <c r="D3">
        <v>1.0</v>
      </c>
      <c r="E3">
        <v>1.0</v>
      </c>
      <c r="J3" t="s">
        <v>2828</v>
      </c>
      <c r="P3" s="45">
        <f>'Formato 7 a)'!B9</f>
        <v>1</v>
      </c>
      <c r="Q3" s="45">
        <f>'Formato 7 a)'!C9</f>
        <v>1.5</v>
      </c>
      <c r="R3" s="45">
        <f>'Formato 7 a)'!D9</f>
        <v>2</v>
      </c>
      <c r="S3" s="45">
        <f>'Formato 7 a)'!E9</f>
        <v>2.5</v>
      </c>
      <c r="T3" s="45">
        <f>'Formato 7 a)'!F9</f>
        <v>3</v>
      </c>
      <c r="U3" s="45">
        <f>'Formato 7 a)'!G9</f>
        <v>3.5</v>
      </c>
    </row>
    <row r="4">
      <c r="A4" t="str">
        <f t="shared" si="1"/>
        <v>7,1,1,2,0,0,0</v>
      </c>
      <c r="B4">
        <v>7.0</v>
      </c>
      <c r="C4">
        <v>1.0</v>
      </c>
      <c r="D4">
        <v>1.0</v>
      </c>
      <c r="E4">
        <v>2.0</v>
      </c>
      <c r="J4" t="s">
        <v>2831</v>
      </c>
      <c r="P4" s="45">
        <f>'Formato 7 a)'!B10</f>
        <v>1</v>
      </c>
      <c r="Q4" s="45">
        <f>'Formato 7 a)'!C10</f>
        <v>1.5</v>
      </c>
      <c r="R4" s="45">
        <f>'Formato 7 a)'!D10</f>
        <v>2</v>
      </c>
      <c r="S4" s="45">
        <f>'Formato 7 a)'!E10</f>
        <v>2.5</v>
      </c>
      <c r="T4" s="45">
        <f>'Formato 7 a)'!F10</f>
        <v>3</v>
      </c>
      <c r="U4" s="45">
        <f>'Formato 7 a)'!G10</f>
        <v>3.5</v>
      </c>
    </row>
    <row r="5">
      <c r="A5" t="str">
        <f t="shared" si="1"/>
        <v>7,1,1,3,0,0,0</v>
      </c>
      <c r="B5">
        <v>7.0</v>
      </c>
      <c r="C5">
        <v>1.0</v>
      </c>
      <c r="D5">
        <v>1.0</v>
      </c>
      <c r="E5">
        <v>3.0</v>
      </c>
      <c r="J5" t="s">
        <v>2834</v>
      </c>
      <c r="P5" s="45">
        <f>'Formato 7 a)'!B11</f>
        <v>1</v>
      </c>
      <c r="Q5" s="45">
        <f>'Formato 7 a)'!C11</f>
        <v>1.5</v>
      </c>
      <c r="R5" s="45">
        <f>'Formato 7 a)'!D11</f>
        <v>2</v>
      </c>
      <c r="S5" s="45">
        <f>'Formato 7 a)'!E11</f>
        <v>2.5</v>
      </c>
      <c r="T5" s="45">
        <f>'Formato 7 a)'!F11</f>
        <v>3</v>
      </c>
      <c r="U5" s="45">
        <f>'Formato 7 a)'!G11</f>
        <v>3.5</v>
      </c>
    </row>
    <row r="6">
      <c r="A6" t="str">
        <f t="shared" si="1"/>
        <v>7,1,1,4,0,0,0</v>
      </c>
      <c r="B6">
        <v>7.0</v>
      </c>
      <c r="C6">
        <v>1.0</v>
      </c>
      <c r="D6">
        <v>1.0</v>
      </c>
      <c r="E6">
        <v>4.0</v>
      </c>
      <c r="J6" t="s">
        <v>3199</v>
      </c>
      <c r="P6" s="45">
        <f>'Formato 7 a)'!B12</f>
        <v>1</v>
      </c>
      <c r="Q6" s="45">
        <f>'Formato 7 a)'!C12</f>
        <v>1.5</v>
      </c>
      <c r="R6" s="45">
        <f>'Formato 7 a)'!D12</f>
        <v>2</v>
      </c>
      <c r="S6" s="45">
        <f>'Formato 7 a)'!E12</f>
        <v>2.5</v>
      </c>
      <c r="T6" s="45">
        <f>'Formato 7 a)'!F12</f>
        <v>3</v>
      </c>
      <c r="U6" s="45">
        <f>'Formato 7 a)'!G12</f>
        <v>3.5</v>
      </c>
    </row>
    <row r="7">
      <c r="A7" t="str">
        <f t="shared" si="1"/>
        <v>7,1,1,5,0,0,0</v>
      </c>
      <c r="B7">
        <v>7.0</v>
      </c>
      <c r="C7">
        <v>1.0</v>
      </c>
      <c r="D7">
        <v>1.0</v>
      </c>
      <c r="E7">
        <v>5.0</v>
      </c>
      <c r="J7" t="s">
        <v>2845</v>
      </c>
      <c r="P7" s="45">
        <f>'Formato 7 a)'!B13</f>
        <v>1</v>
      </c>
      <c r="Q7" s="45">
        <f>'Formato 7 a)'!C13</f>
        <v>1.5</v>
      </c>
      <c r="R7" s="45">
        <f>'Formato 7 a)'!D13</f>
        <v>2</v>
      </c>
      <c r="S7" s="45">
        <f>'Formato 7 a)'!E13</f>
        <v>2.5</v>
      </c>
      <c r="T7" s="45">
        <f>'Formato 7 a)'!F13</f>
        <v>3</v>
      </c>
      <c r="U7" s="45">
        <f>'Formato 7 a)'!G13</f>
        <v>3.5</v>
      </c>
    </row>
    <row r="8">
      <c r="A8" t="str">
        <f t="shared" si="1"/>
        <v>7,1,1,6,0,0,0</v>
      </c>
      <c r="B8">
        <v>7.0</v>
      </c>
      <c r="C8">
        <v>1.0</v>
      </c>
      <c r="D8">
        <v>1.0</v>
      </c>
      <c r="E8">
        <v>6.0</v>
      </c>
      <c r="J8" t="s">
        <v>2848</v>
      </c>
      <c r="P8" s="45">
        <f>'Formato 7 a)'!B14</f>
        <v>1</v>
      </c>
      <c r="Q8" s="45">
        <f>'Formato 7 a)'!C14</f>
        <v>1.5</v>
      </c>
      <c r="R8" s="45">
        <f>'Formato 7 a)'!D14</f>
        <v>2</v>
      </c>
      <c r="S8" s="45">
        <f>'Formato 7 a)'!E14</f>
        <v>2.5</v>
      </c>
      <c r="T8" s="45">
        <f>'Formato 7 a)'!F14</f>
        <v>3</v>
      </c>
      <c r="U8" s="45">
        <f>'Formato 7 a)'!G14</f>
        <v>3.5</v>
      </c>
    </row>
    <row r="9">
      <c r="A9" t="str">
        <f t="shared" si="1"/>
        <v>7,1,1,7,0,0,0</v>
      </c>
      <c r="B9">
        <v>7.0</v>
      </c>
      <c r="C9">
        <v>1.0</v>
      </c>
      <c r="D9">
        <v>1.0</v>
      </c>
      <c r="E9">
        <v>7.0</v>
      </c>
      <c r="J9" t="s">
        <v>3208</v>
      </c>
      <c r="P9" s="45">
        <f>'Formato 7 a)'!B15</f>
        <v>1</v>
      </c>
      <c r="Q9" s="45">
        <f>'Formato 7 a)'!C15</f>
        <v>1.5</v>
      </c>
      <c r="R9" s="45">
        <f>'Formato 7 a)'!D15</f>
        <v>2</v>
      </c>
      <c r="S9" s="45">
        <f>'Formato 7 a)'!E15</f>
        <v>2.5</v>
      </c>
      <c r="T9" s="45">
        <f>'Formato 7 a)'!F15</f>
        <v>3</v>
      </c>
      <c r="U9" s="45">
        <f>'Formato 7 a)'!G15</f>
        <v>3.5</v>
      </c>
    </row>
    <row r="10">
      <c r="A10" t="str">
        <f t="shared" si="1"/>
        <v>7,1,1,8,0,0,0</v>
      </c>
      <c r="B10">
        <v>7.0</v>
      </c>
      <c r="C10">
        <v>1.0</v>
      </c>
      <c r="D10">
        <v>1.0</v>
      </c>
      <c r="E10">
        <v>8.0</v>
      </c>
      <c r="J10" t="s">
        <v>2857</v>
      </c>
      <c r="P10" s="45">
        <f>'Formato 7 a)'!B16</f>
        <v>1</v>
      </c>
      <c r="Q10" s="45">
        <f>'Formato 7 a)'!C16</f>
        <v>1.5</v>
      </c>
      <c r="R10" s="45">
        <f>'Formato 7 a)'!D16</f>
        <v>2</v>
      </c>
      <c r="S10" s="45">
        <f>'Formato 7 a)'!E16</f>
        <v>2.5</v>
      </c>
      <c r="T10" s="45">
        <f>'Formato 7 a)'!F16</f>
        <v>3</v>
      </c>
      <c r="U10" s="45">
        <f>'Formato 7 a)'!G16</f>
        <v>3.5</v>
      </c>
    </row>
    <row r="11">
      <c r="A11" t="str">
        <f t="shared" si="1"/>
        <v>7,1,1,9,0,0,0</v>
      </c>
      <c r="B11">
        <v>7.0</v>
      </c>
      <c r="C11">
        <v>1.0</v>
      </c>
      <c r="D11">
        <v>1.0</v>
      </c>
      <c r="E11">
        <v>9.0</v>
      </c>
      <c r="J11" t="s">
        <v>2912</v>
      </c>
      <c r="P11" s="45">
        <f>'Formato 7 a)'!B17</f>
        <v>1</v>
      </c>
      <c r="Q11" s="45">
        <f>'Formato 7 a)'!C17</f>
        <v>1.5</v>
      </c>
      <c r="R11" s="45">
        <f>'Formato 7 a)'!D17</f>
        <v>2</v>
      </c>
      <c r="S11" s="45">
        <f>'Formato 7 a)'!E17</f>
        <v>2.5</v>
      </c>
      <c r="T11" s="45">
        <f>'Formato 7 a)'!F17</f>
        <v>3</v>
      </c>
      <c r="U11" s="45">
        <f>'Formato 7 a)'!G17</f>
        <v>3.5</v>
      </c>
    </row>
    <row r="12">
      <c r="A12" t="str">
        <f t="shared" si="1"/>
        <v>7,1,1,10,0,0,0</v>
      </c>
      <c r="B12">
        <v>7.0</v>
      </c>
      <c r="C12">
        <v>1.0</v>
      </c>
      <c r="D12">
        <v>1.0</v>
      </c>
      <c r="E12">
        <v>10.0</v>
      </c>
      <c r="J12" t="s">
        <v>2931</v>
      </c>
      <c r="P12" s="45">
        <f>'Formato 7 a)'!B18</f>
        <v>1</v>
      </c>
      <c r="Q12" s="45">
        <f>'Formato 7 a)'!C18</f>
        <v>1.5</v>
      </c>
      <c r="R12" s="45">
        <f>'Formato 7 a)'!D18</f>
        <v>2</v>
      </c>
      <c r="S12" s="45">
        <f>'Formato 7 a)'!E18</f>
        <v>2.5</v>
      </c>
      <c r="T12" s="45">
        <f>'Formato 7 a)'!F18</f>
        <v>3</v>
      </c>
      <c r="U12" s="45">
        <f>'Formato 7 a)'!G18</f>
        <v>3.5</v>
      </c>
    </row>
    <row r="13">
      <c r="A13" t="str">
        <f t="shared" si="1"/>
        <v>7,1,1,11,0,0,0</v>
      </c>
      <c r="B13">
        <v>7.0</v>
      </c>
      <c r="C13">
        <v>1.0</v>
      </c>
      <c r="D13">
        <v>1.0</v>
      </c>
      <c r="E13">
        <v>11.0</v>
      </c>
      <c r="J13" t="s">
        <v>2936</v>
      </c>
      <c r="P13" s="45">
        <f>'Formato 7 a)'!B19</f>
        <v>1</v>
      </c>
      <c r="Q13" s="45">
        <f>'Formato 7 a)'!C19</f>
        <v>1.5</v>
      </c>
      <c r="R13" s="45">
        <f>'Formato 7 a)'!D19</f>
        <v>2</v>
      </c>
      <c r="S13" s="45">
        <f>'Formato 7 a)'!E19</f>
        <v>2.5</v>
      </c>
      <c r="T13" s="45">
        <f>'Formato 7 a)'!F19</f>
        <v>3</v>
      </c>
      <c r="U13" s="45">
        <f>'Formato 7 a)'!G19</f>
        <v>3.5</v>
      </c>
    </row>
    <row r="14">
      <c r="A14" t="str">
        <f t="shared" si="1"/>
        <v>7,1,1,12,0,0,0</v>
      </c>
      <c r="B14">
        <v>7.0</v>
      </c>
      <c r="C14">
        <v>1.0</v>
      </c>
      <c r="D14">
        <v>1.0</v>
      </c>
      <c r="E14">
        <v>12.0</v>
      </c>
      <c r="J14" t="s">
        <v>2955</v>
      </c>
      <c r="P14" s="45">
        <f>'Formato 7 a)'!B20</f>
        <v>1</v>
      </c>
      <c r="Q14" s="45">
        <f>'Formato 7 a)'!C20</f>
        <v>1.5</v>
      </c>
      <c r="R14" s="45">
        <f>'Formato 7 a)'!D20</f>
        <v>2</v>
      </c>
      <c r="S14" s="45">
        <f>'Formato 7 a)'!E20</f>
        <v>2.5</v>
      </c>
      <c r="T14" s="45">
        <f>'Formato 7 a)'!F20</f>
        <v>3</v>
      </c>
      <c r="U14" s="45">
        <f>'Formato 7 a)'!G20</f>
        <v>3.5</v>
      </c>
    </row>
    <row r="15">
      <c r="A15" t="str">
        <f t="shared" si="1"/>
        <v>7,1,2,0,0,0,0</v>
      </c>
      <c r="B15">
        <v>7.0</v>
      </c>
      <c r="C15">
        <v>1.0</v>
      </c>
      <c r="D15">
        <v>2.0</v>
      </c>
      <c r="I15" t="s">
        <v>2717</v>
      </c>
      <c r="P15" s="45">
        <f>'Formato 7 a)'!B22</f>
        <v>5</v>
      </c>
      <c r="Q15" s="45">
        <f>'Formato 7 a)'!C22</f>
        <v>7.5</v>
      </c>
      <c r="R15" s="45">
        <f>'Formato 7 a)'!D22</f>
        <v>10</v>
      </c>
      <c r="S15" s="45">
        <f>'Formato 7 a)'!E22</f>
        <v>12.5</v>
      </c>
      <c r="T15" s="45">
        <f>'Formato 7 a)'!F22</f>
        <v>15</v>
      </c>
      <c r="U15" s="45">
        <f>'Formato 7 a)'!G22</f>
        <v>17.5</v>
      </c>
    </row>
    <row r="16">
      <c r="A16" t="str">
        <f t="shared" si="1"/>
        <v>7,1,2,1,0,0,0</v>
      </c>
      <c r="B16">
        <v>7.0</v>
      </c>
      <c r="C16">
        <v>1.0</v>
      </c>
      <c r="D16">
        <v>2.0</v>
      </c>
      <c r="E16">
        <v>1.0</v>
      </c>
      <c r="J16" t="s">
        <v>2672</v>
      </c>
      <c r="P16" s="45">
        <f>'Formato 7 a)'!B23</f>
        <v>1</v>
      </c>
      <c r="Q16" s="45">
        <f>'Formato 7 a)'!C23</f>
        <v>1.5</v>
      </c>
      <c r="R16" s="45">
        <f>'Formato 7 a)'!D23</f>
        <v>2</v>
      </c>
      <c r="S16" s="45">
        <f>'Formato 7 a)'!E23</f>
        <v>2.5</v>
      </c>
      <c r="T16" s="45">
        <f>'Formato 7 a)'!F23</f>
        <v>3</v>
      </c>
      <c r="U16" s="45">
        <f>'Formato 7 a)'!G23</f>
        <v>3.5</v>
      </c>
    </row>
    <row r="17">
      <c r="A17" t="str">
        <f t="shared" si="1"/>
        <v>7,1,2,2,0,0,0</v>
      </c>
      <c r="B17">
        <v>7.0</v>
      </c>
      <c r="C17">
        <v>1.0</v>
      </c>
      <c r="D17">
        <v>2.0</v>
      </c>
      <c r="E17">
        <v>2.0</v>
      </c>
      <c r="J17" t="s">
        <v>2936</v>
      </c>
      <c r="P17" s="45">
        <f>'Formato 7 a)'!B24</f>
        <v>1</v>
      </c>
      <c r="Q17" s="45">
        <f>'Formato 7 a)'!C24</f>
        <v>1.5</v>
      </c>
      <c r="R17" s="45">
        <f>'Formato 7 a)'!D24</f>
        <v>2</v>
      </c>
      <c r="S17" s="45">
        <f>'Formato 7 a)'!E24</f>
        <v>2.5</v>
      </c>
      <c r="T17" s="45">
        <f>'Formato 7 a)'!F24</f>
        <v>3</v>
      </c>
      <c r="U17" s="45">
        <f>'Formato 7 a)'!G24</f>
        <v>3.5</v>
      </c>
    </row>
    <row r="18">
      <c r="A18" t="str">
        <f t="shared" si="1"/>
        <v>7,1,2,3,0,0,0</v>
      </c>
      <c r="B18">
        <v>7.0</v>
      </c>
      <c r="C18">
        <v>1.0</v>
      </c>
      <c r="D18">
        <v>2.0</v>
      </c>
      <c r="E18">
        <v>3.0</v>
      </c>
      <c r="J18" t="s">
        <v>2992</v>
      </c>
      <c r="P18" s="45">
        <f>'Formato 7 a)'!B25</f>
        <v>1</v>
      </c>
      <c r="Q18" s="45">
        <f>'Formato 7 a)'!C25</f>
        <v>1.5</v>
      </c>
      <c r="R18" s="45">
        <f>'Formato 7 a)'!D25</f>
        <v>2</v>
      </c>
      <c r="S18" s="45">
        <f>'Formato 7 a)'!E25</f>
        <v>2.5</v>
      </c>
      <c r="T18" s="45">
        <f>'Formato 7 a)'!F25</f>
        <v>3</v>
      </c>
      <c r="U18" s="45">
        <f>'Formato 7 a)'!G25</f>
        <v>3.5</v>
      </c>
    </row>
    <row r="19">
      <c r="A19" t="str">
        <f t="shared" si="1"/>
        <v>7,1,2,4,0,0,0</v>
      </c>
      <c r="B19">
        <v>7.0</v>
      </c>
      <c r="C19">
        <v>1.0</v>
      </c>
      <c r="D19">
        <v>2.0</v>
      </c>
      <c r="E19">
        <v>4.0</v>
      </c>
      <c r="J19" t="s">
        <v>2999</v>
      </c>
      <c r="P19" s="45">
        <f>'Formato 7 a)'!B26</f>
        <v>1</v>
      </c>
      <c r="Q19" s="45">
        <f>'Formato 7 a)'!C26</f>
        <v>1.5</v>
      </c>
      <c r="R19" s="45">
        <f>'Formato 7 a)'!D26</f>
        <v>2</v>
      </c>
      <c r="S19" s="45">
        <f>'Formato 7 a)'!E26</f>
        <v>2.5</v>
      </c>
      <c r="T19" s="45">
        <f>'Formato 7 a)'!F26</f>
        <v>3</v>
      </c>
      <c r="U19" s="45">
        <f>'Formato 7 a)'!G26</f>
        <v>3.5</v>
      </c>
    </row>
    <row r="20">
      <c r="A20" t="str">
        <f t="shared" si="1"/>
        <v>7,1,2,5,0,0,0</v>
      </c>
      <c r="B20">
        <v>7.0</v>
      </c>
      <c r="C20">
        <v>1.0</v>
      </c>
      <c r="D20">
        <v>2.0</v>
      </c>
      <c r="E20">
        <v>5.0</v>
      </c>
      <c r="J20" t="s">
        <v>3000</v>
      </c>
      <c r="P20" s="45">
        <f>'Formato 7 a)'!B27</f>
        <v>1</v>
      </c>
      <c r="Q20" s="45">
        <f>'Formato 7 a)'!C27</f>
        <v>1.5</v>
      </c>
      <c r="R20" s="45">
        <f>'Formato 7 a)'!D27</f>
        <v>2</v>
      </c>
      <c r="S20" s="45">
        <f>'Formato 7 a)'!E27</f>
        <v>2.5</v>
      </c>
      <c r="T20" s="45">
        <f>'Formato 7 a)'!F27</f>
        <v>3</v>
      </c>
      <c r="U20" s="45">
        <f>'Formato 7 a)'!G27</f>
        <v>3.5</v>
      </c>
    </row>
    <row r="21" ht="15.75" customHeight="1">
      <c r="A21" t="str">
        <f t="shared" si="1"/>
        <v>7,1,3,0,0,0,0</v>
      </c>
      <c r="B21">
        <v>7.0</v>
      </c>
      <c r="C21">
        <v>1.0</v>
      </c>
      <c r="D21">
        <v>3.0</v>
      </c>
      <c r="I21" t="s">
        <v>3004</v>
      </c>
      <c r="P21" s="45">
        <f>'Formato 7 a)'!B29</f>
        <v>1</v>
      </c>
      <c r="Q21" s="45">
        <f>'Formato 7 a)'!C29</f>
        <v>1.5</v>
      </c>
      <c r="R21" s="45">
        <f>'Formato 7 a)'!D29</f>
        <v>2</v>
      </c>
      <c r="S21" s="45">
        <f>'Formato 7 a)'!E29</f>
        <v>2.5</v>
      </c>
      <c r="T21" s="45">
        <f>'Formato 7 a)'!F29</f>
        <v>3</v>
      </c>
      <c r="U21" s="45">
        <f>'Formato 7 a)'!G29</f>
        <v>3.5</v>
      </c>
    </row>
    <row r="22" ht="15.75" customHeight="1">
      <c r="A22" t="str">
        <f t="shared" si="1"/>
        <v>7,1,3,1,0,0,0</v>
      </c>
      <c r="B22">
        <v>7.0</v>
      </c>
      <c r="C22">
        <v>1.0</v>
      </c>
      <c r="D22">
        <v>3.0</v>
      </c>
      <c r="E22">
        <v>1.0</v>
      </c>
      <c r="J22" t="s">
        <v>3004</v>
      </c>
      <c r="P22" s="45">
        <f>'Formato 7 a)'!B30</f>
        <v>1</v>
      </c>
      <c r="Q22" s="45">
        <f>'Formato 7 a)'!C30</f>
        <v>1.5</v>
      </c>
      <c r="R22" s="45">
        <f>'Formato 7 a)'!D30</f>
        <v>2</v>
      </c>
      <c r="S22" s="45">
        <f>'Formato 7 a)'!E30</f>
        <v>2.5</v>
      </c>
      <c r="T22" s="45">
        <f>'Formato 7 a)'!F30</f>
        <v>3</v>
      </c>
      <c r="U22" s="45">
        <f>'Formato 7 a)'!G30</f>
        <v>3.5</v>
      </c>
    </row>
    <row r="23" ht="15.75" customHeight="1">
      <c r="A23" t="str">
        <f t="shared" si="1"/>
        <v>7,1,4,0,0,0,0</v>
      </c>
      <c r="B23">
        <v>7.0</v>
      </c>
      <c r="C23">
        <v>1.0</v>
      </c>
      <c r="D23">
        <v>4.0</v>
      </c>
      <c r="I23" t="s">
        <v>3211</v>
      </c>
      <c r="P23" s="45">
        <f>'Formato 7 a)'!B32</f>
        <v>18</v>
      </c>
      <c r="Q23" s="45">
        <f>'Formato 7 a)'!C32</f>
        <v>27</v>
      </c>
      <c r="R23" s="45">
        <f>'Formato 7 a)'!D32</f>
        <v>36</v>
      </c>
      <c r="S23" s="45">
        <f>'Formato 7 a)'!E32</f>
        <v>45</v>
      </c>
      <c r="T23" s="45">
        <f>'Formato 7 a)'!F32</f>
        <v>54</v>
      </c>
      <c r="U23" s="45">
        <f>'Formato 7 a)'!G32</f>
        <v>63</v>
      </c>
    </row>
    <row r="24" ht="15.75" customHeight="1">
      <c r="A24" t="str">
        <f t="shared" si="1"/>
        <v>7,1,5,0,0,0,0</v>
      </c>
      <c r="B24">
        <v>7.0</v>
      </c>
      <c r="C24">
        <v>1.0</v>
      </c>
      <c r="D24">
        <v>5.0</v>
      </c>
      <c r="I24" t="s">
        <v>2897</v>
      </c>
      <c r="P24" s="45"/>
      <c r="Q24" s="45"/>
      <c r="R24" s="45"/>
      <c r="S24" s="45"/>
      <c r="T24" s="45"/>
      <c r="U24" s="45"/>
    </row>
    <row r="25" ht="15.75" customHeight="1">
      <c r="A25" t="str">
        <f t="shared" si="1"/>
        <v>7,1,0,1,0,0,0</v>
      </c>
      <c r="B25">
        <v>7.0</v>
      </c>
      <c r="C25">
        <v>1.0</v>
      </c>
      <c r="E25">
        <v>1.0</v>
      </c>
      <c r="J25" t="s">
        <v>3212</v>
      </c>
      <c r="P25" s="45">
        <f>'Formato 7 a)'!B35</f>
        <v>1</v>
      </c>
      <c r="Q25" s="45">
        <f>'Formato 7 a)'!C35</f>
        <v>1.5</v>
      </c>
      <c r="R25" s="45">
        <f>'Formato 7 a)'!D35</f>
        <v>2</v>
      </c>
      <c r="S25" s="45">
        <f>'Formato 7 a)'!E35</f>
        <v>2.5</v>
      </c>
      <c r="T25" s="45">
        <f>'Formato 7 a)'!F35</f>
        <v>3</v>
      </c>
      <c r="U25" s="45">
        <f>'Formato 7 a)'!G35</f>
        <v>3.5</v>
      </c>
    </row>
    <row r="26" ht="15.75" customHeight="1">
      <c r="A26" t="str">
        <f t="shared" si="1"/>
        <v>7,1,0,2,0,0,0</v>
      </c>
      <c r="B26">
        <v>7.0</v>
      </c>
      <c r="C26">
        <v>1.0</v>
      </c>
      <c r="E26">
        <v>2.0</v>
      </c>
      <c r="J26" t="s">
        <v>3010</v>
      </c>
      <c r="P26" s="45">
        <f>'Formato 7 a)'!B36</f>
        <v>1</v>
      </c>
      <c r="Q26" s="45">
        <f>'Formato 7 a)'!C36</f>
        <v>1.5</v>
      </c>
      <c r="R26" s="45">
        <f>'Formato 7 a)'!D36</f>
        <v>2</v>
      </c>
      <c r="S26" s="45">
        <f>'Formato 7 a)'!E36</f>
        <v>2.5</v>
      </c>
      <c r="T26" s="45">
        <f>'Formato 7 a)'!F36</f>
        <v>3</v>
      </c>
      <c r="U26" s="45">
        <f>'Formato 7 a)'!G36</f>
        <v>3.5</v>
      </c>
    </row>
    <row r="27" ht="15.75" customHeight="1">
      <c r="A27" t="str">
        <f t="shared" si="1"/>
        <v>7,1,0,3,0,0,0</v>
      </c>
      <c r="B27">
        <v>7.0</v>
      </c>
      <c r="C27">
        <v>1.0</v>
      </c>
      <c r="E27">
        <v>3.0</v>
      </c>
      <c r="J27" t="s">
        <v>3004</v>
      </c>
      <c r="P27" s="45">
        <f>'Formato 7 a)'!B37</f>
        <v>2</v>
      </c>
      <c r="Q27" s="45">
        <f>'Formato 7 a)'!C37</f>
        <v>3</v>
      </c>
      <c r="R27" s="45">
        <f>'Formato 7 a)'!D37</f>
        <v>4</v>
      </c>
      <c r="S27" s="45">
        <f>'Formato 7 a)'!E37</f>
        <v>5</v>
      </c>
      <c r="T27" s="45">
        <f>'Formato 7 a)'!F37</f>
        <v>6</v>
      </c>
      <c r="U27" s="45">
        <f>'Formato 7 a)'!G37</f>
        <v>7</v>
      </c>
    </row>
    <row r="28" ht="15.75" customHeight="1">
      <c r="A28" s="5"/>
      <c r="P28" s="45"/>
      <c r="Q28" s="45"/>
      <c r="R28" s="45"/>
      <c r="S28" s="45"/>
      <c r="T28" s="45"/>
      <c r="U28" s="45"/>
    </row>
    <row r="29" ht="15.75" customHeight="1">
      <c r="A29" s="5"/>
      <c r="P29" s="45"/>
      <c r="Q29" s="45"/>
      <c r="R29" s="45"/>
      <c r="S29" s="45"/>
      <c r="T29" s="45"/>
      <c r="U29" s="45"/>
    </row>
    <row r="30" ht="15.75" customHeight="1">
      <c r="A30" s="5"/>
      <c r="P30" s="45"/>
      <c r="Q30" s="45"/>
      <c r="R30" s="45"/>
      <c r="S30" s="45"/>
      <c r="T30" s="45"/>
      <c r="U30" s="45"/>
    </row>
    <row r="31" ht="15.75" customHeight="1">
      <c r="A31" s="5"/>
      <c r="P31" s="45"/>
      <c r="Q31" s="45"/>
      <c r="R31" s="45"/>
      <c r="S31" s="45"/>
      <c r="T31" s="45"/>
      <c r="U31" s="45"/>
    </row>
    <row r="32" ht="15.75" customHeight="1">
      <c r="A32" s="5"/>
      <c r="P32" s="45"/>
      <c r="Q32" s="45"/>
      <c r="R32" s="45"/>
      <c r="S32" s="45"/>
      <c r="T32" s="45"/>
      <c r="U32" s="45"/>
    </row>
    <row r="33" ht="15.75" customHeight="1">
      <c r="A33" s="5"/>
      <c r="P33" s="45"/>
      <c r="Q33" s="45"/>
      <c r="R33" s="45"/>
      <c r="S33" s="45"/>
      <c r="T33" s="45"/>
      <c r="U33" s="45"/>
    </row>
    <row r="34" ht="15.75" customHeight="1">
      <c r="A34" s="5"/>
      <c r="P34" s="45"/>
      <c r="Q34" s="45"/>
      <c r="R34" s="45"/>
      <c r="S34" s="45"/>
      <c r="T34" s="45"/>
      <c r="U34" s="45"/>
    </row>
    <row r="35" ht="15.75" customHeight="1">
      <c r="A35" s="5"/>
      <c r="P35" s="45"/>
      <c r="Q35" s="45"/>
      <c r="R35" s="45"/>
      <c r="S35" s="45"/>
      <c r="T35" s="45"/>
      <c r="U35" s="45"/>
    </row>
    <row r="36" ht="15.75" customHeight="1">
      <c r="A36" s="5"/>
      <c r="P36" s="45"/>
      <c r="Q36" s="45"/>
      <c r="R36" s="45"/>
      <c r="S36" s="45"/>
      <c r="T36" s="45"/>
      <c r="U36" s="45"/>
    </row>
    <row r="37" ht="15.75" customHeight="1">
      <c r="A37" s="5"/>
      <c r="P37" s="45"/>
      <c r="Q37" s="45"/>
      <c r="R37" s="45"/>
      <c r="S37" s="45"/>
      <c r="T37" s="45"/>
      <c r="U37" s="45"/>
    </row>
    <row r="38" ht="15.75" customHeight="1">
      <c r="A38" s="5"/>
      <c r="P38" s="45"/>
      <c r="Q38" s="45"/>
      <c r="R38" s="45"/>
      <c r="S38" s="45"/>
      <c r="T38" s="45"/>
      <c r="U38" s="45"/>
    </row>
    <row r="39" ht="15.75" customHeight="1">
      <c r="A39" s="5"/>
      <c r="P39" s="45"/>
      <c r="Q39" s="45"/>
      <c r="R39" s="45"/>
      <c r="S39" s="45"/>
      <c r="T39" s="45"/>
      <c r="U39" s="45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8.71"/>
    <col customWidth="1" min="2" max="7" width="20.71"/>
    <col customWidth="1" min="8" max="26" width="10.71"/>
  </cols>
  <sheetData>
    <row r="1" ht="37.5" customHeight="1">
      <c r="A1" s="76" t="s">
        <v>3186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16" t="str">
        <f>ENTIDAD</f>
        <v>Municipio de San Miguel de Allende, Gobierno del Estado de Guanajuato</v>
      </c>
      <c r="B2" s="18"/>
      <c r="C2" s="18"/>
      <c r="D2" s="18"/>
      <c r="E2" s="18"/>
      <c r="F2" s="18"/>
      <c r="G2" s="1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20" t="s">
        <v>3188</v>
      </c>
      <c r="B3" s="21"/>
      <c r="C3" s="21"/>
      <c r="D3" s="21"/>
      <c r="E3" s="21"/>
      <c r="F3" s="21"/>
      <c r="G3" s="2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20" t="s">
        <v>1277</v>
      </c>
      <c r="B4" s="21"/>
      <c r="C4" s="21"/>
      <c r="D4" s="21"/>
      <c r="E4" s="21"/>
      <c r="F4" s="21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20" t="s">
        <v>3169</v>
      </c>
      <c r="B5" s="21"/>
      <c r="C5" s="21"/>
      <c r="D5" s="21"/>
      <c r="E5" s="21"/>
      <c r="F5" s="21"/>
      <c r="G5" s="22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32" t="s">
        <v>3191</v>
      </c>
      <c r="B6" s="130">
        <f>ANIO1P</f>
        <v>2019</v>
      </c>
      <c r="C6" s="77" t="str">
        <f>ANIO2P</f>
        <v>2020 (d)</v>
      </c>
      <c r="D6" s="77" t="str">
        <f>ANIO3P</f>
        <v>2021 (d)</v>
      </c>
      <c r="E6" s="77" t="str">
        <f>ANIO4P</f>
        <v>2022 (d)</v>
      </c>
      <c r="F6" s="77" t="str">
        <f>ANIO5P</f>
        <v>2023 (d)</v>
      </c>
      <c r="G6" s="77" t="str">
        <f>ANIO6P</f>
        <v>2024 (d)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48.0" customHeight="1">
      <c r="A7" s="83"/>
      <c r="B7" s="131" t="s">
        <v>3171</v>
      </c>
      <c r="C7" s="83"/>
      <c r="D7" s="83"/>
      <c r="E7" s="83"/>
      <c r="F7" s="83"/>
      <c r="G7" s="8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84" t="s">
        <v>3194</v>
      </c>
      <c r="B8" s="38">
        <f t="shared" ref="B8:G8" si="1">SUM(B9:B17)</f>
        <v>9</v>
      </c>
      <c r="C8" s="38">
        <f t="shared" si="1"/>
        <v>13.5</v>
      </c>
      <c r="D8" s="38">
        <f t="shared" si="1"/>
        <v>18</v>
      </c>
      <c r="E8" s="38">
        <f t="shared" si="1"/>
        <v>22.5</v>
      </c>
      <c r="F8" s="38">
        <f t="shared" si="1"/>
        <v>27</v>
      </c>
      <c r="G8" s="38">
        <f t="shared" si="1"/>
        <v>31.5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33" t="s">
        <v>3195</v>
      </c>
      <c r="B9" s="31">
        <v>1.0</v>
      </c>
      <c r="C9" s="31">
        <v>1.5</v>
      </c>
      <c r="D9" s="31">
        <v>2.0</v>
      </c>
      <c r="E9" s="31">
        <v>2.5</v>
      </c>
      <c r="F9" s="31">
        <v>3.0</v>
      </c>
      <c r="G9" s="31">
        <v>3.5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33" t="s">
        <v>3196</v>
      </c>
      <c r="B10" s="31">
        <v>1.0</v>
      </c>
      <c r="C10" s="31">
        <v>1.5</v>
      </c>
      <c r="D10" s="31">
        <v>2.0</v>
      </c>
      <c r="E10" s="31">
        <v>2.5</v>
      </c>
      <c r="F10" s="31">
        <v>3.0</v>
      </c>
      <c r="G10" s="31">
        <v>3.5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33" t="s">
        <v>3198</v>
      </c>
      <c r="B11" s="31">
        <v>1.0</v>
      </c>
      <c r="C11" s="31">
        <v>1.5</v>
      </c>
      <c r="D11" s="31">
        <v>2.0</v>
      </c>
      <c r="E11" s="31">
        <v>2.5</v>
      </c>
      <c r="F11" s="31">
        <v>3.0</v>
      </c>
      <c r="G11" s="31">
        <v>3.5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33" t="s">
        <v>3200</v>
      </c>
      <c r="B12" s="31">
        <v>1.0</v>
      </c>
      <c r="C12" s="31">
        <v>1.5</v>
      </c>
      <c r="D12" s="31">
        <v>2.0</v>
      </c>
      <c r="E12" s="31">
        <v>2.5</v>
      </c>
      <c r="F12" s="31">
        <v>3.0</v>
      </c>
      <c r="G12" s="31">
        <v>3.5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33" t="s">
        <v>3201</v>
      </c>
      <c r="B13" s="31">
        <v>1.0</v>
      </c>
      <c r="C13" s="31">
        <v>1.5</v>
      </c>
      <c r="D13" s="31">
        <v>2.0</v>
      </c>
      <c r="E13" s="31">
        <v>2.5</v>
      </c>
      <c r="F13" s="31">
        <v>3.0</v>
      </c>
      <c r="G13" s="31">
        <v>3.5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33" t="s">
        <v>3203</v>
      </c>
      <c r="B14" s="31">
        <v>1.0</v>
      </c>
      <c r="C14" s="31">
        <v>1.5</v>
      </c>
      <c r="D14" s="31">
        <v>2.0</v>
      </c>
      <c r="E14" s="31">
        <v>2.5</v>
      </c>
      <c r="F14" s="31">
        <v>3.0</v>
      </c>
      <c r="G14" s="31">
        <v>3.5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33" t="s">
        <v>3204</v>
      </c>
      <c r="B15" s="31">
        <v>1.0</v>
      </c>
      <c r="C15" s="31">
        <v>1.5</v>
      </c>
      <c r="D15" s="31">
        <v>2.0</v>
      </c>
      <c r="E15" s="31">
        <v>2.5</v>
      </c>
      <c r="F15" s="31">
        <v>3.0</v>
      </c>
      <c r="G15" s="31">
        <v>3.5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33" t="s">
        <v>3205</v>
      </c>
      <c r="B16" s="31">
        <v>1.0</v>
      </c>
      <c r="C16" s="31">
        <v>1.5</v>
      </c>
      <c r="D16" s="31">
        <v>2.0</v>
      </c>
      <c r="E16" s="31">
        <v>2.5</v>
      </c>
      <c r="F16" s="31">
        <v>3.0</v>
      </c>
      <c r="G16" s="31">
        <v>3.5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33" t="s">
        <v>3206</v>
      </c>
      <c r="B17" s="31">
        <v>1.0</v>
      </c>
      <c r="C17" s="31">
        <v>1.5</v>
      </c>
      <c r="D17" s="31">
        <v>2.0</v>
      </c>
      <c r="E17" s="31">
        <v>2.5</v>
      </c>
      <c r="F17" s="31">
        <v>3.0</v>
      </c>
      <c r="G17" s="31">
        <v>3.5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54"/>
      <c r="B18" s="31"/>
      <c r="C18" s="31"/>
      <c r="D18" s="31"/>
      <c r="E18" s="31"/>
      <c r="F18" s="31"/>
      <c r="G18" s="3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30" t="s">
        <v>3207</v>
      </c>
      <c r="B19" s="49">
        <f t="shared" ref="B19:G19" si="2">SUM(B20:B28)</f>
        <v>9</v>
      </c>
      <c r="C19" s="49">
        <f t="shared" si="2"/>
        <v>13.5</v>
      </c>
      <c r="D19" s="49">
        <f t="shared" si="2"/>
        <v>18</v>
      </c>
      <c r="E19" s="49">
        <f t="shared" si="2"/>
        <v>22.5</v>
      </c>
      <c r="F19" s="49">
        <f t="shared" si="2"/>
        <v>27</v>
      </c>
      <c r="G19" s="49">
        <f t="shared" si="2"/>
        <v>31.5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33" t="s">
        <v>3195</v>
      </c>
      <c r="B20" s="31">
        <v>1.0</v>
      </c>
      <c r="C20" s="31">
        <v>1.5</v>
      </c>
      <c r="D20" s="31">
        <v>2.0</v>
      </c>
      <c r="E20" s="31">
        <v>2.5</v>
      </c>
      <c r="F20" s="31">
        <v>3.0</v>
      </c>
      <c r="G20" s="31">
        <v>3.5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33" t="s">
        <v>3196</v>
      </c>
      <c r="B21" s="31">
        <v>1.0</v>
      </c>
      <c r="C21" s="31">
        <v>1.5</v>
      </c>
      <c r="D21" s="31">
        <v>2.0</v>
      </c>
      <c r="E21" s="31">
        <v>2.5</v>
      </c>
      <c r="F21" s="31">
        <v>3.0</v>
      </c>
      <c r="G21" s="31">
        <v>3.5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33" t="s">
        <v>3198</v>
      </c>
      <c r="B22" s="31">
        <v>1.0</v>
      </c>
      <c r="C22" s="31">
        <v>1.5</v>
      </c>
      <c r="D22" s="31">
        <v>2.0</v>
      </c>
      <c r="E22" s="31">
        <v>2.5</v>
      </c>
      <c r="F22" s="31">
        <v>3.0</v>
      </c>
      <c r="G22" s="31">
        <v>3.5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33" t="s">
        <v>3200</v>
      </c>
      <c r="B23" s="31">
        <v>1.0</v>
      </c>
      <c r="C23" s="31">
        <v>1.5</v>
      </c>
      <c r="D23" s="31">
        <v>2.0</v>
      </c>
      <c r="E23" s="31">
        <v>2.5</v>
      </c>
      <c r="F23" s="31">
        <v>3.0</v>
      </c>
      <c r="G23" s="31">
        <v>3.5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33" t="s">
        <v>3201</v>
      </c>
      <c r="B24" s="31">
        <v>1.0</v>
      </c>
      <c r="C24" s="31">
        <v>1.5</v>
      </c>
      <c r="D24" s="31">
        <v>2.0</v>
      </c>
      <c r="E24" s="31">
        <v>2.5</v>
      </c>
      <c r="F24" s="31">
        <v>3.0</v>
      </c>
      <c r="G24" s="31">
        <v>3.5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33" t="s">
        <v>3203</v>
      </c>
      <c r="B25" s="31">
        <v>1.0</v>
      </c>
      <c r="C25" s="31">
        <v>1.5</v>
      </c>
      <c r="D25" s="31">
        <v>2.0</v>
      </c>
      <c r="E25" s="31">
        <v>2.5</v>
      </c>
      <c r="F25" s="31">
        <v>3.0</v>
      </c>
      <c r="G25" s="31">
        <v>3.5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33" t="s">
        <v>3204</v>
      </c>
      <c r="B26" s="31">
        <v>1.0</v>
      </c>
      <c r="C26" s="31">
        <v>1.5</v>
      </c>
      <c r="D26" s="31">
        <v>2.0</v>
      </c>
      <c r="E26" s="31">
        <v>2.5</v>
      </c>
      <c r="F26" s="31">
        <v>3.0</v>
      </c>
      <c r="G26" s="31">
        <v>3.5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33" t="s">
        <v>3209</v>
      </c>
      <c r="B27" s="31">
        <v>1.0</v>
      </c>
      <c r="C27" s="31">
        <v>1.5</v>
      </c>
      <c r="D27" s="31">
        <v>2.0</v>
      </c>
      <c r="E27" s="31">
        <v>2.5</v>
      </c>
      <c r="F27" s="31">
        <v>3.0</v>
      </c>
      <c r="G27" s="31">
        <v>3.5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33" t="s">
        <v>3206</v>
      </c>
      <c r="B28" s="31">
        <v>1.0</v>
      </c>
      <c r="C28" s="31">
        <v>1.5</v>
      </c>
      <c r="D28" s="31">
        <v>2.0</v>
      </c>
      <c r="E28" s="31">
        <v>2.5</v>
      </c>
      <c r="F28" s="31">
        <v>3.0</v>
      </c>
      <c r="G28" s="31">
        <v>3.5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31"/>
      <c r="B29" s="31"/>
      <c r="C29" s="31"/>
      <c r="D29" s="31"/>
      <c r="E29" s="31"/>
      <c r="F29" s="31"/>
      <c r="G29" s="3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30" t="s">
        <v>3210</v>
      </c>
      <c r="B30" s="49">
        <f t="shared" ref="B30:G30" si="3">B8+B19</f>
        <v>18</v>
      </c>
      <c r="C30" s="49">
        <f t="shared" si="3"/>
        <v>27</v>
      </c>
      <c r="D30" s="49">
        <f t="shared" si="3"/>
        <v>36</v>
      </c>
      <c r="E30" s="49">
        <f t="shared" si="3"/>
        <v>45</v>
      </c>
      <c r="F30" s="49">
        <f t="shared" si="3"/>
        <v>54</v>
      </c>
      <c r="G30" s="49">
        <f t="shared" si="3"/>
        <v>63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8"/>
      <c r="B31" s="58"/>
      <c r="C31" s="58"/>
      <c r="D31" s="58"/>
      <c r="E31" s="58"/>
      <c r="F31" s="58"/>
      <c r="G31" s="5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1">
    <mergeCell ref="D6:D7"/>
    <mergeCell ref="A6:A7"/>
    <mergeCell ref="C6:C7"/>
    <mergeCell ref="E6:E7"/>
    <mergeCell ref="A2:G2"/>
    <mergeCell ref="A1:G1"/>
    <mergeCell ref="A3:G3"/>
    <mergeCell ref="A4:G4"/>
    <mergeCell ref="A5:G5"/>
    <mergeCell ref="G6:G7"/>
    <mergeCell ref="F6:F7"/>
  </mergeCells>
  <dataValidations>
    <dataValidation type="decimal" allowBlank="1" showErrorMessage="1" sqref="B8:G30">
      <formula1>-1.79769313486231E100</formula1>
      <formula2>1.79769313486231E100</formula2>
    </dataValidation>
    <dataValidation type="decimal" allowBlank="1" showInputMessage="1" showErrorMessage="1" prompt="Año en Cuestión (de proyecto de presupuesto) (c)" sqref="B6">
      <formula1>'Info General'!D6</formula1>
      <formula2>'Info General'!E6</formula2>
    </dataValidation>
  </dataValidations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58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6" width="10.71"/>
  </cols>
  <sheetData>
    <row r="1">
      <c r="A1" t="s">
        <v>2297</v>
      </c>
      <c r="B1" t="s">
        <v>2298</v>
      </c>
      <c r="C1" t="s">
        <v>2300</v>
      </c>
      <c r="D1" t="s">
        <v>2301</v>
      </c>
      <c r="E1" t="s">
        <v>2302</v>
      </c>
      <c r="F1" t="s">
        <v>2303</v>
      </c>
      <c r="G1" t="s">
        <v>2304</v>
      </c>
      <c r="H1" t="s">
        <v>2305</v>
      </c>
      <c r="I1" t="s">
        <v>2306</v>
      </c>
      <c r="P1" t="s">
        <v>3177</v>
      </c>
      <c r="Q1" t="s">
        <v>3178</v>
      </c>
      <c r="R1" t="s">
        <v>3179</v>
      </c>
      <c r="S1" t="s">
        <v>3180</v>
      </c>
      <c r="T1" t="s">
        <v>3181</v>
      </c>
      <c r="U1" t="s">
        <v>3182</v>
      </c>
    </row>
    <row r="2">
      <c r="A2" t="str">
        <f t="shared" ref="A2:A22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7.0</v>
      </c>
      <c r="C2">
        <v>2.0</v>
      </c>
      <c r="D2">
        <v>1.0</v>
      </c>
      <c r="I2" t="s">
        <v>2724</v>
      </c>
      <c r="P2" s="45">
        <f>'Formato 7 b)'!B8</f>
        <v>9</v>
      </c>
      <c r="Q2" s="45">
        <f>'Formato 7 b)'!C8</f>
        <v>13.5</v>
      </c>
      <c r="R2" s="45">
        <f>'Formato 7 b)'!D8</f>
        <v>18</v>
      </c>
      <c r="S2" s="45">
        <f>'Formato 7 b)'!E8</f>
        <v>22.5</v>
      </c>
      <c r="T2" s="45">
        <f>'Formato 7 b)'!F8</f>
        <v>27</v>
      </c>
      <c r="U2" s="45">
        <f>'Formato 7 b)'!G8</f>
        <v>31.5</v>
      </c>
    </row>
    <row r="3">
      <c r="A3" t="str">
        <f t="shared" si="1"/>
        <v>7,2,1,1,0,0,0</v>
      </c>
      <c r="B3">
        <v>7.0</v>
      </c>
      <c r="C3">
        <v>2.0</v>
      </c>
      <c r="D3">
        <v>1.0</v>
      </c>
      <c r="E3">
        <v>1.0</v>
      </c>
      <c r="J3" t="s">
        <v>2933</v>
      </c>
      <c r="P3" s="45">
        <f>'Formato 7 b)'!B9</f>
        <v>1</v>
      </c>
      <c r="Q3" s="45">
        <f>'Formato 7 b)'!C9</f>
        <v>1.5</v>
      </c>
      <c r="R3" s="45">
        <f>'Formato 7 b)'!D9</f>
        <v>2</v>
      </c>
      <c r="S3" s="45">
        <f>'Formato 7 b)'!E9</f>
        <v>2.5</v>
      </c>
      <c r="T3" s="45">
        <f>'Formato 7 b)'!F9</f>
        <v>3</v>
      </c>
      <c r="U3" s="45">
        <f>'Formato 7 b)'!G9</f>
        <v>3.5</v>
      </c>
    </row>
    <row r="4">
      <c r="A4" t="str">
        <f t="shared" si="1"/>
        <v>7,2,1,2,0,0,0</v>
      </c>
      <c r="B4">
        <v>7.0</v>
      </c>
      <c r="C4">
        <v>2.0</v>
      </c>
      <c r="D4">
        <v>1.0</v>
      </c>
      <c r="E4">
        <v>2.0</v>
      </c>
      <c r="J4" t="s">
        <v>2976</v>
      </c>
      <c r="P4" s="45">
        <f>'Formato 7 b)'!B10</f>
        <v>1</v>
      </c>
      <c r="Q4" s="45">
        <f>'Formato 7 b)'!C10</f>
        <v>1.5</v>
      </c>
      <c r="R4" s="45">
        <f>'Formato 7 b)'!D10</f>
        <v>2</v>
      </c>
      <c r="S4" s="45">
        <f>'Formato 7 b)'!E10</f>
        <v>2.5</v>
      </c>
      <c r="T4" s="45">
        <f>'Formato 7 b)'!F10</f>
        <v>3</v>
      </c>
      <c r="U4" s="45">
        <f>'Formato 7 b)'!G10</f>
        <v>3.5</v>
      </c>
    </row>
    <row r="5">
      <c r="A5" t="str">
        <f t="shared" si="1"/>
        <v>7,2,1,3,0,0,0</v>
      </c>
      <c r="B5">
        <v>7.0</v>
      </c>
      <c r="C5">
        <v>2.0</v>
      </c>
      <c r="D5">
        <v>1.0</v>
      </c>
      <c r="E5">
        <v>3.0</v>
      </c>
      <c r="J5" t="s">
        <v>2996</v>
      </c>
      <c r="P5" s="45">
        <f>'Formato 7 b)'!B11</f>
        <v>1</v>
      </c>
      <c r="Q5" s="45">
        <f>'Formato 7 b)'!C11</f>
        <v>1.5</v>
      </c>
      <c r="R5" s="45">
        <f>'Formato 7 b)'!D11</f>
        <v>2</v>
      </c>
      <c r="S5" s="45">
        <f>'Formato 7 b)'!E11</f>
        <v>2.5</v>
      </c>
      <c r="T5" s="45">
        <f>'Formato 7 b)'!F11</f>
        <v>3</v>
      </c>
      <c r="U5" s="45">
        <f>'Formato 7 b)'!G11</f>
        <v>3.5</v>
      </c>
    </row>
    <row r="6">
      <c r="A6" t="str">
        <f t="shared" si="1"/>
        <v>7,2,1,4,0,0,0</v>
      </c>
      <c r="B6">
        <v>7.0</v>
      </c>
      <c r="C6">
        <v>2.0</v>
      </c>
      <c r="D6">
        <v>1.0</v>
      </c>
      <c r="E6">
        <v>4.0</v>
      </c>
      <c r="J6" t="s">
        <v>3013</v>
      </c>
      <c r="P6" s="45">
        <f>'Formato 7 b)'!B12</f>
        <v>1</v>
      </c>
      <c r="Q6" s="45">
        <f>'Formato 7 b)'!C12</f>
        <v>1.5</v>
      </c>
      <c r="R6" s="45">
        <f>'Formato 7 b)'!D12</f>
        <v>2</v>
      </c>
      <c r="S6" s="45">
        <f>'Formato 7 b)'!E12</f>
        <v>2.5</v>
      </c>
      <c r="T6" s="45">
        <f>'Formato 7 b)'!F12</f>
        <v>3</v>
      </c>
      <c r="U6" s="45">
        <f>'Formato 7 b)'!G12</f>
        <v>3.5</v>
      </c>
    </row>
    <row r="7">
      <c r="A7" t="str">
        <f t="shared" si="1"/>
        <v>7,2,1,5,0,0,0</v>
      </c>
      <c r="B7">
        <v>7.0</v>
      </c>
      <c r="C7">
        <v>2.0</v>
      </c>
      <c r="D7">
        <v>1.0</v>
      </c>
      <c r="E7">
        <v>5.0</v>
      </c>
      <c r="J7" t="s">
        <v>3026</v>
      </c>
      <c r="P7" s="45">
        <f>'Formato 7 b)'!B13</f>
        <v>1</v>
      </c>
      <c r="Q7" s="45">
        <f>'Formato 7 b)'!C13</f>
        <v>1.5</v>
      </c>
      <c r="R7" s="45">
        <f>'Formato 7 b)'!D13</f>
        <v>2</v>
      </c>
      <c r="S7" s="45">
        <f>'Formato 7 b)'!E13</f>
        <v>2.5</v>
      </c>
      <c r="T7" s="45">
        <f>'Formato 7 b)'!F13</f>
        <v>3</v>
      </c>
      <c r="U7" s="45">
        <f>'Formato 7 b)'!G13</f>
        <v>3.5</v>
      </c>
    </row>
    <row r="8">
      <c r="A8" t="str">
        <f t="shared" si="1"/>
        <v>7,2,1,6,0,0,0</v>
      </c>
      <c r="B8">
        <v>7.0</v>
      </c>
      <c r="C8">
        <v>2.0</v>
      </c>
      <c r="D8">
        <v>1.0</v>
      </c>
      <c r="E8">
        <v>6.0</v>
      </c>
      <c r="J8" t="s">
        <v>3046</v>
      </c>
      <c r="P8" s="45">
        <f>'Formato 7 b)'!B14</f>
        <v>1</v>
      </c>
      <c r="Q8" s="45">
        <f>'Formato 7 b)'!C14</f>
        <v>1.5</v>
      </c>
      <c r="R8" s="45">
        <f>'Formato 7 b)'!D14</f>
        <v>2</v>
      </c>
      <c r="S8" s="45">
        <f>'Formato 7 b)'!E14</f>
        <v>2.5</v>
      </c>
      <c r="T8" s="45">
        <f>'Formato 7 b)'!F14</f>
        <v>3</v>
      </c>
      <c r="U8" s="45">
        <f>'Formato 7 b)'!G14</f>
        <v>3.5</v>
      </c>
    </row>
    <row r="9">
      <c r="A9" t="str">
        <f t="shared" si="1"/>
        <v>7,2,1,7,0,0,0</v>
      </c>
      <c r="B9">
        <v>7.0</v>
      </c>
      <c r="C9">
        <v>2.0</v>
      </c>
      <c r="D9">
        <v>1.0</v>
      </c>
      <c r="E9">
        <v>7.0</v>
      </c>
      <c r="J9" t="s">
        <v>3051</v>
      </c>
      <c r="P9" s="45">
        <f>'Formato 7 b)'!B15</f>
        <v>1</v>
      </c>
      <c r="Q9" s="45">
        <f>'Formato 7 b)'!C15</f>
        <v>1.5</v>
      </c>
      <c r="R9" s="45">
        <f>'Formato 7 b)'!D15</f>
        <v>2</v>
      </c>
      <c r="S9" s="45">
        <f>'Formato 7 b)'!E15</f>
        <v>2.5</v>
      </c>
      <c r="T9" s="45">
        <f>'Formato 7 b)'!F15</f>
        <v>3</v>
      </c>
      <c r="U9" s="45">
        <f>'Formato 7 b)'!G15</f>
        <v>3.5</v>
      </c>
    </row>
    <row r="10">
      <c r="A10" t="str">
        <f t="shared" si="1"/>
        <v>7,2,1,8,0,0,0</v>
      </c>
      <c r="B10">
        <v>7.0</v>
      </c>
      <c r="C10">
        <v>2.0</v>
      </c>
      <c r="D10">
        <v>1.0</v>
      </c>
      <c r="E10">
        <v>8.0</v>
      </c>
      <c r="J10" t="s">
        <v>3218</v>
      </c>
      <c r="P10" s="45">
        <f>'Formato 7 b)'!B16</f>
        <v>1</v>
      </c>
      <c r="Q10" s="45">
        <f>'Formato 7 b)'!C16</f>
        <v>1.5</v>
      </c>
      <c r="R10" s="45">
        <f>'Formato 7 b)'!D16</f>
        <v>2</v>
      </c>
      <c r="S10" s="45">
        <f>'Formato 7 b)'!E16</f>
        <v>2.5</v>
      </c>
      <c r="T10" s="45">
        <f>'Formato 7 b)'!F16</f>
        <v>3</v>
      </c>
      <c r="U10" s="45">
        <f>'Formato 7 b)'!G16</f>
        <v>3.5</v>
      </c>
    </row>
    <row r="11">
      <c r="A11" t="str">
        <f t="shared" si="1"/>
        <v>7,2,1,9,0,0,0</v>
      </c>
      <c r="B11">
        <v>7.0</v>
      </c>
      <c r="C11">
        <v>2.0</v>
      </c>
      <c r="D11">
        <v>1.0</v>
      </c>
      <c r="E11">
        <v>9.0</v>
      </c>
      <c r="J11" t="s">
        <v>2594</v>
      </c>
      <c r="P11" s="45">
        <f>'Formato 7 b)'!B17</f>
        <v>1</v>
      </c>
      <c r="Q11" s="45">
        <f>'Formato 7 b)'!C17</f>
        <v>1.5</v>
      </c>
      <c r="R11" s="45">
        <f>'Formato 7 b)'!D17</f>
        <v>2</v>
      </c>
      <c r="S11" s="45">
        <f>'Formato 7 b)'!E17</f>
        <v>2.5</v>
      </c>
      <c r="T11" s="45">
        <f>'Formato 7 b)'!F17</f>
        <v>3</v>
      </c>
      <c r="U11" s="45">
        <f>'Formato 7 b)'!G17</f>
        <v>3.5</v>
      </c>
    </row>
    <row r="12">
      <c r="A12" t="str">
        <f t="shared" si="1"/>
        <v>7,2,2,0,0,0,0</v>
      </c>
      <c r="B12">
        <v>7.0</v>
      </c>
      <c r="C12">
        <v>2.0</v>
      </c>
      <c r="D12">
        <v>2.0</v>
      </c>
      <c r="I12" t="s">
        <v>2727</v>
      </c>
      <c r="P12" s="45">
        <f>'Formato 7 b)'!B19</f>
        <v>9</v>
      </c>
      <c r="Q12" s="45">
        <f>'Formato 7 b)'!C19</f>
        <v>13.5</v>
      </c>
      <c r="R12" s="45">
        <f>'Formato 7 b)'!D19</f>
        <v>18</v>
      </c>
      <c r="S12" s="45">
        <f>'Formato 7 b)'!E19</f>
        <v>22.5</v>
      </c>
      <c r="T12" s="45">
        <f>'Formato 7 b)'!F19</f>
        <v>27</v>
      </c>
      <c r="U12" s="45">
        <f>'Formato 7 b)'!G19</f>
        <v>31.5</v>
      </c>
    </row>
    <row r="13">
      <c r="A13" t="str">
        <f t="shared" si="1"/>
        <v>7,2,2,1,0,0,0</v>
      </c>
      <c r="B13">
        <v>7.0</v>
      </c>
      <c r="C13">
        <v>2.0</v>
      </c>
      <c r="D13">
        <v>2.0</v>
      </c>
      <c r="E13">
        <v>1.0</v>
      </c>
      <c r="J13" t="s">
        <v>2933</v>
      </c>
      <c r="P13" s="45">
        <f>'Formato 7 b)'!B20</f>
        <v>1</v>
      </c>
      <c r="Q13" s="45">
        <f>'Formato 7 b)'!C20</f>
        <v>1.5</v>
      </c>
      <c r="R13" s="45">
        <f>'Formato 7 b)'!D20</f>
        <v>2</v>
      </c>
      <c r="S13" s="45">
        <f>'Formato 7 b)'!E20</f>
        <v>2.5</v>
      </c>
      <c r="T13" s="45">
        <f>'Formato 7 b)'!F20</f>
        <v>3</v>
      </c>
      <c r="U13" s="45">
        <f>'Formato 7 b)'!G20</f>
        <v>3.5</v>
      </c>
    </row>
    <row r="14">
      <c r="A14" t="str">
        <f t="shared" si="1"/>
        <v>7,2,2,2,0,0,0</v>
      </c>
      <c r="B14">
        <v>7.0</v>
      </c>
      <c r="C14">
        <v>2.0</v>
      </c>
      <c r="D14">
        <v>2.0</v>
      </c>
      <c r="E14">
        <v>2.0</v>
      </c>
      <c r="J14" t="s">
        <v>2976</v>
      </c>
      <c r="P14" s="45">
        <f>'Formato 7 b)'!B21</f>
        <v>1</v>
      </c>
      <c r="Q14" s="45">
        <f>'Formato 7 b)'!C21</f>
        <v>1.5</v>
      </c>
      <c r="R14" s="45">
        <f>'Formato 7 b)'!D21</f>
        <v>2</v>
      </c>
      <c r="S14" s="45">
        <f>'Formato 7 b)'!E21</f>
        <v>2.5</v>
      </c>
      <c r="T14" s="45">
        <f>'Formato 7 b)'!F21</f>
        <v>3</v>
      </c>
      <c r="U14" s="45">
        <f>'Formato 7 b)'!G21</f>
        <v>3.5</v>
      </c>
    </row>
    <row r="15">
      <c r="A15" t="str">
        <f t="shared" si="1"/>
        <v>7,2,2,3,0,0,0</v>
      </c>
      <c r="B15">
        <v>7.0</v>
      </c>
      <c r="C15">
        <v>2.0</v>
      </c>
      <c r="D15">
        <v>2.0</v>
      </c>
      <c r="E15">
        <v>3.0</v>
      </c>
      <c r="J15" t="s">
        <v>2996</v>
      </c>
      <c r="P15" s="45">
        <f>'Formato 7 b)'!B22</f>
        <v>1</v>
      </c>
      <c r="Q15" s="45">
        <f>'Formato 7 b)'!C22</f>
        <v>1.5</v>
      </c>
      <c r="R15" s="45">
        <f>'Formato 7 b)'!D22</f>
        <v>2</v>
      </c>
      <c r="S15" s="45">
        <f>'Formato 7 b)'!E22</f>
        <v>2.5</v>
      </c>
      <c r="T15" s="45">
        <f>'Formato 7 b)'!F22</f>
        <v>3</v>
      </c>
      <c r="U15" s="45">
        <f>'Formato 7 b)'!G22</f>
        <v>3.5</v>
      </c>
    </row>
    <row r="16">
      <c r="A16" t="str">
        <f t="shared" si="1"/>
        <v>7,2,2,4,0,0,0</v>
      </c>
      <c r="B16">
        <v>7.0</v>
      </c>
      <c r="C16">
        <v>2.0</v>
      </c>
      <c r="D16">
        <v>2.0</v>
      </c>
      <c r="E16">
        <v>4.0</v>
      </c>
      <c r="J16" t="s">
        <v>3013</v>
      </c>
      <c r="P16" s="45">
        <f>'Formato 7 b)'!B23</f>
        <v>1</v>
      </c>
      <c r="Q16" s="45">
        <f>'Formato 7 b)'!C23</f>
        <v>1.5</v>
      </c>
      <c r="R16" s="45">
        <f>'Formato 7 b)'!D23</f>
        <v>2</v>
      </c>
      <c r="S16" s="45">
        <f>'Formato 7 b)'!E23</f>
        <v>2.5</v>
      </c>
      <c r="T16" s="45">
        <f>'Formato 7 b)'!F23</f>
        <v>3</v>
      </c>
      <c r="U16" s="45">
        <f>'Formato 7 b)'!G23</f>
        <v>3.5</v>
      </c>
    </row>
    <row r="17">
      <c r="A17" t="str">
        <f t="shared" si="1"/>
        <v>7,2,2,5,0,0,0</v>
      </c>
      <c r="B17">
        <v>7.0</v>
      </c>
      <c r="C17">
        <v>2.0</v>
      </c>
      <c r="D17">
        <v>2.0</v>
      </c>
      <c r="E17">
        <v>5.0</v>
      </c>
      <c r="J17" t="s">
        <v>3026</v>
      </c>
      <c r="P17" s="45">
        <f>'Formato 7 b)'!B24</f>
        <v>1</v>
      </c>
      <c r="Q17" s="45">
        <f>'Formato 7 b)'!C24</f>
        <v>1.5</v>
      </c>
      <c r="R17" s="45">
        <f>'Formato 7 b)'!D24</f>
        <v>2</v>
      </c>
      <c r="S17" s="45">
        <f>'Formato 7 b)'!E24</f>
        <v>2.5</v>
      </c>
      <c r="T17" s="45">
        <f>'Formato 7 b)'!F24</f>
        <v>3</v>
      </c>
      <c r="U17" s="45">
        <f>'Formato 7 b)'!G24</f>
        <v>3.5</v>
      </c>
    </row>
    <row r="18">
      <c r="A18" t="str">
        <f t="shared" si="1"/>
        <v>7,2,2,6,0,0,0</v>
      </c>
      <c r="B18">
        <v>7.0</v>
      </c>
      <c r="C18">
        <v>2.0</v>
      </c>
      <c r="D18">
        <v>2.0</v>
      </c>
      <c r="E18">
        <v>6.0</v>
      </c>
      <c r="J18" t="s">
        <v>3046</v>
      </c>
      <c r="P18" s="45">
        <f>'Formato 7 b)'!B25</f>
        <v>1</v>
      </c>
      <c r="Q18" s="45">
        <f>'Formato 7 b)'!C25</f>
        <v>1.5</v>
      </c>
      <c r="R18" s="45">
        <f>'Formato 7 b)'!D25</f>
        <v>2</v>
      </c>
      <c r="S18" s="45">
        <f>'Formato 7 b)'!E25</f>
        <v>2.5</v>
      </c>
      <c r="T18" s="45">
        <f>'Formato 7 b)'!F25</f>
        <v>3</v>
      </c>
      <c r="U18" s="45">
        <f>'Formato 7 b)'!G25</f>
        <v>3.5</v>
      </c>
    </row>
    <row r="19">
      <c r="A19" t="str">
        <f t="shared" si="1"/>
        <v>7,2,2,7,0,0,0</v>
      </c>
      <c r="B19">
        <v>7.0</v>
      </c>
      <c r="C19">
        <v>2.0</v>
      </c>
      <c r="D19">
        <v>2.0</v>
      </c>
      <c r="E19">
        <v>7.0</v>
      </c>
      <c r="J19" t="s">
        <v>3051</v>
      </c>
      <c r="P19" s="45">
        <f>'Formato 7 b)'!B26</f>
        <v>1</v>
      </c>
      <c r="Q19" s="45">
        <f>'Formato 7 b)'!C26</f>
        <v>1.5</v>
      </c>
      <c r="R19" s="45">
        <f>'Formato 7 b)'!D26</f>
        <v>2</v>
      </c>
      <c r="S19" s="45">
        <f>'Formato 7 b)'!E26</f>
        <v>2.5</v>
      </c>
      <c r="T19" s="45">
        <f>'Formato 7 b)'!F26</f>
        <v>3</v>
      </c>
      <c r="U19" s="45">
        <f>'Formato 7 b)'!G26</f>
        <v>3.5</v>
      </c>
    </row>
    <row r="20">
      <c r="A20" t="str">
        <f t="shared" si="1"/>
        <v>7,2,2,8,0,0,0</v>
      </c>
      <c r="B20">
        <v>7.0</v>
      </c>
      <c r="C20">
        <v>2.0</v>
      </c>
      <c r="D20">
        <v>2.0</v>
      </c>
      <c r="E20">
        <v>8.0</v>
      </c>
      <c r="J20" t="s">
        <v>3063</v>
      </c>
      <c r="P20" s="45">
        <f>'Formato 7 b)'!B27</f>
        <v>1</v>
      </c>
      <c r="Q20" s="45">
        <f>'Formato 7 b)'!C27</f>
        <v>1.5</v>
      </c>
      <c r="R20" s="45">
        <f>'Formato 7 b)'!D27</f>
        <v>2</v>
      </c>
      <c r="S20" s="45">
        <f>'Formato 7 b)'!E27</f>
        <v>2.5</v>
      </c>
      <c r="T20" s="45">
        <f>'Formato 7 b)'!F27</f>
        <v>3</v>
      </c>
      <c r="U20" s="45">
        <f>'Formato 7 b)'!G27</f>
        <v>3.5</v>
      </c>
    </row>
    <row r="21" ht="15.75" customHeight="1">
      <c r="A21" t="str">
        <f t="shared" si="1"/>
        <v>7,2,2,9,0,0,0</v>
      </c>
      <c r="B21">
        <v>7.0</v>
      </c>
      <c r="C21">
        <v>2.0</v>
      </c>
      <c r="D21">
        <v>2.0</v>
      </c>
      <c r="E21">
        <v>9.0</v>
      </c>
      <c r="J21" t="s">
        <v>2594</v>
      </c>
      <c r="P21" s="45">
        <f>'Formato 7 b)'!B28</f>
        <v>1</v>
      </c>
      <c r="Q21" s="45">
        <f>'Formato 7 b)'!C28</f>
        <v>1.5</v>
      </c>
      <c r="R21" s="45">
        <f>'Formato 7 b)'!D28</f>
        <v>2</v>
      </c>
      <c r="S21" s="45">
        <f>'Formato 7 b)'!E28</f>
        <v>2.5</v>
      </c>
      <c r="T21" s="45">
        <f>'Formato 7 b)'!F28</f>
        <v>3</v>
      </c>
      <c r="U21" s="45">
        <f>'Formato 7 b)'!G28</f>
        <v>3.5</v>
      </c>
    </row>
    <row r="22" ht="15.75" customHeight="1">
      <c r="A22" t="str">
        <f t="shared" si="1"/>
        <v>7,2,3,0,0,0,0</v>
      </c>
      <c r="B22">
        <v>7.0</v>
      </c>
      <c r="C22">
        <v>2.0</v>
      </c>
      <c r="D22">
        <v>3.0</v>
      </c>
      <c r="I22" t="s">
        <v>3242</v>
      </c>
      <c r="P22" s="45">
        <f>'Formato 7 b)'!B30</f>
        <v>18</v>
      </c>
      <c r="Q22" s="45">
        <f>'Formato 7 b)'!C30</f>
        <v>27</v>
      </c>
      <c r="R22" s="45">
        <f>'Formato 7 b)'!D30</f>
        <v>36</v>
      </c>
      <c r="S22" s="45">
        <f>'Formato 7 b)'!E30</f>
        <v>45</v>
      </c>
      <c r="T22" s="45">
        <f>'Formato 7 b)'!F30</f>
        <v>54</v>
      </c>
      <c r="U22" s="45">
        <f>'Formato 7 b)'!G30</f>
        <v>63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8.14"/>
    <col customWidth="1" min="2" max="7" width="20.71"/>
    <col customWidth="1" min="8" max="26" width="10.71"/>
  </cols>
  <sheetData>
    <row r="1" ht="37.5" customHeight="1">
      <c r="A1" s="76" t="s">
        <v>3213</v>
      </c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>
      <c r="A2" s="16" t="str">
        <f>ENTIDAD</f>
        <v>Municipio de San Miguel de Allende, Gobierno del Estado de Guanajuato</v>
      </c>
      <c r="B2" s="18"/>
      <c r="C2" s="18"/>
      <c r="D2" s="18"/>
      <c r="E2" s="18"/>
      <c r="F2" s="18"/>
      <c r="G2" s="19"/>
    </row>
    <row r="3">
      <c r="A3" s="20" t="s">
        <v>3214</v>
      </c>
      <c r="B3" s="21"/>
      <c r="C3" s="21"/>
      <c r="D3" s="21"/>
      <c r="E3" s="21"/>
      <c r="F3" s="21"/>
      <c r="G3" s="22"/>
    </row>
    <row r="4">
      <c r="A4" s="23" t="s">
        <v>1277</v>
      </c>
      <c r="B4" s="24"/>
      <c r="C4" s="24"/>
      <c r="D4" s="24"/>
      <c r="E4" s="24"/>
      <c r="F4" s="24"/>
      <c r="G4" s="25"/>
    </row>
    <row r="5">
      <c r="A5" s="96" t="s">
        <v>3170</v>
      </c>
      <c r="B5" s="96" t="str">
        <f>ANIO5R</f>
        <v>2013 ¹ (c)</v>
      </c>
      <c r="C5" s="96" t="str">
        <f>ANIO4R</f>
        <v>2014 ¹ (c)</v>
      </c>
      <c r="D5" s="96" t="str">
        <f>ANIO3R</f>
        <v>2015 ¹ (c)</v>
      </c>
      <c r="E5" s="96" t="str">
        <f>ANIO2R</f>
        <v>2016 ¹ (c)</v>
      </c>
      <c r="F5" s="96" t="str">
        <f>ANIO1R</f>
        <v>2017 ¹ (c)</v>
      </c>
      <c r="G5" s="130">
        <f>ANIO_INFORME</f>
        <v>2018</v>
      </c>
    </row>
    <row r="6" ht="31.5" customHeight="1">
      <c r="A6" s="83"/>
      <c r="B6" s="83"/>
      <c r="C6" s="83"/>
      <c r="D6" s="83"/>
      <c r="E6" s="83"/>
      <c r="F6" s="83"/>
      <c r="G6" s="131" t="s">
        <v>3215</v>
      </c>
    </row>
    <row r="7">
      <c r="A7" s="84" t="s">
        <v>3216</v>
      </c>
      <c r="B7" s="38">
        <f t="shared" ref="B7:G7" si="1">SUM(B8:B19)</f>
        <v>9</v>
      </c>
      <c r="C7" s="38">
        <f t="shared" si="1"/>
        <v>12</v>
      </c>
      <c r="D7" s="38">
        <f t="shared" si="1"/>
        <v>15</v>
      </c>
      <c r="E7" s="38">
        <f t="shared" si="1"/>
        <v>18</v>
      </c>
      <c r="F7" s="38">
        <f t="shared" si="1"/>
        <v>21</v>
      </c>
      <c r="G7" s="38">
        <f t="shared" si="1"/>
        <v>24</v>
      </c>
    </row>
    <row r="8">
      <c r="A8" s="33" t="s">
        <v>3217</v>
      </c>
      <c r="B8" s="31">
        <v>0.75</v>
      </c>
      <c r="C8" s="31">
        <v>1.0</v>
      </c>
      <c r="D8" s="31">
        <v>1.25</v>
      </c>
      <c r="E8" s="31">
        <v>1.5</v>
      </c>
      <c r="F8" s="31">
        <v>1.75</v>
      </c>
      <c r="G8" s="31">
        <v>2.0</v>
      </c>
    </row>
    <row r="9">
      <c r="A9" s="33" t="s">
        <v>3219</v>
      </c>
      <c r="B9" s="31">
        <v>0.75</v>
      </c>
      <c r="C9" s="31">
        <v>1.0</v>
      </c>
      <c r="D9" s="31">
        <v>1.25</v>
      </c>
      <c r="E9" s="31">
        <v>1.5</v>
      </c>
      <c r="F9" s="31">
        <v>1.75</v>
      </c>
      <c r="G9" s="31">
        <v>2.0</v>
      </c>
    </row>
    <row r="10">
      <c r="A10" s="33" t="s">
        <v>3220</v>
      </c>
      <c r="B10" s="31">
        <v>0.75</v>
      </c>
      <c r="C10" s="31">
        <v>1.0</v>
      </c>
      <c r="D10" s="31">
        <v>1.25</v>
      </c>
      <c r="E10" s="31">
        <v>1.5</v>
      </c>
      <c r="F10" s="31">
        <v>1.75</v>
      </c>
      <c r="G10" s="31">
        <v>2.0</v>
      </c>
    </row>
    <row r="11">
      <c r="A11" s="33" t="s">
        <v>3221</v>
      </c>
      <c r="B11" s="31">
        <v>0.75</v>
      </c>
      <c r="C11" s="31">
        <v>1.0</v>
      </c>
      <c r="D11" s="31">
        <v>1.25</v>
      </c>
      <c r="E11" s="31">
        <v>1.5</v>
      </c>
      <c r="F11" s="31">
        <v>1.75</v>
      </c>
      <c r="G11" s="31">
        <v>2.0</v>
      </c>
    </row>
    <row r="12">
      <c r="A12" s="33" t="s">
        <v>3222</v>
      </c>
      <c r="B12" s="31">
        <v>0.75</v>
      </c>
      <c r="C12" s="31">
        <v>1.0</v>
      </c>
      <c r="D12" s="31">
        <v>1.25</v>
      </c>
      <c r="E12" s="31">
        <v>1.5</v>
      </c>
      <c r="F12" s="31">
        <v>1.75</v>
      </c>
      <c r="G12" s="31">
        <v>2.0</v>
      </c>
    </row>
    <row r="13">
      <c r="A13" s="33" t="s">
        <v>3223</v>
      </c>
      <c r="B13" s="31">
        <v>0.75</v>
      </c>
      <c r="C13" s="31">
        <v>1.0</v>
      </c>
      <c r="D13" s="31">
        <v>1.25</v>
      </c>
      <c r="E13" s="31">
        <v>1.5</v>
      </c>
      <c r="F13" s="31">
        <v>1.75</v>
      </c>
      <c r="G13" s="31">
        <v>2.0</v>
      </c>
    </row>
    <row r="14">
      <c r="A14" s="33" t="s">
        <v>3224</v>
      </c>
      <c r="B14" s="31">
        <v>0.75</v>
      </c>
      <c r="C14" s="31">
        <v>1.0</v>
      </c>
      <c r="D14" s="31">
        <v>1.25</v>
      </c>
      <c r="E14" s="31">
        <v>1.5</v>
      </c>
      <c r="F14" s="31">
        <v>1.75</v>
      </c>
      <c r="G14" s="31">
        <v>2.0</v>
      </c>
    </row>
    <row r="15">
      <c r="A15" s="33" t="s">
        <v>3225</v>
      </c>
      <c r="B15" s="31">
        <v>0.75</v>
      </c>
      <c r="C15" s="31">
        <v>1.0</v>
      </c>
      <c r="D15" s="31">
        <v>1.25</v>
      </c>
      <c r="E15" s="31">
        <v>1.5</v>
      </c>
      <c r="F15" s="31">
        <v>1.75</v>
      </c>
      <c r="G15" s="31">
        <v>2.0</v>
      </c>
    </row>
    <row r="16">
      <c r="A16" s="33" t="s">
        <v>3226</v>
      </c>
      <c r="B16" s="31">
        <v>0.75</v>
      </c>
      <c r="C16" s="31">
        <v>1.0</v>
      </c>
      <c r="D16" s="31">
        <v>1.25</v>
      </c>
      <c r="E16" s="31">
        <v>1.5</v>
      </c>
      <c r="F16" s="31">
        <v>1.75</v>
      </c>
      <c r="G16" s="31">
        <v>2.0</v>
      </c>
    </row>
    <row r="17">
      <c r="A17" s="33" t="s">
        <v>3227</v>
      </c>
      <c r="B17" s="31">
        <v>0.75</v>
      </c>
      <c r="C17" s="31">
        <v>1.0</v>
      </c>
      <c r="D17" s="31">
        <v>1.25</v>
      </c>
      <c r="E17" s="31">
        <v>1.5</v>
      </c>
      <c r="F17" s="31">
        <v>1.75</v>
      </c>
      <c r="G17" s="31">
        <v>2.0</v>
      </c>
    </row>
    <row r="18">
      <c r="A18" s="33" t="s">
        <v>3228</v>
      </c>
      <c r="B18" s="31">
        <v>0.75</v>
      </c>
      <c r="C18" s="31">
        <v>1.0</v>
      </c>
      <c r="D18" s="31">
        <v>1.25</v>
      </c>
      <c r="E18" s="31">
        <v>1.5</v>
      </c>
      <c r="F18" s="31">
        <v>1.75</v>
      </c>
      <c r="G18" s="31">
        <v>2.0</v>
      </c>
    </row>
    <row r="19">
      <c r="A19" s="33" t="s">
        <v>3229</v>
      </c>
      <c r="B19" s="31">
        <v>0.75</v>
      </c>
      <c r="C19" s="31">
        <v>1.0</v>
      </c>
      <c r="D19" s="31">
        <v>1.25</v>
      </c>
      <c r="E19" s="31">
        <v>1.5</v>
      </c>
      <c r="F19" s="31">
        <v>1.75</v>
      </c>
      <c r="G19" s="31">
        <v>2.0</v>
      </c>
    </row>
    <row r="20">
      <c r="A20" s="31"/>
      <c r="B20" s="31"/>
      <c r="C20" s="31"/>
      <c r="D20" s="31"/>
      <c r="E20" s="31"/>
      <c r="F20" s="31"/>
      <c r="G20" s="31"/>
    </row>
    <row r="21" ht="15.75" customHeight="1">
      <c r="A21" s="30" t="s">
        <v>3230</v>
      </c>
      <c r="B21" s="49">
        <f t="shared" ref="B21:G21" si="2">SUM(B22:B26)</f>
        <v>3.75</v>
      </c>
      <c r="C21" s="49">
        <f t="shared" si="2"/>
        <v>5</v>
      </c>
      <c r="D21" s="49">
        <f t="shared" si="2"/>
        <v>6.25</v>
      </c>
      <c r="E21" s="49">
        <f t="shared" si="2"/>
        <v>7.5</v>
      </c>
      <c r="F21" s="49">
        <f t="shared" si="2"/>
        <v>8.75</v>
      </c>
      <c r="G21" s="49">
        <f t="shared" si="2"/>
        <v>10</v>
      </c>
    </row>
    <row r="22" ht="15.75" customHeight="1">
      <c r="A22" s="33" t="s">
        <v>3231</v>
      </c>
      <c r="B22" s="31">
        <v>0.75</v>
      </c>
      <c r="C22" s="31">
        <v>1.0</v>
      </c>
      <c r="D22" s="31">
        <v>1.25</v>
      </c>
      <c r="E22" s="31">
        <v>1.5</v>
      </c>
      <c r="F22" s="31">
        <v>1.75</v>
      </c>
      <c r="G22" s="31">
        <v>2.0</v>
      </c>
    </row>
    <row r="23" ht="15.75" customHeight="1">
      <c r="A23" s="33" t="s">
        <v>3232</v>
      </c>
      <c r="B23" s="31">
        <v>0.75</v>
      </c>
      <c r="C23" s="31">
        <v>1.0</v>
      </c>
      <c r="D23" s="31">
        <v>1.25</v>
      </c>
      <c r="E23" s="31">
        <v>1.5</v>
      </c>
      <c r="F23" s="31">
        <v>1.75</v>
      </c>
      <c r="G23" s="31">
        <v>2.0</v>
      </c>
    </row>
    <row r="24" ht="15.75" customHeight="1">
      <c r="A24" s="33" t="s">
        <v>3233</v>
      </c>
      <c r="B24" s="31">
        <v>0.75</v>
      </c>
      <c r="C24" s="31">
        <v>1.0</v>
      </c>
      <c r="D24" s="31">
        <v>1.25</v>
      </c>
      <c r="E24" s="31">
        <v>1.5</v>
      </c>
      <c r="F24" s="31">
        <v>1.75</v>
      </c>
      <c r="G24" s="31">
        <v>2.0</v>
      </c>
    </row>
    <row r="25" ht="15.75" customHeight="1">
      <c r="A25" s="33" t="s">
        <v>3234</v>
      </c>
      <c r="B25" s="31">
        <v>0.75</v>
      </c>
      <c r="C25" s="31">
        <v>1.0</v>
      </c>
      <c r="D25" s="31">
        <v>1.25</v>
      </c>
      <c r="E25" s="31">
        <v>1.5</v>
      </c>
      <c r="F25" s="31">
        <v>1.75</v>
      </c>
      <c r="G25" s="31">
        <v>2.0</v>
      </c>
    </row>
    <row r="26" ht="15.75" customHeight="1">
      <c r="A26" s="33" t="s">
        <v>3235</v>
      </c>
      <c r="B26" s="31">
        <v>0.75</v>
      </c>
      <c r="C26" s="31">
        <v>1.0</v>
      </c>
      <c r="D26" s="31">
        <v>1.25</v>
      </c>
      <c r="E26" s="31">
        <v>1.5</v>
      </c>
      <c r="F26" s="31">
        <v>1.75</v>
      </c>
      <c r="G26" s="31">
        <v>2.0</v>
      </c>
    </row>
    <row r="27" ht="15.75" customHeight="1">
      <c r="A27" s="31"/>
      <c r="B27" s="31"/>
      <c r="C27" s="31"/>
      <c r="D27" s="31"/>
      <c r="E27" s="31"/>
      <c r="F27" s="31"/>
      <c r="G27" s="31"/>
    </row>
    <row r="28" ht="15.75" customHeight="1">
      <c r="A28" s="30" t="s">
        <v>3236</v>
      </c>
      <c r="B28" s="49">
        <f t="shared" ref="B28:G28" si="3">B29</f>
        <v>0.75</v>
      </c>
      <c r="C28" s="49">
        <f t="shared" si="3"/>
        <v>1</v>
      </c>
      <c r="D28" s="49">
        <f t="shared" si="3"/>
        <v>1.25</v>
      </c>
      <c r="E28" s="49">
        <f t="shared" si="3"/>
        <v>1.5</v>
      </c>
      <c r="F28" s="49">
        <f t="shared" si="3"/>
        <v>1.75</v>
      </c>
      <c r="G28" s="49">
        <f t="shared" si="3"/>
        <v>2</v>
      </c>
    </row>
    <row r="29" ht="15.75" customHeight="1">
      <c r="A29" s="33" t="s">
        <v>2889</v>
      </c>
      <c r="B29" s="31">
        <v>0.75</v>
      </c>
      <c r="C29" s="31">
        <v>1.0</v>
      </c>
      <c r="D29" s="31">
        <v>1.25</v>
      </c>
      <c r="E29" s="31">
        <v>1.5</v>
      </c>
      <c r="F29" s="31">
        <v>1.75</v>
      </c>
      <c r="G29" s="31">
        <v>2.0</v>
      </c>
    </row>
    <row r="30" ht="15.75" customHeight="1">
      <c r="A30" s="31"/>
      <c r="B30" s="31"/>
      <c r="C30" s="31"/>
      <c r="D30" s="31"/>
      <c r="E30" s="31"/>
      <c r="F30" s="31"/>
      <c r="G30" s="31"/>
    </row>
    <row r="31" ht="15.75" customHeight="1">
      <c r="A31" s="30" t="s">
        <v>3237</v>
      </c>
      <c r="B31" s="49">
        <f t="shared" ref="B31:G31" si="4">B7+B21+B28</f>
        <v>13.5</v>
      </c>
      <c r="C31" s="49">
        <f t="shared" si="4"/>
        <v>18</v>
      </c>
      <c r="D31" s="49">
        <f t="shared" si="4"/>
        <v>22.5</v>
      </c>
      <c r="E31" s="49">
        <f t="shared" si="4"/>
        <v>27</v>
      </c>
      <c r="F31" s="49">
        <f t="shared" si="4"/>
        <v>31.5</v>
      </c>
      <c r="G31" s="49">
        <f t="shared" si="4"/>
        <v>36</v>
      </c>
    </row>
    <row r="32" ht="15.75" customHeight="1">
      <c r="A32" s="31"/>
      <c r="B32" s="31"/>
      <c r="C32" s="31"/>
      <c r="D32" s="31"/>
      <c r="E32" s="31"/>
      <c r="F32" s="31"/>
      <c r="G32" s="31"/>
    </row>
    <row r="33" ht="15.75" customHeight="1">
      <c r="A33" s="30" t="s">
        <v>2897</v>
      </c>
      <c r="B33" s="31"/>
      <c r="C33" s="31"/>
      <c r="D33" s="31"/>
      <c r="E33" s="31"/>
      <c r="F33" s="31"/>
      <c r="G33" s="31"/>
    </row>
    <row r="34" ht="15.75" customHeight="1">
      <c r="A34" s="93" t="s">
        <v>3197</v>
      </c>
      <c r="B34" s="31">
        <v>0.75</v>
      </c>
      <c r="C34" s="31">
        <v>1.0</v>
      </c>
      <c r="D34" s="31">
        <v>1.25</v>
      </c>
      <c r="E34" s="31">
        <v>1.5</v>
      </c>
      <c r="F34" s="31">
        <v>1.75</v>
      </c>
      <c r="G34" s="31">
        <v>2.0</v>
      </c>
    </row>
    <row r="35" ht="15.75" customHeight="1">
      <c r="A35" s="93" t="s">
        <v>3238</v>
      </c>
      <c r="B35" s="31">
        <v>0.75</v>
      </c>
      <c r="C35" s="31">
        <v>1.0</v>
      </c>
      <c r="D35" s="31">
        <v>1.25</v>
      </c>
      <c r="E35" s="31">
        <v>1.5</v>
      </c>
      <c r="F35" s="31">
        <v>1.75</v>
      </c>
      <c r="G35" s="31">
        <v>2.0</v>
      </c>
    </row>
    <row r="36" ht="15.75" customHeight="1">
      <c r="A36" s="30" t="s">
        <v>3239</v>
      </c>
      <c r="B36" s="49">
        <f t="shared" ref="B36:G36" si="5">B34+B35</f>
        <v>1.5</v>
      </c>
      <c r="C36" s="49">
        <f t="shared" si="5"/>
        <v>2</v>
      </c>
      <c r="D36" s="49">
        <f t="shared" si="5"/>
        <v>2.5</v>
      </c>
      <c r="E36" s="49">
        <f t="shared" si="5"/>
        <v>3</v>
      </c>
      <c r="F36" s="49">
        <f t="shared" si="5"/>
        <v>3.5</v>
      </c>
      <c r="G36" s="49">
        <f t="shared" si="5"/>
        <v>4</v>
      </c>
    </row>
    <row r="37" ht="15.75" customHeight="1">
      <c r="A37" s="58"/>
      <c r="B37" s="58"/>
      <c r="C37" s="58"/>
      <c r="D37" s="58"/>
      <c r="E37" s="58"/>
      <c r="F37" s="58"/>
      <c r="G37" s="58"/>
    </row>
    <row r="38" ht="15.75" customHeight="1">
      <c r="A38" s="15"/>
    </row>
    <row r="39" ht="15.0" customHeight="1">
      <c r="A39" s="133" t="s">
        <v>3240</v>
      </c>
    </row>
    <row r="40" ht="15.0" customHeight="1">
      <c r="A40" s="133" t="s">
        <v>3241</v>
      </c>
    </row>
    <row r="41" ht="15.75" hidden="1" customHeight="1"/>
    <row r="42" ht="15.0" hidden="1" customHeight="1"/>
    <row r="43" ht="15.0" hidden="1" customHeight="1"/>
    <row r="44" ht="15.0" hidden="1" customHeight="1"/>
    <row r="45" ht="15.0" hidden="1" customHeight="1"/>
    <row r="46" ht="15.0" hidden="1" customHeight="1"/>
    <row r="47" ht="15.75" hidden="1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3:G3"/>
    <mergeCell ref="A1:G1"/>
    <mergeCell ref="A2:G2"/>
    <mergeCell ref="B5:B6"/>
    <mergeCell ref="A5:A6"/>
    <mergeCell ref="A4:G4"/>
    <mergeCell ref="E5:E6"/>
    <mergeCell ref="F5:F6"/>
    <mergeCell ref="D5:D6"/>
    <mergeCell ref="C5:C6"/>
    <mergeCell ref="A40:G40"/>
    <mergeCell ref="A39:G39"/>
  </mergeCells>
  <dataValidations>
    <dataValidation type="decimal" allowBlank="1" showErrorMessage="1" sqref="B7:G36">
      <formula1>-1.79769313486231E100</formula1>
      <formula2>1.79769313486231E100</formula2>
    </dataValidation>
    <dataValidation type="decimal" allowBlank="1" showInputMessage="1" showErrorMessage="1" prompt="Año del Ejercicio Vigente (d)" sqref="G5">
      <formula1>'Info General'!I1</formula1>
      <formula2>'Info General'!J1</formula2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58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6" width="10.71"/>
  </cols>
  <sheetData>
    <row r="1">
      <c r="A1" t="s">
        <v>2297</v>
      </c>
      <c r="B1" t="s">
        <v>2298</v>
      </c>
      <c r="C1" t="s">
        <v>2300</v>
      </c>
      <c r="D1" t="s">
        <v>2301</v>
      </c>
      <c r="E1" t="s">
        <v>2302</v>
      </c>
      <c r="F1" t="s">
        <v>2303</v>
      </c>
      <c r="G1" t="s">
        <v>2304</v>
      </c>
      <c r="H1" t="s">
        <v>2305</v>
      </c>
      <c r="I1" t="s">
        <v>2306</v>
      </c>
      <c r="P1" t="s">
        <v>3181</v>
      </c>
      <c r="Q1" t="s">
        <v>3180</v>
      </c>
      <c r="R1" t="s">
        <v>3179</v>
      </c>
      <c r="S1" t="s">
        <v>3178</v>
      </c>
      <c r="T1" t="s">
        <v>3177</v>
      </c>
      <c r="U1" t="s">
        <v>3243</v>
      </c>
    </row>
    <row r="2">
      <c r="A2" t="str">
        <f t="shared" ref="A2:A27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7.0</v>
      </c>
      <c r="C2">
        <v>3.0</v>
      </c>
      <c r="D2">
        <v>1.0</v>
      </c>
      <c r="I2" t="s">
        <v>2714</v>
      </c>
      <c r="P2" s="45">
        <f>'Formato 7 c)'!B7</f>
        <v>9</v>
      </c>
      <c r="Q2" s="45">
        <f>'Formato 7 c)'!C7</f>
        <v>12</v>
      </c>
      <c r="R2" s="45">
        <f>'Formato 7 c)'!D7</f>
        <v>15</v>
      </c>
      <c r="S2" s="45">
        <f>'Formato 7 c)'!E7</f>
        <v>18</v>
      </c>
      <c r="T2" s="45">
        <f>'Formato 7 c)'!F7</f>
        <v>21</v>
      </c>
      <c r="U2" s="45">
        <f>'Formato 7 c)'!G7</f>
        <v>24</v>
      </c>
    </row>
    <row r="3">
      <c r="A3" t="str">
        <f t="shared" si="1"/>
        <v>7,3,1,0,0,0,0</v>
      </c>
      <c r="B3">
        <v>7.0</v>
      </c>
      <c r="C3">
        <v>3.0</v>
      </c>
      <c r="D3">
        <v>1.0</v>
      </c>
      <c r="J3" t="s">
        <v>2828</v>
      </c>
      <c r="P3" s="45">
        <f>'Formato 7 c)'!B8</f>
        <v>0.75</v>
      </c>
      <c r="Q3" s="45">
        <f>'Formato 7 c)'!C8</f>
        <v>1</v>
      </c>
      <c r="R3" s="45">
        <f>'Formato 7 c)'!D8</f>
        <v>1.25</v>
      </c>
      <c r="S3" s="45">
        <f>'Formato 7 c)'!E8</f>
        <v>1.5</v>
      </c>
      <c r="T3" s="45">
        <f>'Formato 7 c)'!F8</f>
        <v>1.75</v>
      </c>
      <c r="U3" s="45">
        <f>'Formato 7 c)'!G8</f>
        <v>2</v>
      </c>
    </row>
    <row r="4">
      <c r="A4" t="str">
        <f t="shared" si="1"/>
        <v>7,3,1,0,0,0,0</v>
      </c>
      <c r="B4">
        <v>7.0</v>
      </c>
      <c r="C4">
        <v>3.0</v>
      </c>
      <c r="D4">
        <v>1.0</v>
      </c>
      <c r="J4" t="s">
        <v>2831</v>
      </c>
      <c r="P4" s="45">
        <f>'Formato 7 c)'!B9</f>
        <v>0.75</v>
      </c>
      <c r="Q4" s="45">
        <f>'Formato 7 c)'!C9</f>
        <v>1</v>
      </c>
      <c r="R4" s="45">
        <f>'Formato 7 c)'!D9</f>
        <v>1.25</v>
      </c>
      <c r="S4" s="45">
        <f>'Formato 7 c)'!E9</f>
        <v>1.5</v>
      </c>
      <c r="T4" s="45">
        <f>'Formato 7 c)'!F9</f>
        <v>1.75</v>
      </c>
      <c r="U4" s="45">
        <f>'Formato 7 c)'!G9</f>
        <v>2</v>
      </c>
    </row>
    <row r="5">
      <c r="A5" t="str">
        <f t="shared" si="1"/>
        <v>7,3,1,0,0,0,0</v>
      </c>
      <c r="B5">
        <v>7.0</v>
      </c>
      <c r="C5">
        <v>3.0</v>
      </c>
      <c r="D5">
        <v>1.0</v>
      </c>
      <c r="J5" t="s">
        <v>2834</v>
      </c>
      <c r="P5" s="45">
        <f>'Formato 7 c)'!B10</f>
        <v>0.75</v>
      </c>
      <c r="Q5" s="45">
        <f>'Formato 7 c)'!C10</f>
        <v>1</v>
      </c>
      <c r="R5" s="45">
        <f>'Formato 7 c)'!D10</f>
        <v>1.25</v>
      </c>
      <c r="S5" s="45">
        <f>'Formato 7 c)'!E10</f>
        <v>1.5</v>
      </c>
      <c r="T5" s="45">
        <f>'Formato 7 c)'!F10</f>
        <v>1.75</v>
      </c>
      <c r="U5" s="45">
        <f>'Formato 7 c)'!G10</f>
        <v>2</v>
      </c>
    </row>
    <row r="6">
      <c r="A6" t="str">
        <f t="shared" si="1"/>
        <v>7,3,1,0,0,0,0</v>
      </c>
      <c r="B6">
        <v>7.0</v>
      </c>
      <c r="C6">
        <v>3.0</v>
      </c>
      <c r="D6">
        <v>1.0</v>
      </c>
      <c r="J6" t="s">
        <v>2842</v>
      </c>
      <c r="P6" s="45">
        <f>'Formato 7 c)'!B11</f>
        <v>0.75</v>
      </c>
      <c r="Q6" s="45">
        <f>'Formato 7 c)'!C11</f>
        <v>1</v>
      </c>
      <c r="R6" s="45">
        <f>'Formato 7 c)'!D11</f>
        <v>1.25</v>
      </c>
      <c r="S6" s="45">
        <f>'Formato 7 c)'!E11</f>
        <v>1.5</v>
      </c>
      <c r="T6" s="45">
        <f>'Formato 7 c)'!F11</f>
        <v>1.75</v>
      </c>
      <c r="U6" s="45">
        <f>'Formato 7 c)'!G11</f>
        <v>2</v>
      </c>
    </row>
    <row r="7">
      <c r="A7" t="str">
        <f t="shared" si="1"/>
        <v>7,3,1,0,0,0,0</v>
      </c>
      <c r="B7">
        <v>7.0</v>
      </c>
      <c r="C7">
        <v>3.0</v>
      </c>
      <c r="D7">
        <v>1.0</v>
      </c>
      <c r="J7" t="s">
        <v>2845</v>
      </c>
      <c r="P7" s="45">
        <f>'Formato 7 c)'!B12</f>
        <v>0.75</v>
      </c>
      <c r="Q7" s="45">
        <f>'Formato 7 c)'!C12</f>
        <v>1</v>
      </c>
      <c r="R7" s="45">
        <f>'Formato 7 c)'!D12</f>
        <v>1.25</v>
      </c>
      <c r="S7" s="45">
        <f>'Formato 7 c)'!E12</f>
        <v>1.5</v>
      </c>
      <c r="T7" s="45">
        <f>'Formato 7 c)'!F12</f>
        <v>1.75</v>
      </c>
      <c r="U7" s="45">
        <f>'Formato 7 c)'!G12</f>
        <v>2</v>
      </c>
    </row>
    <row r="8">
      <c r="A8" t="str">
        <f t="shared" si="1"/>
        <v>7,3,1,0,0,0,0</v>
      </c>
      <c r="B8">
        <v>7.0</v>
      </c>
      <c r="C8">
        <v>3.0</v>
      </c>
      <c r="D8">
        <v>1.0</v>
      </c>
      <c r="J8" t="s">
        <v>2848</v>
      </c>
      <c r="P8" s="45">
        <f>'Formato 7 c)'!B13</f>
        <v>0.75</v>
      </c>
      <c r="Q8" s="45">
        <f>'Formato 7 c)'!C13</f>
        <v>1</v>
      </c>
      <c r="R8" s="45">
        <f>'Formato 7 c)'!D13</f>
        <v>1.25</v>
      </c>
      <c r="S8" s="45">
        <f>'Formato 7 c)'!E13</f>
        <v>1.5</v>
      </c>
      <c r="T8" s="45">
        <f>'Formato 7 c)'!F13</f>
        <v>1.75</v>
      </c>
      <c r="U8" s="45">
        <f>'Formato 7 c)'!G13</f>
        <v>2</v>
      </c>
    </row>
    <row r="9">
      <c r="A9" t="str">
        <f t="shared" si="1"/>
        <v>7,3,1,0,0,0,0</v>
      </c>
      <c r="B9">
        <v>7.0</v>
      </c>
      <c r="C9">
        <v>3.0</v>
      </c>
      <c r="D9">
        <v>1.0</v>
      </c>
      <c r="J9" t="s">
        <v>2851</v>
      </c>
      <c r="P9" s="45">
        <f>'Formato 7 c)'!B14</f>
        <v>0.75</v>
      </c>
      <c r="Q9" s="45">
        <f>'Formato 7 c)'!C14</f>
        <v>1</v>
      </c>
      <c r="R9" s="45">
        <f>'Formato 7 c)'!D14</f>
        <v>1.25</v>
      </c>
      <c r="S9" s="45">
        <f>'Formato 7 c)'!E14</f>
        <v>1.5</v>
      </c>
      <c r="T9" s="45">
        <f>'Formato 7 c)'!F14</f>
        <v>1.75</v>
      </c>
      <c r="U9" s="45">
        <f>'Formato 7 c)'!G14</f>
        <v>2</v>
      </c>
    </row>
    <row r="10">
      <c r="A10" t="str">
        <f t="shared" si="1"/>
        <v>7,3,1,0,0,0,0</v>
      </c>
      <c r="B10">
        <v>7.0</v>
      </c>
      <c r="C10">
        <v>3.0</v>
      </c>
      <c r="D10">
        <v>1.0</v>
      </c>
      <c r="J10" t="s">
        <v>2857</v>
      </c>
      <c r="P10" s="45">
        <f>'Formato 7 c)'!B15</f>
        <v>0.75</v>
      </c>
      <c r="Q10" s="45">
        <f>'Formato 7 c)'!C15</f>
        <v>1</v>
      </c>
      <c r="R10" s="45">
        <f>'Formato 7 c)'!D15</f>
        <v>1.25</v>
      </c>
      <c r="S10" s="45">
        <f>'Formato 7 c)'!E15</f>
        <v>1.5</v>
      </c>
      <c r="T10" s="45">
        <f>'Formato 7 c)'!F15</f>
        <v>1.75</v>
      </c>
      <c r="U10" s="45">
        <f>'Formato 7 c)'!G15</f>
        <v>2</v>
      </c>
    </row>
    <row r="11">
      <c r="A11" t="str">
        <f t="shared" si="1"/>
        <v>7,3,1,0,0,0,0</v>
      </c>
      <c r="B11">
        <v>7.0</v>
      </c>
      <c r="C11">
        <v>3.0</v>
      </c>
      <c r="D11">
        <v>1.0</v>
      </c>
      <c r="J11" t="s">
        <v>2912</v>
      </c>
      <c r="P11" s="45">
        <f>'Formato 7 c)'!B16</f>
        <v>0.75</v>
      </c>
      <c r="Q11" s="45">
        <f>'Formato 7 c)'!C16</f>
        <v>1</v>
      </c>
      <c r="R11" s="45">
        <f>'Formato 7 c)'!D16</f>
        <v>1.25</v>
      </c>
      <c r="S11" s="45">
        <f>'Formato 7 c)'!E16</f>
        <v>1.5</v>
      </c>
      <c r="T11" s="45">
        <f>'Formato 7 c)'!F16</f>
        <v>1.75</v>
      </c>
      <c r="U11" s="45">
        <f>'Formato 7 c)'!G16</f>
        <v>2</v>
      </c>
    </row>
    <row r="12">
      <c r="A12" t="str">
        <f t="shared" si="1"/>
        <v>7,3,1,0,0,0,0</v>
      </c>
      <c r="B12">
        <v>7.0</v>
      </c>
      <c r="C12">
        <v>3.0</v>
      </c>
      <c r="D12">
        <v>1.0</v>
      </c>
      <c r="J12" t="s">
        <v>3246</v>
      </c>
      <c r="P12" s="45">
        <f>'Formato 7 c)'!B17</f>
        <v>0.75</v>
      </c>
      <c r="Q12" s="45">
        <f>'Formato 7 c)'!C17</f>
        <v>1</v>
      </c>
      <c r="R12" s="45">
        <f>'Formato 7 c)'!D17</f>
        <v>1.25</v>
      </c>
      <c r="S12" s="45">
        <f>'Formato 7 c)'!E17</f>
        <v>1.5</v>
      </c>
      <c r="T12" s="45">
        <f>'Formato 7 c)'!F17</f>
        <v>1.75</v>
      </c>
      <c r="U12" s="45">
        <f>'Formato 7 c)'!G17</f>
        <v>2</v>
      </c>
    </row>
    <row r="13">
      <c r="A13" t="str">
        <f t="shared" si="1"/>
        <v>7,3,1,0,0,0,0</v>
      </c>
      <c r="B13">
        <v>7.0</v>
      </c>
      <c r="C13">
        <v>3.0</v>
      </c>
      <c r="D13">
        <v>1.0</v>
      </c>
      <c r="J13" t="s">
        <v>2936</v>
      </c>
      <c r="P13" s="45">
        <f>'Formato 7 c)'!B18</f>
        <v>0.75</v>
      </c>
      <c r="Q13" s="45">
        <f>'Formato 7 c)'!C18</f>
        <v>1</v>
      </c>
      <c r="R13" s="45">
        <f>'Formato 7 c)'!D18</f>
        <v>1.25</v>
      </c>
      <c r="S13" s="45">
        <f>'Formato 7 c)'!E18</f>
        <v>1.5</v>
      </c>
      <c r="T13" s="45">
        <f>'Formato 7 c)'!F18</f>
        <v>1.75</v>
      </c>
      <c r="U13" s="45">
        <f>'Formato 7 c)'!G18</f>
        <v>2</v>
      </c>
    </row>
    <row r="14">
      <c r="A14" t="str">
        <f t="shared" si="1"/>
        <v>7,3,1,0,0,0,0</v>
      </c>
      <c r="B14">
        <v>7.0</v>
      </c>
      <c r="C14">
        <v>3.0</v>
      </c>
      <c r="D14">
        <v>1.0</v>
      </c>
      <c r="J14" t="s">
        <v>2955</v>
      </c>
      <c r="P14" s="45">
        <f>'Formato 7 c)'!B19</f>
        <v>0.75</v>
      </c>
      <c r="Q14" s="45">
        <f>'Formato 7 c)'!C19</f>
        <v>1</v>
      </c>
      <c r="R14" s="45">
        <f>'Formato 7 c)'!D19</f>
        <v>1.25</v>
      </c>
      <c r="S14" s="45">
        <f>'Formato 7 c)'!E19</f>
        <v>1.5</v>
      </c>
      <c r="T14" s="45">
        <f>'Formato 7 c)'!F19</f>
        <v>1.75</v>
      </c>
      <c r="U14" s="45">
        <f>'Formato 7 c)'!G19</f>
        <v>2</v>
      </c>
    </row>
    <row r="15">
      <c r="A15" t="str">
        <f t="shared" si="1"/>
        <v>7,3,2,0,0,0,0</v>
      </c>
      <c r="B15">
        <v>7.0</v>
      </c>
      <c r="C15">
        <v>3.0</v>
      </c>
      <c r="D15">
        <v>2.0</v>
      </c>
      <c r="I15" t="s">
        <v>2717</v>
      </c>
      <c r="P15" s="45">
        <f>'Formato 7 c)'!B21</f>
        <v>3.75</v>
      </c>
      <c r="Q15" s="45">
        <f>'Formato 7 c)'!C21</f>
        <v>5</v>
      </c>
      <c r="R15" s="45">
        <f>'Formato 7 c)'!D21</f>
        <v>6.25</v>
      </c>
      <c r="S15" s="45">
        <f>'Formato 7 c)'!E21</f>
        <v>7.5</v>
      </c>
      <c r="T15" s="45">
        <f>'Formato 7 c)'!F21</f>
        <v>8.75</v>
      </c>
      <c r="U15" s="45">
        <f>'Formato 7 c)'!G21</f>
        <v>10</v>
      </c>
    </row>
    <row r="16">
      <c r="A16" t="str">
        <f t="shared" si="1"/>
        <v>7,3,2,0,0,0,0</v>
      </c>
      <c r="B16">
        <v>7.0</v>
      </c>
      <c r="C16">
        <v>3.0</v>
      </c>
      <c r="D16">
        <v>2.0</v>
      </c>
      <c r="J16" t="s">
        <v>2672</v>
      </c>
      <c r="P16" s="45">
        <f>'Formato 7 c)'!B22</f>
        <v>0.75</v>
      </c>
      <c r="Q16" s="45">
        <f>'Formato 7 c)'!C22</f>
        <v>1</v>
      </c>
      <c r="R16" s="45">
        <f>'Formato 7 c)'!D22</f>
        <v>1.25</v>
      </c>
      <c r="S16" s="45">
        <f>'Formato 7 c)'!E22</f>
        <v>1.5</v>
      </c>
      <c r="T16" s="45">
        <f>'Formato 7 c)'!F22</f>
        <v>1.75</v>
      </c>
      <c r="U16" s="45">
        <f>'Formato 7 c)'!G22</f>
        <v>2</v>
      </c>
    </row>
    <row r="17">
      <c r="A17" t="str">
        <f t="shared" si="1"/>
        <v>7,3,2,0,0,0,0</v>
      </c>
      <c r="B17">
        <v>7.0</v>
      </c>
      <c r="C17">
        <v>3.0</v>
      </c>
      <c r="D17">
        <v>2.0</v>
      </c>
      <c r="J17" t="s">
        <v>2936</v>
      </c>
      <c r="P17" s="45">
        <f>'Formato 7 c)'!B23</f>
        <v>0.75</v>
      </c>
      <c r="Q17" s="45">
        <f>'Formato 7 c)'!C23</f>
        <v>1</v>
      </c>
      <c r="R17" s="45">
        <f>'Formato 7 c)'!D23</f>
        <v>1.25</v>
      </c>
      <c r="S17" s="45">
        <f>'Formato 7 c)'!E23</f>
        <v>1.5</v>
      </c>
      <c r="T17" s="45">
        <f>'Formato 7 c)'!F23</f>
        <v>1.75</v>
      </c>
      <c r="U17" s="45">
        <f>'Formato 7 c)'!G23</f>
        <v>2</v>
      </c>
    </row>
    <row r="18">
      <c r="A18" t="str">
        <f t="shared" si="1"/>
        <v>7,3,2,0,0,0,0</v>
      </c>
      <c r="B18">
        <v>7.0</v>
      </c>
      <c r="C18">
        <v>3.0</v>
      </c>
      <c r="D18">
        <v>2.0</v>
      </c>
      <c r="J18" t="s">
        <v>2992</v>
      </c>
      <c r="P18" s="45">
        <f>'Formato 7 c)'!B24</f>
        <v>0.75</v>
      </c>
      <c r="Q18" s="45">
        <f>'Formato 7 c)'!C24</f>
        <v>1</v>
      </c>
      <c r="R18" s="45">
        <f>'Formato 7 c)'!D24</f>
        <v>1.25</v>
      </c>
      <c r="S18" s="45">
        <f>'Formato 7 c)'!E24</f>
        <v>1.5</v>
      </c>
      <c r="T18" s="45">
        <f>'Formato 7 c)'!F24</f>
        <v>1.75</v>
      </c>
      <c r="U18" s="45">
        <f>'Formato 7 c)'!G24</f>
        <v>2</v>
      </c>
    </row>
    <row r="19">
      <c r="A19" t="str">
        <f t="shared" si="1"/>
        <v>7,3,2,0,0,0,0</v>
      </c>
      <c r="B19">
        <v>7.0</v>
      </c>
      <c r="C19">
        <v>3.0</v>
      </c>
      <c r="D19">
        <v>2.0</v>
      </c>
      <c r="J19" t="s">
        <v>2999</v>
      </c>
      <c r="P19" s="45">
        <f>'Formato 7 c)'!B25</f>
        <v>0.75</v>
      </c>
      <c r="Q19" s="45">
        <f>'Formato 7 c)'!C25</f>
        <v>1</v>
      </c>
      <c r="R19" s="45">
        <f>'Formato 7 c)'!D25</f>
        <v>1.25</v>
      </c>
      <c r="S19" s="45">
        <f>'Formato 7 c)'!E25</f>
        <v>1.5</v>
      </c>
      <c r="T19" s="45">
        <f>'Formato 7 c)'!F25</f>
        <v>1.75</v>
      </c>
      <c r="U19" s="45">
        <f>'Formato 7 c)'!G25</f>
        <v>2</v>
      </c>
    </row>
    <row r="20">
      <c r="A20" t="str">
        <f t="shared" si="1"/>
        <v>7,3,2,0,0,0,0</v>
      </c>
      <c r="B20">
        <v>7.0</v>
      </c>
      <c r="C20">
        <v>3.0</v>
      </c>
      <c r="D20">
        <v>2.0</v>
      </c>
      <c r="J20" t="s">
        <v>3000</v>
      </c>
      <c r="P20" s="45">
        <f>'Formato 7 c)'!B26</f>
        <v>0.75</v>
      </c>
      <c r="Q20" s="45">
        <f>'Formato 7 c)'!C26</f>
        <v>1</v>
      </c>
      <c r="R20" s="45">
        <f>'Formato 7 c)'!D26</f>
        <v>1.25</v>
      </c>
      <c r="S20" s="45">
        <f>'Formato 7 c)'!E26</f>
        <v>1.5</v>
      </c>
      <c r="T20" s="45">
        <f>'Formato 7 c)'!F26</f>
        <v>1.75</v>
      </c>
      <c r="U20" s="45">
        <f>'Formato 7 c)'!G26</f>
        <v>2</v>
      </c>
    </row>
    <row r="21" ht="15.75" customHeight="1">
      <c r="A21" t="str">
        <f t="shared" si="1"/>
        <v>7,3,3,0,0,0,0</v>
      </c>
      <c r="B21">
        <v>7.0</v>
      </c>
      <c r="C21">
        <v>3.0</v>
      </c>
      <c r="D21">
        <v>3.0</v>
      </c>
      <c r="I21" t="s">
        <v>3004</v>
      </c>
      <c r="P21" s="45">
        <f>'Formato 7 c)'!B28</f>
        <v>0.75</v>
      </c>
      <c r="Q21" s="45">
        <f>'Formato 7 c)'!C28</f>
        <v>1</v>
      </c>
      <c r="R21" s="45">
        <f>'Formato 7 c)'!D28</f>
        <v>1.25</v>
      </c>
      <c r="S21" s="45">
        <f>'Formato 7 c)'!E28</f>
        <v>1.5</v>
      </c>
      <c r="T21" s="45">
        <f>'Formato 7 c)'!F28</f>
        <v>1.75</v>
      </c>
      <c r="U21" s="45">
        <f>'Formato 7 c)'!G28</f>
        <v>2</v>
      </c>
    </row>
    <row r="22" ht="15.75" customHeight="1">
      <c r="A22" t="str">
        <f t="shared" si="1"/>
        <v>7,3,3,0,0,0,0</v>
      </c>
      <c r="B22">
        <v>7.0</v>
      </c>
      <c r="C22">
        <v>3.0</v>
      </c>
      <c r="D22">
        <v>3.0</v>
      </c>
      <c r="J22" t="s">
        <v>3004</v>
      </c>
      <c r="P22" s="45">
        <f>'Formato 7 c)'!B29</f>
        <v>0.75</v>
      </c>
      <c r="Q22" s="45">
        <f>'Formato 7 c)'!C29</f>
        <v>1</v>
      </c>
      <c r="R22" s="45">
        <f>'Formato 7 c)'!D29</f>
        <v>1.25</v>
      </c>
      <c r="S22" s="45">
        <f>'Formato 7 c)'!E29</f>
        <v>1.5</v>
      </c>
      <c r="T22" s="45">
        <f>'Formato 7 c)'!F29</f>
        <v>1.75</v>
      </c>
      <c r="U22" s="45">
        <f>'Formato 7 c)'!G29</f>
        <v>2</v>
      </c>
    </row>
    <row r="23" ht="15.75" customHeight="1">
      <c r="A23" t="str">
        <f t="shared" si="1"/>
        <v>7,3,4,0,0,0,0</v>
      </c>
      <c r="B23">
        <v>7.0</v>
      </c>
      <c r="C23">
        <v>3.0</v>
      </c>
      <c r="D23">
        <v>4.0</v>
      </c>
      <c r="I23" t="s">
        <v>3253</v>
      </c>
      <c r="P23" s="45">
        <f>'Formato 7 c)'!B31</f>
        <v>13.5</v>
      </c>
      <c r="Q23" s="45">
        <f>'Formato 7 c)'!C31</f>
        <v>18</v>
      </c>
      <c r="R23" s="45">
        <f>'Formato 7 c)'!D31</f>
        <v>22.5</v>
      </c>
      <c r="S23" s="45">
        <f>'Formato 7 c)'!E31</f>
        <v>27</v>
      </c>
      <c r="T23" s="45">
        <f>'Formato 7 c)'!F31</f>
        <v>31.5</v>
      </c>
      <c r="U23" s="45">
        <f>'Formato 7 c)'!G31</f>
        <v>36</v>
      </c>
    </row>
    <row r="24" ht="15.75" customHeight="1">
      <c r="A24" t="str">
        <f t="shared" si="1"/>
        <v>7,3,5,0,0,0,0</v>
      </c>
      <c r="B24">
        <v>7.0</v>
      </c>
      <c r="C24">
        <v>3.0</v>
      </c>
      <c r="D24">
        <v>5.0</v>
      </c>
      <c r="I24" t="s">
        <v>2897</v>
      </c>
      <c r="P24" s="45" t="str">
        <f>'Formato 7 c)'!B33</f>
        <v/>
      </c>
      <c r="Q24" s="45" t="str">
        <f>'Formato 7 c)'!C33</f>
        <v/>
      </c>
      <c r="R24" s="45" t="str">
        <f>'Formato 7 c)'!D33</f>
        <v/>
      </c>
      <c r="S24" s="45" t="str">
        <f>'Formato 7 c)'!E33</f>
        <v/>
      </c>
      <c r="T24" s="45" t="str">
        <f>'Formato 7 c)'!F33</f>
        <v/>
      </c>
      <c r="U24" s="45" t="str">
        <f>'Formato 7 c)'!G33</f>
        <v/>
      </c>
    </row>
    <row r="25" ht="15.75" customHeight="1">
      <c r="A25" t="str">
        <f t="shared" si="1"/>
        <v>7,3,5,0,0,0,0</v>
      </c>
      <c r="B25">
        <v>7.0</v>
      </c>
      <c r="C25">
        <v>3.0</v>
      </c>
      <c r="D25">
        <v>5.0</v>
      </c>
      <c r="J25" t="s">
        <v>3212</v>
      </c>
      <c r="P25" s="45">
        <f>'Formato 7 c)'!B34</f>
        <v>0.75</v>
      </c>
      <c r="Q25" s="45">
        <f>'Formato 7 c)'!C34</f>
        <v>1</v>
      </c>
      <c r="R25" s="45">
        <f>'Formato 7 c)'!D34</f>
        <v>1.25</v>
      </c>
      <c r="S25" s="45">
        <f>'Formato 7 c)'!E34</f>
        <v>1.5</v>
      </c>
      <c r="T25" s="45">
        <f>'Formato 7 c)'!F34</f>
        <v>1.75</v>
      </c>
      <c r="U25" s="45">
        <f>'Formato 7 c)'!G34</f>
        <v>2</v>
      </c>
    </row>
    <row r="26" ht="15.75" customHeight="1">
      <c r="A26" t="str">
        <f t="shared" si="1"/>
        <v>7,3,5,0,0,0,0</v>
      </c>
      <c r="B26">
        <v>7.0</v>
      </c>
      <c r="C26">
        <v>3.0</v>
      </c>
      <c r="D26">
        <v>5.0</v>
      </c>
      <c r="J26" t="s">
        <v>3254</v>
      </c>
      <c r="P26" s="45">
        <f>'Formato 7 c)'!B35</f>
        <v>0.75</v>
      </c>
      <c r="Q26" s="45">
        <f>'Formato 7 c)'!C35</f>
        <v>1</v>
      </c>
      <c r="R26" s="45">
        <f>'Formato 7 c)'!D35</f>
        <v>1.25</v>
      </c>
      <c r="S26" s="45">
        <f>'Formato 7 c)'!E35</f>
        <v>1.5</v>
      </c>
      <c r="T26" s="45">
        <f>'Formato 7 c)'!F35</f>
        <v>1.75</v>
      </c>
      <c r="U26" s="45">
        <f>'Formato 7 c)'!G35</f>
        <v>2</v>
      </c>
    </row>
    <row r="27" ht="15.75" customHeight="1">
      <c r="A27" t="str">
        <f t="shared" si="1"/>
        <v>7,3,5,0,0,0,0</v>
      </c>
      <c r="B27">
        <v>7.0</v>
      </c>
      <c r="C27">
        <v>3.0</v>
      </c>
      <c r="D27">
        <v>5.0</v>
      </c>
      <c r="J27" t="s">
        <v>3255</v>
      </c>
      <c r="P27" s="45">
        <f>'Formato 7 c)'!B36</f>
        <v>1.5</v>
      </c>
      <c r="Q27" s="45">
        <f>'Formato 7 c)'!C36</f>
        <v>2</v>
      </c>
      <c r="R27" s="45">
        <f>'Formato 7 c)'!D36</f>
        <v>2.5</v>
      </c>
      <c r="S27" s="45">
        <f>'Formato 7 c)'!E36</f>
        <v>3</v>
      </c>
      <c r="T27" s="45">
        <f>'Formato 7 c)'!F36</f>
        <v>3.5</v>
      </c>
      <c r="U27" s="45">
        <f>'Formato 7 c)'!G36</f>
        <v>4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9.43"/>
    <col customWidth="1" min="2" max="7" width="20.71"/>
    <col customWidth="1" min="8" max="26" width="10.71"/>
  </cols>
  <sheetData>
    <row r="1" ht="37.5" customHeight="1">
      <c r="A1" s="76" t="s">
        <v>3244</v>
      </c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>
      <c r="A2" s="16" t="str">
        <f>ENTIDAD</f>
        <v>Municipio de San Miguel de Allende, Gobierno del Estado de Guanajuato</v>
      </c>
      <c r="B2" s="18"/>
      <c r="C2" s="18"/>
      <c r="D2" s="18"/>
      <c r="E2" s="18"/>
      <c r="F2" s="18"/>
      <c r="G2" s="19"/>
    </row>
    <row r="3">
      <c r="A3" s="20" t="s">
        <v>3245</v>
      </c>
      <c r="B3" s="21"/>
      <c r="C3" s="21"/>
      <c r="D3" s="21"/>
      <c r="E3" s="21"/>
      <c r="F3" s="21"/>
      <c r="G3" s="22"/>
    </row>
    <row r="4">
      <c r="A4" s="23" t="s">
        <v>1277</v>
      </c>
      <c r="B4" s="24"/>
      <c r="C4" s="24"/>
      <c r="D4" s="24"/>
      <c r="E4" s="24"/>
      <c r="F4" s="24"/>
      <c r="G4" s="25"/>
    </row>
    <row r="5">
      <c r="A5" s="134" t="s">
        <v>3191</v>
      </c>
      <c r="B5" s="96" t="str">
        <f>ANIO5R</f>
        <v>2013 ¹ (c)</v>
      </c>
      <c r="C5" s="96" t="str">
        <f>ANIO4R</f>
        <v>2014 ¹ (c)</v>
      </c>
      <c r="D5" s="96" t="str">
        <f>ANIO3R</f>
        <v>2015 ¹ (c)</v>
      </c>
      <c r="E5" s="96" t="str">
        <f>ANIO2R</f>
        <v>2016 ¹ (c)</v>
      </c>
      <c r="F5" s="96" t="str">
        <f>ANIO1R</f>
        <v>2017 ¹ (c)</v>
      </c>
      <c r="G5" s="130">
        <f>ANIO_INFORME</f>
        <v>2018</v>
      </c>
    </row>
    <row r="6" ht="31.5" customHeight="1">
      <c r="A6" s="83"/>
      <c r="B6" s="83"/>
      <c r="C6" s="83"/>
      <c r="D6" s="83"/>
      <c r="E6" s="83"/>
      <c r="F6" s="83"/>
      <c r="G6" s="131" t="s">
        <v>3247</v>
      </c>
    </row>
    <row r="7">
      <c r="A7" s="84" t="s">
        <v>3248</v>
      </c>
      <c r="B7" s="38">
        <f t="shared" ref="B7:G7" si="1">SUM(B8:B16)</f>
        <v>6.75</v>
      </c>
      <c r="C7" s="38">
        <f t="shared" si="1"/>
        <v>9</v>
      </c>
      <c r="D7" s="38">
        <f t="shared" si="1"/>
        <v>11.25</v>
      </c>
      <c r="E7" s="38">
        <f t="shared" si="1"/>
        <v>13.5</v>
      </c>
      <c r="F7" s="38">
        <f t="shared" si="1"/>
        <v>15.75</v>
      </c>
      <c r="G7" s="38">
        <f t="shared" si="1"/>
        <v>18</v>
      </c>
    </row>
    <row r="8">
      <c r="A8" s="33" t="s">
        <v>3195</v>
      </c>
      <c r="B8" s="31">
        <v>0.75</v>
      </c>
      <c r="C8" s="31">
        <v>1.0</v>
      </c>
      <c r="D8" s="31">
        <v>1.25</v>
      </c>
      <c r="E8" s="31">
        <v>1.5</v>
      </c>
      <c r="F8" s="31">
        <v>1.75</v>
      </c>
      <c r="G8" s="31">
        <v>2.0</v>
      </c>
    </row>
    <row r="9">
      <c r="A9" s="33" t="s">
        <v>3196</v>
      </c>
      <c r="B9" s="31">
        <v>0.75</v>
      </c>
      <c r="C9" s="31">
        <v>1.0</v>
      </c>
      <c r="D9" s="31">
        <v>1.25</v>
      </c>
      <c r="E9" s="31">
        <v>1.5</v>
      </c>
      <c r="F9" s="31">
        <v>1.75</v>
      </c>
      <c r="G9" s="31">
        <v>2.0</v>
      </c>
    </row>
    <row r="10">
      <c r="A10" s="33" t="s">
        <v>3198</v>
      </c>
      <c r="B10" s="31">
        <v>0.75</v>
      </c>
      <c r="C10" s="31">
        <v>1.0</v>
      </c>
      <c r="D10" s="31">
        <v>1.25</v>
      </c>
      <c r="E10" s="31">
        <v>1.5</v>
      </c>
      <c r="F10" s="31">
        <v>1.75</v>
      </c>
      <c r="G10" s="31">
        <v>2.0</v>
      </c>
    </row>
    <row r="11">
      <c r="A11" s="33" t="s">
        <v>3200</v>
      </c>
      <c r="B11" s="31">
        <v>0.75</v>
      </c>
      <c r="C11" s="31">
        <v>1.0</v>
      </c>
      <c r="D11" s="31">
        <v>1.25</v>
      </c>
      <c r="E11" s="31">
        <v>1.5</v>
      </c>
      <c r="F11" s="31">
        <v>1.75</v>
      </c>
      <c r="G11" s="31">
        <v>2.0</v>
      </c>
    </row>
    <row r="12">
      <c r="A12" s="33" t="s">
        <v>3201</v>
      </c>
      <c r="B12" s="31">
        <v>0.75</v>
      </c>
      <c r="C12" s="31">
        <v>1.0</v>
      </c>
      <c r="D12" s="31">
        <v>1.25</v>
      </c>
      <c r="E12" s="31">
        <v>1.5</v>
      </c>
      <c r="F12" s="31">
        <v>1.75</v>
      </c>
      <c r="G12" s="31">
        <v>2.0</v>
      </c>
    </row>
    <row r="13">
      <c r="A13" s="33" t="s">
        <v>3203</v>
      </c>
      <c r="B13" s="31">
        <v>0.75</v>
      </c>
      <c r="C13" s="31">
        <v>1.0</v>
      </c>
      <c r="D13" s="31">
        <v>1.25</v>
      </c>
      <c r="E13" s="31">
        <v>1.5</v>
      </c>
      <c r="F13" s="31">
        <v>1.75</v>
      </c>
      <c r="G13" s="31">
        <v>2.0</v>
      </c>
    </row>
    <row r="14">
      <c r="A14" s="33" t="s">
        <v>3204</v>
      </c>
      <c r="B14" s="31">
        <v>0.75</v>
      </c>
      <c r="C14" s="31">
        <v>1.0</v>
      </c>
      <c r="D14" s="31">
        <v>1.25</v>
      </c>
      <c r="E14" s="31">
        <v>1.5</v>
      </c>
      <c r="F14" s="31">
        <v>1.75</v>
      </c>
      <c r="G14" s="31">
        <v>2.0</v>
      </c>
    </row>
    <row r="15">
      <c r="A15" s="33" t="s">
        <v>3205</v>
      </c>
      <c r="B15" s="31">
        <v>0.75</v>
      </c>
      <c r="C15" s="31">
        <v>1.0</v>
      </c>
      <c r="D15" s="31">
        <v>1.25</v>
      </c>
      <c r="E15" s="31">
        <v>1.5</v>
      </c>
      <c r="F15" s="31">
        <v>1.75</v>
      </c>
      <c r="G15" s="31">
        <v>2.0</v>
      </c>
    </row>
    <row r="16">
      <c r="A16" s="33" t="s">
        <v>3206</v>
      </c>
      <c r="B16" s="31">
        <v>0.75</v>
      </c>
      <c r="C16" s="31">
        <v>1.0</v>
      </c>
      <c r="D16" s="31">
        <v>1.25</v>
      </c>
      <c r="E16" s="31">
        <v>1.5</v>
      </c>
      <c r="F16" s="31">
        <v>1.75</v>
      </c>
      <c r="G16" s="31">
        <v>2.0</v>
      </c>
    </row>
    <row r="17">
      <c r="A17" s="31"/>
      <c r="B17" s="31"/>
      <c r="C17" s="31"/>
      <c r="D17" s="31"/>
      <c r="E17" s="31"/>
      <c r="F17" s="31"/>
      <c r="G17" s="31"/>
    </row>
    <row r="18">
      <c r="A18" s="30" t="s">
        <v>3249</v>
      </c>
      <c r="B18" s="49">
        <f t="shared" ref="B18:G18" si="2">SUM(B19:B27)</f>
        <v>6.75</v>
      </c>
      <c r="C18" s="49">
        <f t="shared" si="2"/>
        <v>9</v>
      </c>
      <c r="D18" s="49">
        <f t="shared" si="2"/>
        <v>11.25</v>
      </c>
      <c r="E18" s="49">
        <f t="shared" si="2"/>
        <v>13.5</v>
      </c>
      <c r="F18" s="49">
        <f t="shared" si="2"/>
        <v>15.75</v>
      </c>
      <c r="G18" s="49">
        <f t="shared" si="2"/>
        <v>18</v>
      </c>
    </row>
    <row r="19">
      <c r="A19" s="33" t="s">
        <v>3195</v>
      </c>
      <c r="B19" s="31">
        <v>0.75</v>
      </c>
      <c r="C19" s="31">
        <v>1.0</v>
      </c>
      <c r="D19" s="31">
        <v>1.25</v>
      </c>
      <c r="E19" s="31">
        <v>1.5</v>
      </c>
      <c r="F19" s="31">
        <v>1.75</v>
      </c>
      <c r="G19" s="31">
        <v>2.0</v>
      </c>
    </row>
    <row r="20">
      <c r="A20" s="33" t="s">
        <v>3196</v>
      </c>
      <c r="B20" s="31">
        <v>0.75</v>
      </c>
      <c r="C20" s="31">
        <v>1.0</v>
      </c>
      <c r="D20" s="31">
        <v>1.25</v>
      </c>
      <c r="E20" s="31">
        <v>1.5</v>
      </c>
      <c r="F20" s="31">
        <v>1.75</v>
      </c>
      <c r="G20" s="31">
        <v>2.0</v>
      </c>
    </row>
    <row r="21" ht="15.75" customHeight="1">
      <c r="A21" s="33" t="s">
        <v>3198</v>
      </c>
      <c r="B21" s="31">
        <v>0.75</v>
      </c>
      <c r="C21" s="31">
        <v>1.0</v>
      </c>
      <c r="D21" s="31">
        <v>1.25</v>
      </c>
      <c r="E21" s="31">
        <v>1.5</v>
      </c>
      <c r="F21" s="31">
        <v>1.75</v>
      </c>
      <c r="G21" s="31">
        <v>2.0</v>
      </c>
    </row>
    <row r="22" ht="15.75" customHeight="1">
      <c r="A22" s="33" t="s">
        <v>3200</v>
      </c>
      <c r="B22" s="31">
        <v>0.75</v>
      </c>
      <c r="C22" s="31">
        <v>1.0</v>
      </c>
      <c r="D22" s="31">
        <v>1.25</v>
      </c>
      <c r="E22" s="31">
        <v>1.5</v>
      </c>
      <c r="F22" s="31">
        <v>1.75</v>
      </c>
      <c r="G22" s="31">
        <v>2.0</v>
      </c>
    </row>
    <row r="23" ht="15.75" customHeight="1">
      <c r="A23" s="33" t="s">
        <v>3201</v>
      </c>
      <c r="B23" s="31">
        <v>0.75</v>
      </c>
      <c r="C23" s="31">
        <v>1.0</v>
      </c>
      <c r="D23" s="31">
        <v>1.25</v>
      </c>
      <c r="E23" s="31">
        <v>1.5</v>
      </c>
      <c r="F23" s="31">
        <v>1.75</v>
      </c>
      <c r="G23" s="31">
        <v>2.0</v>
      </c>
    </row>
    <row r="24" ht="15.75" customHeight="1">
      <c r="A24" s="33" t="s">
        <v>3203</v>
      </c>
      <c r="B24" s="31">
        <v>0.75</v>
      </c>
      <c r="C24" s="31">
        <v>1.0</v>
      </c>
      <c r="D24" s="31">
        <v>1.25</v>
      </c>
      <c r="E24" s="31">
        <v>1.5</v>
      </c>
      <c r="F24" s="31">
        <v>1.75</v>
      </c>
      <c r="G24" s="31">
        <v>2.0</v>
      </c>
    </row>
    <row r="25" ht="15.75" customHeight="1">
      <c r="A25" s="33" t="s">
        <v>3204</v>
      </c>
      <c r="B25" s="31">
        <v>0.75</v>
      </c>
      <c r="C25" s="31">
        <v>1.0</v>
      </c>
      <c r="D25" s="31">
        <v>1.25</v>
      </c>
      <c r="E25" s="31">
        <v>1.5</v>
      </c>
      <c r="F25" s="31">
        <v>1.75</v>
      </c>
      <c r="G25" s="31">
        <v>2.0</v>
      </c>
    </row>
    <row r="26" ht="15.75" customHeight="1">
      <c r="A26" s="33" t="s">
        <v>3209</v>
      </c>
      <c r="B26" s="31">
        <v>0.75</v>
      </c>
      <c r="C26" s="31">
        <v>1.0</v>
      </c>
      <c r="D26" s="31">
        <v>1.25</v>
      </c>
      <c r="E26" s="31">
        <v>1.5</v>
      </c>
      <c r="F26" s="31">
        <v>1.75</v>
      </c>
      <c r="G26" s="31">
        <v>2.0</v>
      </c>
    </row>
    <row r="27" ht="15.75" customHeight="1">
      <c r="A27" s="33" t="s">
        <v>3206</v>
      </c>
      <c r="B27" s="31">
        <v>0.75</v>
      </c>
      <c r="C27" s="31">
        <v>1.0</v>
      </c>
      <c r="D27" s="31">
        <v>1.25</v>
      </c>
      <c r="E27" s="31">
        <v>1.5</v>
      </c>
      <c r="F27" s="31">
        <v>1.75</v>
      </c>
      <c r="G27" s="31">
        <v>2.0</v>
      </c>
    </row>
    <row r="28" ht="15.75" customHeight="1">
      <c r="A28" s="31"/>
      <c r="B28" s="31"/>
      <c r="C28" s="31"/>
      <c r="D28" s="31"/>
      <c r="E28" s="31"/>
      <c r="F28" s="31"/>
      <c r="G28" s="31"/>
    </row>
    <row r="29" ht="15.75" customHeight="1">
      <c r="A29" s="30" t="s">
        <v>3250</v>
      </c>
      <c r="B29" s="31">
        <f t="shared" ref="B29:G29" si="3">B7+B18</f>
        <v>13.5</v>
      </c>
      <c r="C29" s="31">
        <f t="shared" si="3"/>
        <v>18</v>
      </c>
      <c r="D29" s="31">
        <f t="shared" si="3"/>
        <v>22.5</v>
      </c>
      <c r="E29" s="31">
        <f t="shared" si="3"/>
        <v>27</v>
      </c>
      <c r="F29" s="31">
        <f t="shared" si="3"/>
        <v>31.5</v>
      </c>
      <c r="G29" s="31">
        <f t="shared" si="3"/>
        <v>36</v>
      </c>
    </row>
    <row r="30" ht="15.75" customHeight="1">
      <c r="A30" s="58"/>
      <c r="B30" s="58"/>
      <c r="C30" s="58"/>
      <c r="D30" s="58"/>
      <c r="E30" s="58"/>
      <c r="F30" s="58"/>
      <c r="G30" s="58"/>
    </row>
    <row r="31" ht="15.75" customHeight="1">
      <c r="A31" s="15"/>
    </row>
    <row r="32" ht="15.75" customHeight="1">
      <c r="A32" s="133" t="s">
        <v>3251</v>
      </c>
    </row>
    <row r="33" ht="15.75" customHeight="1">
      <c r="A33" s="133" t="s">
        <v>3252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3:G3"/>
    <mergeCell ref="A1:G1"/>
    <mergeCell ref="A2:G2"/>
    <mergeCell ref="E5:E6"/>
    <mergeCell ref="F5:F6"/>
    <mergeCell ref="A4:G4"/>
    <mergeCell ref="B5:B6"/>
    <mergeCell ref="A5:A6"/>
    <mergeCell ref="C5:C6"/>
    <mergeCell ref="D5:D6"/>
    <mergeCell ref="A33:G33"/>
    <mergeCell ref="A32:G32"/>
  </mergeCells>
  <dataValidations>
    <dataValidation type="decimal" allowBlank="1" showErrorMessage="1" sqref="B7:G29">
      <formula1>-1.79769313486231E100</formula1>
      <formula2>1.79769313486231E100</formula2>
    </dataValidation>
    <dataValidation type="decimal" allowBlank="1" showInputMessage="1" showErrorMessage="1" prompt="Año del Ejercicio Vigente (d)" sqref="G5">
      <formula1>'Info General'!I6</formula1>
      <formula2>'Info General'!J6</formula2>
    </dataValidation>
  </dataValidations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58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6" width="10.71"/>
  </cols>
  <sheetData>
    <row r="1">
      <c r="A1" t="s">
        <v>2297</v>
      </c>
      <c r="B1" t="s">
        <v>2298</v>
      </c>
      <c r="C1" t="s">
        <v>2300</v>
      </c>
      <c r="D1" t="s">
        <v>2301</v>
      </c>
      <c r="E1" t="s">
        <v>2302</v>
      </c>
      <c r="F1" t="s">
        <v>2303</v>
      </c>
      <c r="G1" t="s">
        <v>2304</v>
      </c>
      <c r="H1" t="s">
        <v>2305</v>
      </c>
      <c r="I1" t="s">
        <v>2306</v>
      </c>
      <c r="P1" t="s">
        <v>3181</v>
      </c>
      <c r="Q1" t="s">
        <v>3180</v>
      </c>
      <c r="R1" t="s">
        <v>3179</v>
      </c>
      <c r="S1" t="s">
        <v>3178</v>
      </c>
      <c r="T1" t="s">
        <v>3177</v>
      </c>
      <c r="U1" t="s">
        <v>3243</v>
      </c>
    </row>
    <row r="2">
      <c r="A2" t="str">
        <f t="shared" ref="A2:A22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7.0</v>
      </c>
      <c r="C2">
        <v>4.0</v>
      </c>
      <c r="D2">
        <v>1.0</v>
      </c>
      <c r="I2" t="s">
        <v>2724</v>
      </c>
      <c r="P2" s="45">
        <f>'Formato 7 d)'!B7</f>
        <v>6.75</v>
      </c>
      <c r="Q2" s="45">
        <f>'Formato 7 d)'!C7</f>
        <v>9</v>
      </c>
      <c r="R2" s="45">
        <f>'Formato 7 d)'!D7</f>
        <v>11.25</v>
      </c>
      <c r="S2" s="45">
        <f>'Formato 7 d)'!E7</f>
        <v>13.5</v>
      </c>
      <c r="T2" s="45">
        <f>'Formato 7 d)'!F7</f>
        <v>15.75</v>
      </c>
      <c r="U2" s="45">
        <f>'Formato 7 d)'!G7</f>
        <v>18</v>
      </c>
    </row>
    <row r="3">
      <c r="A3" t="str">
        <f t="shared" si="1"/>
        <v>7,4,1,1,0,0,0</v>
      </c>
      <c r="B3">
        <v>7.0</v>
      </c>
      <c r="C3">
        <v>4.0</v>
      </c>
      <c r="D3">
        <v>1.0</v>
      </c>
      <c r="E3">
        <v>1.0</v>
      </c>
      <c r="J3" t="s">
        <v>2933</v>
      </c>
      <c r="P3" s="45">
        <f>'Formato 7 d)'!B8</f>
        <v>0.75</v>
      </c>
      <c r="Q3" s="45">
        <f>'Formato 7 d)'!C8</f>
        <v>1</v>
      </c>
      <c r="R3" s="45">
        <f>'Formato 7 d)'!D8</f>
        <v>1.25</v>
      </c>
      <c r="S3" s="45">
        <f>'Formato 7 d)'!E8</f>
        <v>1.5</v>
      </c>
      <c r="T3" s="45">
        <f>'Formato 7 d)'!F8</f>
        <v>1.75</v>
      </c>
      <c r="U3" s="45">
        <f>'Formato 7 d)'!G8</f>
        <v>2</v>
      </c>
    </row>
    <row r="4">
      <c r="A4" t="str">
        <f t="shared" si="1"/>
        <v>7,4,1,2,0,0,0</v>
      </c>
      <c r="B4">
        <v>7.0</v>
      </c>
      <c r="C4">
        <v>4.0</v>
      </c>
      <c r="D4">
        <v>1.0</v>
      </c>
      <c r="E4">
        <v>2.0</v>
      </c>
      <c r="J4" t="s">
        <v>2976</v>
      </c>
      <c r="P4" s="45">
        <f>'Formato 7 d)'!B9</f>
        <v>0.75</v>
      </c>
      <c r="Q4" s="45">
        <f>'Formato 7 d)'!C9</f>
        <v>1</v>
      </c>
      <c r="R4" s="45">
        <f>'Formato 7 d)'!D9</f>
        <v>1.25</v>
      </c>
      <c r="S4" s="45">
        <f>'Formato 7 d)'!E9</f>
        <v>1.5</v>
      </c>
      <c r="T4" s="45">
        <f>'Formato 7 d)'!F9</f>
        <v>1.75</v>
      </c>
      <c r="U4" s="45">
        <f>'Formato 7 d)'!G9</f>
        <v>2</v>
      </c>
    </row>
    <row r="5">
      <c r="A5" t="str">
        <f t="shared" si="1"/>
        <v>7,4,1,3,0,0,0</v>
      </c>
      <c r="B5">
        <v>7.0</v>
      </c>
      <c r="C5">
        <v>4.0</v>
      </c>
      <c r="D5">
        <v>1.0</v>
      </c>
      <c r="E5">
        <v>3.0</v>
      </c>
      <c r="J5" t="s">
        <v>2996</v>
      </c>
      <c r="P5" s="45">
        <f>'Formato 7 d)'!B10</f>
        <v>0.75</v>
      </c>
      <c r="Q5" s="45">
        <f>'Formato 7 d)'!C10</f>
        <v>1</v>
      </c>
      <c r="R5" s="45">
        <f>'Formato 7 d)'!D10</f>
        <v>1.25</v>
      </c>
      <c r="S5" s="45">
        <f>'Formato 7 d)'!E10</f>
        <v>1.5</v>
      </c>
      <c r="T5" s="45">
        <f>'Formato 7 d)'!F10</f>
        <v>1.75</v>
      </c>
      <c r="U5" s="45">
        <f>'Formato 7 d)'!G10</f>
        <v>2</v>
      </c>
    </row>
    <row r="6">
      <c r="A6" t="str">
        <f t="shared" si="1"/>
        <v>7,4,1,4,0,0,0</v>
      </c>
      <c r="B6">
        <v>7.0</v>
      </c>
      <c r="C6">
        <v>4.0</v>
      </c>
      <c r="D6">
        <v>1.0</v>
      </c>
      <c r="E6">
        <v>4.0</v>
      </c>
      <c r="J6" t="s">
        <v>3013</v>
      </c>
      <c r="P6" s="45">
        <f>'Formato 7 d)'!B11</f>
        <v>0.75</v>
      </c>
      <c r="Q6" s="45">
        <f>'Formato 7 d)'!C11</f>
        <v>1</v>
      </c>
      <c r="R6" s="45">
        <f>'Formato 7 d)'!D11</f>
        <v>1.25</v>
      </c>
      <c r="S6" s="45">
        <f>'Formato 7 d)'!E11</f>
        <v>1.5</v>
      </c>
      <c r="T6" s="45">
        <f>'Formato 7 d)'!F11</f>
        <v>1.75</v>
      </c>
      <c r="U6" s="45">
        <f>'Formato 7 d)'!G11</f>
        <v>2</v>
      </c>
    </row>
    <row r="7">
      <c r="A7" t="str">
        <f t="shared" si="1"/>
        <v>7,4,1,5,0,0,0</v>
      </c>
      <c r="B7">
        <v>7.0</v>
      </c>
      <c r="C7">
        <v>4.0</v>
      </c>
      <c r="D7">
        <v>1.0</v>
      </c>
      <c r="E7">
        <v>5.0</v>
      </c>
      <c r="J7" t="s">
        <v>3026</v>
      </c>
      <c r="P7" s="45">
        <f>'Formato 7 d)'!B12</f>
        <v>0.75</v>
      </c>
      <c r="Q7" s="45">
        <f>'Formato 7 d)'!C12</f>
        <v>1</v>
      </c>
      <c r="R7" s="45">
        <f>'Formato 7 d)'!D12</f>
        <v>1.25</v>
      </c>
      <c r="S7" s="45">
        <f>'Formato 7 d)'!E12</f>
        <v>1.5</v>
      </c>
      <c r="T7" s="45">
        <f>'Formato 7 d)'!F12</f>
        <v>1.75</v>
      </c>
      <c r="U7" s="45">
        <f>'Formato 7 d)'!G12</f>
        <v>2</v>
      </c>
    </row>
    <row r="8">
      <c r="A8" t="str">
        <f t="shared" si="1"/>
        <v>7,4,1,6,0,0,0</v>
      </c>
      <c r="B8">
        <v>7.0</v>
      </c>
      <c r="C8">
        <v>4.0</v>
      </c>
      <c r="D8">
        <v>1.0</v>
      </c>
      <c r="E8">
        <v>6.0</v>
      </c>
      <c r="J8" t="s">
        <v>3046</v>
      </c>
      <c r="P8" s="45">
        <f>'Formato 7 d)'!B13</f>
        <v>0.75</v>
      </c>
      <c r="Q8" s="45">
        <f>'Formato 7 d)'!C13</f>
        <v>1</v>
      </c>
      <c r="R8" s="45">
        <f>'Formato 7 d)'!D13</f>
        <v>1.25</v>
      </c>
      <c r="S8" s="45">
        <f>'Formato 7 d)'!E13</f>
        <v>1.5</v>
      </c>
      <c r="T8" s="45">
        <f>'Formato 7 d)'!F13</f>
        <v>1.75</v>
      </c>
      <c r="U8" s="45">
        <f>'Formato 7 d)'!G13</f>
        <v>2</v>
      </c>
    </row>
    <row r="9">
      <c r="A9" t="str">
        <f t="shared" si="1"/>
        <v>7,4,1,7,0,0,0</v>
      </c>
      <c r="B9">
        <v>7.0</v>
      </c>
      <c r="C9">
        <v>4.0</v>
      </c>
      <c r="D9">
        <v>1.0</v>
      </c>
      <c r="E9">
        <v>7.0</v>
      </c>
      <c r="J9" t="s">
        <v>3051</v>
      </c>
      <c r="P9" s="45">
        <f>'Formato 7 d)'!B14</f>
        <v>0.75</v>
      </c>
      <c r="Q9" s="45">
        <f>'Formato 7 d)'!C14</f>
        <v>1</v>
      </c>
      <c r="R9" s="45">
        <f>'Formato 7 d)'!D14</f>
        <v>1.25</v>
      </c>
      <c r="S9" s="45">
        <f>'Formato 7 d)'!E14</f>
        <v>1.5</v>
      </c>
      <c r="T9" s="45">
        <f>'Formato 7 d)'!F14</f>
        <v>1.75</v>
      </c>
      <c r="U9" s="45">
        <f>'Formato 7 d)'!G14</f>
        <v>2</v>
      </c>
    </row>
    <row r="10">
      <c r="A10" t="str">
        <f t="shared" si="1"/>
        <v>7,4,1,8,0,0,0</v>
      </c>
      <c r="B10">
        <v>7.0</v>
      </c>
      <c r="C10">
        <v>4.0</v>
      </c>
      <c r="D10">
        <v>1.0</v>
      </c>
      <c r="E10">
        <v>8.0</v>
      </c>
      <c r="J10" t="s">
        <v>3218</v>
      </c>
      <c r="P10" s="45">
        <f>'Formato 7 d)'!B15</f>
        <v>0.75</v>
      </c>
      <c r="Q10" s="45">
        <f>'Formato 7 d)'!C15</f>
        <v>1</v>
      </c>
      <c r="R10" s="45">
        <f>'Formato 7 d)'!D15</f>
        <v>1.25</v>
      </c>
      <c r="S10" s="45">
        <f>'Formato 7 d)'!E15</f>
        <v>1.5</v>
      </c>
      <c r="T10" s="45">
        <f>'Formato 7 d)'!F15</f>
        <v>1.75</v>
      </c>
      <c r="U10" s="45">
        <f>'Formato 7 d)'!G15</f>
        <v>2</v>
      </c>
    </row>
    <row r="11">
      <c r="A11" t="str">
        <f t="shared" si="1"/>
        <v>7,4,1,9,0,0,0</v>
      </c>
      <c r="B11">
        <v>7.0</v>
      </c>
      <c r="C11">
        <v>4.0</v>
      </c>
      <c r="D11">
        <v>1.0</v>
      </c>
      <c r="E11">
        <v>9.0</v>
      </c>
      <c r="J11" t="s">
        <v>2594</v>
      </c>
      <c r="P11" s="45">
        <f>'Formato 7 d)'!B16</f>
        <v>0.75</v>
      </c>
      <c r="Q11" s="45">
        <f>'Formato 7 d)'!C16</f>
        <v>1</v>
      </c>
      <c r="R11" s="45">
        <f>'Formato 7 d)'!D16</f>
        <v>1.25</v>
      </c>
      <c r="S11" s="45">
        <f>'Formato 7 d)'!E16</f>
        <v>1.5</v>
      </c>
      <c r="T11" s="45">
        <f>'Formato 7 d)'!F16</f>
        <v>1.75</v>
      </c>
      <c r="U11" s="45">
        <f>'Formato 7 d)'!G16</f>
        <v>2</v>
      </c>
    </row>
    <row r="12">
      <c r="A12" t="str">
        <f t="shared" si="1"/>
        <v>7,4,2,0,0,0,0</v>
      </c>
      <c r="B12">
        <v>7.0</v>
      </c>
      <c r="C12">
        <v>4.0</v>
      </c>
      <c r="D12">
        <v>2.0</v>
      </c>
      <c r="I12" t="s">
        <v>2727</v>
      </c>
      <c r="P12" s="45">
        <f>'Formato 7 d)'!B18</f>
        <v>6.75</v>
      </c>
      <c r="Q12" s="45">
        <f>'Formato 7 d)'!C18</f>
        <v>9</v>
      </c>
      <c r="R12" s="45">
        <f>'Formato 7 d)'!D18</f>
        <v>11.25</v>
      </c>
      <c r="S12" s="45">
        <f>'Formato 7 d)'!E18</f>
        <v>13.5</v>
      </c>
      <c r="T12" s="45">
        <f>'Formato 7 d)'!F18</f>
        <v>15.75</v>
      </c>
      <c r="U12" s="45">
        <f>'Formato 7 d)'!G18</f>
        <v>18</v>
      </c>
    </row>
    <row r="13">
      <c r="A13" t="str">
        <f t="shared" si="1"/>
        <v>7,4,2,1,0,0,0</v>
      </c>
      <c r="B13">
        <v>7.0</v>
      </c>
      <c r="C13">
        <v>4.0</v>
      </c>
      <c r="D13">
        <v>2.0</v>
      </c>
      <c r="E13">
        <v>1.0</v>
      </c>
      <c r="J13" t="s">
        <v>2933</v>
      </c>
      <c r="P13" s="45">
        <f>'Formato 7 d)'!B19</f>
        <v>0.75</v>
      </c>
      <c r="Q13" s="45">
        <f>'Formato 7 d)'!C19</f>
        <v>1</v>
      </c>
      <c r="R13" s="45">
        <f>'Formato 7 d)'!D19</f>
        <v>1.25</v>
      </c>
      <c r="S13" s="45">
        <f>'Formato 7 d)'!E19</f>
        <v>1.5</v>
      </c>
      <c r="T13" s="45">
        <f>'Formato 7 d)'!F19</f>
        <v>1.75</v>
      </c>
      <c r="U13" s="45">
        <f>'Formato 7 d)'!G19</f>
        <v>2</v>
      </c>
    </row>
    <row r="14">
      <c r="A14" t="str">
        <f t="shared" si="1"/>
        <v>7,4,2,2,0,0,0</v>
      </c>
      <c r="B14">
        <v>7.0</v>
      </c>
      <c r="C14">
        <v>4.0</v>
      </c>
      <c r="D14">
        <v>2.0</v>
      </c>
      <c r="E14">
        <v>2.0</v>
      </c>
      <c r="J14" t="s">
        <v>2976</v>
      </c>
      <c r="P14" s="45">
        <f>'Formato 7 d)'!B20</f>
        <v>0.75</v>
      </c>
      <c r="Q14" s="45">
        <f>'Formato 7 d)'!C20</f>
        <v>1</v>
      </c>
      <c r="R14" s="45">
        <f>'Formato 7 d)'!D20</f>
        <v>1.25</v>
      </c>
      <c r="S14" s="45">
        <f>'Formato 7 d)'!E20</f>
        <v>1.5</v>
      </c>
      <c r="T14" s="45">
        <f>'Formato 7 d)'!F20</f>
        <v>1.75</v>
      </c>
      <c r="U14" s="45">
        <f>'Formato 7 d)'!G20</f>
        <v>2</v>
      </c>
    </row>
    <row r="15">
      <c r="A15" t="str">
        <f t="shared" si="1"/>
        <v>7,4,2,3,0,0,0</v>
      </c>
      <c r="B15">
        <v>7.0</v>
      </c>
      <c r="C15">
        <v>4.0</v>
      </c>
      <c r="D15">
        <v>2.0</v>
      </c>
      <c r="E15">
        <v>3.0</v>
      </c>
      <c r="J15" t="s">
        <v>2996</v>
      </c>
      <c r="P15" s="45">
        <f>'Formato 7 d)'!B21</f>
        <v>0.75</v>
      </c>
      <c r="Q15" s="45">
        <f>'Formato 7 d)'!C21</f>
        <v>1</v>
      </c>
      <c r="R15" s="45">
        <f>'Formato 7 d)'!D21</f>
        <v>1.25</v>
      </c>
      <c r="S15" s="45">
        <f>'Formato 7 d)'!E21</f>
        <v>1.5</v>
      </c>
      <c r="T15" s="45">
        <f>'Formato 7 d)'!F21</f>
        <v>1.75</v>
      </c>
      <c r="U15" s="45">
        <f>'Formato 7 d)'!G21</f>
        <v>2</v>
      </c>
    </row>
    <row r="16">
      <c r="A16" t="str">
        <f t="shared" si="1"/>
        <v>7,4,2,4,0,0,0</v>
      </c>
      <c r="B16">
        <v>7.0</v>
      </c>
      <c r="C16">
        <v>4.0</v>
      </c>
      <c r="D16">
        <v>2.0</v>
      </c>
      <c r="E16">
        <v>4.0</v>
      </c>
      <c r="J16" t="s">
        <v>3013</v>
      </c>
      <c r="P16" s="45">
        <f>'Formato 7 d)'!B22</f>
        <v>0.75</v>
      </c>
      <c r="Q16" s="45">
        <f>'Formato 7 d)'!C22</f>
        <v>1</v>
      </c>
      <c r="R16" s="45">
        <f>'Formato 7 d)'!D22</f>
        <v>1.25</v>
      </c>
      <c r="S16" s="45">
        <f>'Formato 7 d)'!E22</f>
        <v>1.5</v>
      </c>
      <c r="T16" s="45">
        <f>'Formato 7 d)'!F22</f>
        <v>1.75</v>
      </c>
      <c r="U16" s="45">
        <f>'Formato 7 d)'!G22</f>
        <v>2</v>
      </c>
    </row>
    <row r="17">
      <c r="A17" t="str">
        <f t="shared" si="1"/>
        <v>7,4,2,5,0,0,0</v>
      </c>
      <c r="B17">
        <v>7.0</v>
      </c>
      <c r="C17">
        <v>4.0</v>
      </c>
      <c r="D17">
        <v>2.0</v>
      </c>
      <c r="E17">
        <v>5.0</v>
      </c>
      <c r="J17" t="s">
        <v>3026</v>
      </c>
      <c r="P17" s="45">
        <f>'Formato 7 d)'!B23</f>
        <v>0.75</v>
      </c>
      <c r="Q17" s="45">
        <f>'Formato 7 d)'!C23</f>
        <v>1</v>
      </c>
      <c r="R17" s="45">
        <f>'Formato 7 d)'!D23</f>
        <v>1.25</v>
      </c>
      <c r="S17" s="45">
        <f>'Formato 7 d)'!E23</f>
        <v>1.5</v>
      </c>
      <c r="T17" s="45">
        <f>'Formato 7 d)'!F23</f>
        <v>1.75</v>
      </c>
      <c r="U17" s="45">
        <f>'Formato 7 d)'!G23</f>
        <v>2</v>
      </c>
    </row>
    <row r="18">
      <c r="A18" t="str">
        <f t="shared" si="1"/>
        <v>7,4,2,6,0,0,0</v>
      </c>
      <c r="B18">
        <v>7.0</v>
      </c>
      <c r="C18">
        <v>4.0</v>
      </c>
      <c r="D18">
        <v>2.0</v>
      </c>
      <c r="E18">
        <v>6.0</v>
      </c>
      <c r="J18" t="s">
        <v>3046</v>
      </c>
      <c r="P18" s="45">
        <f>'Formato 7 d)'!B24</f>
        <v>0.75</v>
      </c>
      <c r="Q18" s="45">
        <f>'Formato 7 d)'!C24</f>
        <v>1</v>
      </c>
      <c r="R18" s="45">
        <f>'Formato 7 d)'!D24</f>
        <v>1.25</v>
      </c>
      <c r="S18" s="45">
        <f>'Formato 7 d)'!E24</f>
        <v>1.5</v>
      </c>
      <c r="T18" s="45">
        <f>'Formato 7 d)'!F24</f>
        <v>1.75</v>
      </c>
      <c r="U18" s="45">
        <f>'Formato 7 d)'!G24</f>
        <v>2</v>
      </c>
    </row>
    <row r="19">
      <c r="A19" t="str">
        <f t="shared" si="1"/>
        <v>7,4,2,7,0,0,0</v>
      </c>
      <c r="B19">
        <v>7.0</v>
      </c>
      <c r="C19">
        <v>4.0</v>
      </c>
      <c r="D19">
        <v>2.0</v>
      </c>
      <c r="E19">
        <v>7.0</v>
      </c>
      <c r="J19" t="s">
        <v>3051</v>
      </c>
      <c r="P19" s="45">
        <f>'Formato 7 d)'!B25</f>
        <v>0.75</v>
      </c>
      <c r="Q19" s="45">
        <f>'Formato 7 d)'!C25</f>
        <v>1</v>
      </c>
      <c r="R19" s="45">
        <f>'Formato 7 d)'!D25</f>
        <v>1.25</v>
      </c>
      <c r="S19" s="45">
        <f>'Formato 7 d)'!E25</f>
        <v>1.5</v>
      </c>
      <c r="T19" s="45">
        <f>'Formato 7 d)'!F25</f>
        <v>1.75</v>
      </c>
      <c r="U19" s="45">
        <f>'Formato 7 d)'!G25</f>
        <v>2</v>
      </c>
    </row>
    <row r="20">
      <c r="A20" t="str">
        <f t="shared" si="1"/>
        <v>7,4,2,8,0,0,0</v>
      </c>
      <c r="B20">
        <v>7.0</v>
      </c>
      <c r="C20">
        <v>4.0</v>
      </c>
      <c r="D20">
        <v>2.0</v>
      </c>
      <c r="E20">
        <v>8.0</v>
      </c>
      <c r="J20" t="s">
        <v>3218</v>
      </c>
      <c r="P20" s="45">
        <f>'Formato 7 d)'!B26</f>
        <v>0.75</v>
      </c>
      <c r="Q20" s="45">
        <f>'Formato 7 d)'!C26</f>
        <v>1</v>
      </c>
      <c r="R20" s="45">
        <f>'Formato 7 d)'!D26</f>
        <v>1.25</v>
      </c>
      <c r="S20" s="45">
        <f>'Formato 7 d)'!E26</f>
        <v>1.5</v>
      </c>
      <c r="T20" s="45">
        <f>'Formato 7 d)'!F26</f>
        <v>1.75</v>
      </c>
      <c r="U20" s="45">
        <f>'Formato 7 d)'!G26</f>
        <v>2</v>
      </c>
    </row>
    <row r="21" ht="15.75" customHeight="1">
      <c r="A21" t="str">
        <f t="shared" si="1"/>
        <v>7,4,2,9,0,0,0</v>
      </c>
      <c r="B21">
        <v>7.0</v>
      </c>
      <c r="C21">
        <v>4.0</v>
      </c>
      <c r="D21">
        <v>2.0</v>
      </c>
      <c r="E21">
        <v>9.0</v>
      </c>
      <c r="J21" t="s">
        <v>2594</v>
      </c>
      <c r="P21" s="45">
        <f>'Formato 7 d)'!B27</f>
        <v>0.75</v>
      </c>
      <c r="Q21" s="45">
        <f>'Formato 7 d)'!C27</f>
        <v>1</v>
      </c>
      <c r="R21" s="45">
        <f>'Formato 7 d)'!D27</f>
        <v>1.25</v>
      </c>
      <c r="S21" s="45">
        <f>'Formato 7 d)'!E27</f>
        <v>1.5</v>
      </c>
      <c r="T21" s="45">
        <f>'Formato 7 d)'!F27</f>
        <v>1.75</v>
      </c>
      <c r="U21" s="45">
        <f>'Formato 7 d)'!G27</f>
        <v>2</v>
      </c>
    </row>
    <row r="22" ht="15.75" customHeight="1">
      <c r="A22" t="str">
        <f t="shared" si="1"/>
        <v>7,4,3,0,0,0,0</v>
      </c>
      <c r="B22">
        <v>7.0</v>
      </c>
      <c r="C22">
        <v>4.0</v>
      </c>
      <c r="D22">
        <v>3.0</v>
      </c>
      <c r="I22" t="s">
        <v>3250</v>
      </c>
      <c r="P22" s="45">
        <f>'Formato 7 d)'!B29</f>
        <v>13.5</v>
      </c>
      <c r="Q22" s="45">
        <f>'Formato 7 d)'!C29</f>
        <v>18</v>
      </c>
      <c r="R22" s="45">
        <f>'Formato 7 d)'!D29</f>
        <v>22.5</v>
      </c>
      <c r="S22" s="45">
        <f>'Formato 7 d)'!E29</f>
        <v>27</v>
      </c>
      <c r="T22" s="45">
        <f>'Formato 7 d)'!F29</f>
        <v>31.5</v>
      </c>
      <c r="U22" s="45">
        <f>'Formato 7 d)'!G29</f>
        <v>36</v>
      </c>
    </row>
    <row r="23" ht="15.75" customHeight="1">
      <c r="P23" s="45"/>
      <c r="Q23" s="45"/>
      <c r="R23" s="45"/>
      <c r="S23" s="45"/>
      <c r="T23" s="45"/>
      <c r="U23" s="45"/>
    </row>
    <row r="24" ht="15.75" customHeight="1">
      <c r="P24" s="45"/>
      <c r="Q24" s="45"/>
      <c r="R24" s="45"/>
      <c r="S24" s="45"/>
      <c r="T24" s="45"/>
      <c r="U24" s="45"/>
    </row>
    <row r="25" ht="15.75" customHeight="1">
      <c r="P25" s="45"/>
      <c r="Q25" s="45"/>
      <c r="R25" s="45"/>
      <c r="S25" s="45"/>
      <c r="T25" s="45"/>
      <c r="U25" s="45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24.86"/>
    <col customWidth="1" min="3" max="3" width="4.57"/>
    <col customWidth="1" min="4" max="4" width="2.71"/>
    <col customWidth="1" min="5" max="5" width="22.0"/>
    <col customWidth="1" min="6" max="6" width="2.71"/>
    <col customWidth="1" min="7" max="7" width="15.29"/>
    <col customWidth="1" min="8" max="8" width="1.71"/>
    <col customWidth="1" min="9" max="9" width="15.43"/>
    <col customWidth="1" min="10" max="10" width="2.71"/>
    <col customWidth="1" min="11" max="11" width="12.0"/>
    <col customWidth="1" min="12" max="12" width="1.71"/>
    <col customWidth="1" min="13" max="13" width="17.86"/>
    <col customWidth="1" min="14" max="14" width="2.71"/>
    <col customWidth="1" min="15" max="15" width="13.57"/>
    <col customWidth="1" min="16" max="16" width="1.71"/>
    <col customWidth="1" min="17" max="17" width="23.71"/>
    <col customWidth="1" min="18" max="18" width="2.71"/>
    <col customWidth="1" min="19" max="19" width="21.43"/>
    <col customWidth="1" min="20" max="20" width="2.71"/>
    <col customWidth="1" min="21" max="21" width="20.29"/>
    <col customWidth="1" min="22" max="22" width="2.71"/>
    <col customWidth="1" min="23" max="23" width="19.43"/>
    <col customWidth="1" min="24" max="24" width="2.71"/>
    <col customWidth="1" min="25" max="25" width="42.57"/>
    <col customWidth="1" min="26" max="26" width="2.71"/>
    <col customWidth="1" min="27" max="27" width="29.14"/>
    <col customWidth="1" min="28" max="28" width="2.71"/>
    <col customWidth="1" min="29" max="29" width="31.86"/>
    <col customWidth="1" min="30" max="30" width="2.71"/>
    <col customWidth="1" min="31" max="31" width="25.0"/>
    <col customWidth="1" min="32" max="32" width="2.71"/>
    <col customWidth="1" min="33" max="33" width="23.14"/>
    <col customWidth="1" min="34" max="34" width="2.71"/>
    <col customWidth="1" min="35" max="35" width="26.0"/>
    <col customWidth="1" min="36" max="36" width="2.71"/>
    <col customWidth="1" min="37" max="37" width="17.86"/>
    <col customWidth="1" min="38" max="38" width="2.71"/>
    <col customWidth="1" min="39" max="39" width="17.29"/>
    <col customWidth="1" min="40" max="40" width="2.71"/>
    <col customWidth="1" min="41" max="41" width="20.14"/>
    <col customWidth="1" min="42" max="42" width="2.71"/>
    <col customWidth="1" min="43" max="43" width="40.71"/>
    <col customWidth="1" min="44" max="44" width="2.71"/>
    <col customWidth="1" min="45" max="45" width="27.86"/>
    <col customWidth="1" min="46" max="46" width="2.71"/>
    <col customWidth="1" min="47" max="47" width="18.0"/>
    <col customWidth="1" min="48" max="48" width="2.71"/>
    <col customWidth="1" min="49" max="49" width="17.86"/>
    <col customWidth="1" min="50" max="50" width="2.71"/>
    <col customWidth="1" min="51" max="51" width="24.29"/>
    <col customWidth="1" min="52" max="52" width="2.71"/>
    <col customWidth="1" min="53" max="53" width="15.29"/>
    <col customWidth="1" min="54" max="54" width="2.71"/>
    <col customWidth="1" min="55" max="55" width="23.43"/>
    <col customWidth="1" min="56" max="56" width="2.71"/>
    <col customWidth="1" min="57" max="57" width="14.14"/>
    <col customWidth="1" min="58" max="58" width="2.71"/>
    <col customWidth="1" min="59" max="59" width="16.29"/>
    <col customWidth="1" min="60" max="60" width="2.71"/>
    <col customWidth="1" min="61" max="61" width="32.14"/>
    <col customWidth="1" min="62" max="62" width="2.71"/>
    <col customWidth="1" min="63" max="63" width="30.57"/>
    <col customWidth="1" min="64" max="64" width="2.71"/>
    <col customWidth="1" min="65" max="65" width="14.71"/>
    <col customWidth="1" min="66" max="66" width="2.71"/>
    <col customWidth="1" min="67" max="67" width="26.0"/>
  </cols>
  <sheetData>
    <row r="1">
      <c r="B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  <c r="O1" t="s">
        <v>8</v>
      </c>
      <c r="Q1" t="s">
        <v>9</v>
      </c>
      <c r="S1" t="s">
        <v>10</v>
      </c>
      <c r="U1" t="s">
        <v>11</v>
      </c>
      <c r="W1" t="s">
        <v>12</v>
      </c>
      <c r="Y1" t="s">
        <v>13</v>
      </c>
      <c r="AA1" t="s">
        <v>14</v>
      </c>
      <c r="AC1" t="s">
        <v>15</v>
      </c>
      <c r="AE1" t="s">
        <v>16</v>
      </c>
      <c r="AG1" t="s">
        <v>17</v>
      </c>
      <c r="AI1" t="s">
        <v>18</v>
      </c>
      <c r="AK1" t="s">
        <v>19</v>
      </c>
      <c r="AM1" t="s">
        <v>20</v>
      </c>
      <c r="AO1" t="s">
        <v>21</v>
      </c>
      <c r="AQ1" t="s">
        <v>22</v>
      </c>
      <c r="AS1" t="s">
        <v>23</v>
      </c>
      <c r="AU1" t="s">
        <v>24</v>
      </c>
      <c r="AW1" t="s">
        <v>25</v>
      </c>
      <c r="AY1" t="s">
        <v>26</v>
      </c>
      <c r="BA1" t="s">
        <v>27</v>
      </c>
      <c r="BC1" t="s">
        <v>28</v>
      </c>
      <c r="BE1" t="s">
        <v>29</v>
      </c>
      <c r="BG1" t="s">
        <v>30</v>
      </c>
      <c r="BI1" t="s">
        <v>31</v>
      </c>
      <c r="BK1" t="s">
        <v>32</v>
      </c>
      <c r="BM1" t="s">
        <v>33</v>
      </c>
      <c r="BO1" t="s">
        <v>34</v>
      </c>
    </row>
    <row r="2">
      <c r="A2">
        <v>1.0</v>
      </c>
      <c r="B2" t="s">
        <v>3</v>
      </c>
      <c r="D2">
        <v>0.0</v>
      </c>
      <c r="E2" t="s">
        <v>35</v>
      </c>
      <c r="F2">
        <v>0.0</v>
      </c>
      <c r="G2" t="s">
        <v>35</v>
      </c>
      <c r="H2">
        <v>0.0</v>
      </c>
      <c r="I2" t="s">
        <v>35</v>
      </c>
      <c r="J2">
        <v>0.0</v>
      </c>
      <c r="K2" t="s">
        <v>35</v>
      </c>
      <c r="L2">
        <v>0.0</v>
      </c>
      <c r="M2" t="s">
        <v>35</v>
      </c>
      <c r="N2">
        <v>0.0</v>
      </c>
      <c r="O2" t="s">
        <v>35</v>
      </c>
      <c r="P2">
        <v>0.0</v>
      </c>
      <c r="Q2" t="s">
        <v>35</v>
      </c>
      <c r="R2">
        <v>0.0</v>
      </c>
      <c r="S2" t="s">
        <v>35</v>
      </c>
      <c r="T2">
        <v>0.0</v>
      </c>
      <c r="U2" t="s">
        <v>35</v>
      </c>
      <c r="V2">
        <v>0.0</v>
      </c>
      <c r="W2" t="s">
        <v>35</v>
      </c>
      <c r="X2">
        <v>0.0</v>
      </c>
      <c r="Y2" t="s">
        <v>35</v>
      </c>
      <c r="Z2">
        <v>0.0</v>
      </c>
      <c r="AA2" t="s">
        <v>35</v>
      </c>
      <c r="AB2">
        <v>0.0</v>
      </c>
      <c r="AC2" t="s">
        <v>35</v>
      </c>
      <c r="AD2">
        <v>0.0</v>
      </c>
      <c r="AE2" t="s">
        <v>35</v>
      </c>
      <c r="AF2">
        <v>0.0</v>
      </c>
      <c r="AG2" t="s">
        <v>35</v>
      </c>
      <c r="AH2">
        <v>0.0</v>
      </c>
      <c r="AI2" t="s">
        <v>35</v>
      </c>
      <c r="AJ2">
        <v>0.0</v>
      </c>
      <c r="AK2" t="s">
        <v>35</v>
      </c>
      <c r="AL2">
        <v>0.0</v>
      </c>
      <c r="AM2" t="s">
        <v>35</v>
      </c>
      <c r="AN2">
        <v>0.0</v>
      </c>
      <c r="AO2" t="s">
        <v>35</v>
      </c>
      <c r="AP2">
        <v>0.0</v>
      </c>
      <c r="AQ2" t="s">
        <v>35</v>
      </c>
      <c r="AR2">
        <v>0.0</v>
      </c>
      <c r="AS2" t="s">
        <v>35</v>
      </c>
      <c r="AT2">
        <v>0.0</v>
      </c>
      <c r="AU2" t="s">
        <v>35</v>
      </c>
      <c r="AV2">
        <v>0.0</v>
      </c>
      <c r="AW2" t="s">
        <v>35</v>
      </c>
      <c r="AX2">
        <v>0.0</v>
      </c>
      <c r="AY2" t="s">
        <v>35</v>
      </c>
      <c r="AZ2">
        <v>0.0</v>
      </c>
      <c r="BA2" t="s">
        <v>35</v>
      </c>
      <c r="BB2">
        <v>0.0</v>
      </c>
      <c r="BC2" t="s">
        <v>35</v>
      </c>
      <c r="BD2">
        <v>0.0</v>
      </c>
      <c r="BE2" t="s">
        <v>35</v>
      </c>
      <c r="BF2">
        <v>0.0</v>
      </c>
      <c r="BG2" t="s">
        <v>35</v>
      </c>
      <c r="BH2">
        <v>0.0</v>
      </c>
      <c r="BI2" t="s">
        <v>35</v>
      </c>
      <c r="BJ2">
        <v>0.0</v>
      </c>
      <c r="BK2" t="s">
        <v>35</v>
      </c>
      <c r="BL2">
        <v>0.0</v>
      </c>
      <c r="BM2" t="s">
        <v>35</v>
      </c>
      <c r="BN2">
        <v>0.0</v>
      </c>
      <c r="BO2" t="s">
        <v>35</v>
      </c>
    </row>
    <row r="3">
      <c r="A3">
        <v>2.0</v>
      </c>
      <c r="B3" t="s">
        <v>4</v>
      </c>
      <c r="D3">
        <v>1.0</v>
      </c>
      <c r="E3" t="s">
        <v>3</v>
      </c>
      <c r="F3">
        <v>2.0</v>
      </c>
      <c r="G3" t="s">
        <v>36</v>
      </c>
      <c r="H3">
        <v>3.0</v>
      </c>
      <c r="I3" t="s">
        <v>37</v>
      </c>
      <c r="J3">
        <v>4.0</v>
      </c>
      <c r="K3" t="s">
        <v>38</v>
      </c>
      <c r="L3">
        <v>5.0</v>
      </c>
      <c r="M3" t="s">
        <v>39</v>
      </c>
      <c r="N3">
        <v>6.0</v>
      </c>
      <c r="O3" t="s">
        <v>40</v>
      </c>
      <c r="P3">
        <v>7.0</v>
      </c>
      <c r="Q3" t="s">
        <v>41</v>
      </c>
      <c r="R3">
        <v>8.0</v>
      </c>
      <c r="S3" t="s">
        <v>42</v>
      </c>
      <c r="T3">
        <v>9.0</v>
      </c>
      <c r="U3" t="s">
        <v>43</v>
      </c>
      <c r="V3">
        <v>10.0</v>
      </c>
      <c r="W3" t="s">
        <v>44</v>
      </c>
      <c r="X3">
        <v>11.0</v>
      </c>
      <c r="Y3" t="s">
        <v>39</v>
      </c>
      <c r="Z3">
        <v>12.0</v>
      </c>
      <c r="AA3" t="s">
        <v>45</v>
      </c>
      <c r="AB3">
        <v>13.0</v>
      </c>
      <c r="AC3" t="s">
        <v>46</v>
      </c>
      <c r="AD3">
        <v>14.0</v>
      </c>
      <c r="AE3" t="s">
        <v>47</v>
      </c>
      <c r="AF3">
        <v>15.0</v>
      </c>
      <c r="AG3" t="s">
        <v>48</v>
      </c>
      <c r="AH3">
        <v>16.0</v>
      </c>
      <c r="AI3" t="s">
        <v>49</v>
      </c>
      <c r="AJ3">
        <v>17.0</v>
      </c>
      <c r="AK3" t="s">
        <v>50</v>
      </c>
      <c r="AL3">
        <v>18.0</v>
      </c>
      <c r="AM3" t="s">
        <v>51</v>
      </c>
      <c r="AN3">
        <v>19.0</v>
      </c>
      <c r="AO3" t="s">
        <v>39</v>
      </c>
      <c r="AP3">
        <v>20.0</v>
      </c>
      <c r="AQ3" t="s">
        <v>52</v>
      </c>
      <c r="AR3">
        <v>21.0</v>
      </c>
      <c r="AS3" t="s">
        <v>53</v>
      </c>
      <c r="AT3">
        <v>22.0</v>
      </c>
      <c r="AU3" t="s">
        <v>54</v>
      </c>
      <c r="AV3">
        <v>23.0</v>
      </c>
      <c r="AW3" t="s">
        <v>55</v>
      </c>
      <c r="AX3">
        <v>24.0</v>
      </c>
      <c r="AY3" t="s">
        <v>56</v>
      </c>
      <c r="AZ3">
        <v>25.0</v>
      </c>
      <c r="BA3" t="s">
        <v>57</v>
      </c>
      <c r="BB3">
        <v>26.0</v>
      </c>
      <c r="BC3" t="s">
        <v>58</v>
      </c>
      <c r="BD3">
        <v>27.0</v>
      </c>
      <c r="BE3" t="s">
        <v>59</v>
      </c>
      <c r="BF3">
        <v>28.0</v>
      </c>
      <c r="BG3" t="s">
        <v>39</v>
      </c>
      <c r="BH3">
        <v>29.0</v>
      </c>
      <c r="BI3" t="s">
        <v>60</v>
      </c>
      <c r="BJ3">
        <v>30.0</v>
      </c>
      <c r="BK3" t="s">
        <v>53</v>
      </c>
      <c r="BL3">
        <v>31.0</v>
      </c>
      <c r="BM3" t="s">
        <v>61</v>
      </c>
      <c r="BN3">
        <v>32.0</v>
      </c>
      <c r="BO3" t="s">
        <v>62</v>
      </c>
    </row>
    <row r="4">
      <c r="A4">
        <v>3.0</v>
      </c>
      <c r="B4" t="s">
        <v>5</v>
      </c>
      <c r="D4">
        <v>1.0</v>
      </c>
      <c r="E4" t="s">
        <v>63</v>
      </c>
      <c r="F4">
        <v>2.0</v>
      </c>
      <c r="G4" t="s">
        <v>64</v>
      </c>
      <c r="H4">
        <v>3.0</v>
      </c>
      <c r="I4" t="s">
        <v>65</v>
      </c>
      <c r="J4">
        <v>4.0</v>
      </c>
      <c r="K4" t="s">
        <v>66</v>
      </c>
      <c r="L4">
        <v>5.0</v>
      </c>
      <c r="M4" t="s">
        <v>67</v>
      </c>
      <c r="N4">
        <v>6.0</v>
      </c>
      <c r="O4" t="s">
        <v>8</v>
      </c>
      <c r="P4">
        <v>7.0</v>
      </c>
      <c r="Q4" t="s">
        <v>68</v>
      </c>
      <c r="R4">
        <v>8.0</v>
      </c>
      <c r="S4" t="s">
        <v>69</v>
      </c>
      <c r="T4">
        <v>9.0</v>
      </c>
      <c r="U4" t="s">
        <v>70</v>
      </c>
      <c r="V4">
        <v>10.0</v>
      </c>
      <c r="W4" t="s">
        <v>71</v>
      </c>
      <c r="X4">
        <v>11.0</v>
      </c>
      <c r="Y4" t="s">
        <v>72</v>
      </c>
      <c r="Z4">
        <v>12.0</v>
      </c>
      <c r="AA4" t="s">
        <v>73</v>
      </c>
      <c r="AB4">
        <v>13.0</v>
      </c>
      <c r="AC4" t="s">
        <v>74</v>
      </c>
      <c r="AD4">
        <v>14.0</v>
      </c>
      <c r="AE4" t="s">
        <v>75</v>
      </c>
      <c r="AF4">
        <v>15.0</v>
      </c>
      <c r="AG4" t="s">
        <v>76</v>
      </c>
      <c r="AH4">
        <v>16.0</v>
      </c>
      <c r="AI4" t="s">
        <v>77</v>
      </c>
      <c r="AJ4">
        <v>17.0</v>
      </c>
      <c r="AK4" t="s">
        <v>78</v>
      </c>
      <c r="AL4">
        <v>18.0</v>
      </c>
      <c r="AM4" t="s">
        <v>79</v>
      </c>
      <c r="AN4">
        <v>19.0</v>
      </c>
      <c r="AO4" t="s">
        <v>80</v>
      </c>
      <c r="AP4">
        <v>20.0</v>
      </c>
      <c r="AQ4" t="s">
        <v>81</v>
      </c>
      <c r="AR4">
        <v>21.0</v>
      </c>
      <c r="AS4" t="s">
        <v>82</v>
      </c>
      <c r="AT4">
        <v>22.0</v>
      </c>
      <c r="AU4" t="s">
        <v>83</v>
      </c>
      <c r="AV4">
        <v>23.0</v>
      </c>
      <c r="AW4" t="s">
        <v>84</v>
      </c>
      <c r="AX4">
        <v>24.0</v>
      </c>
      <c r="AY4" t="s">
        <v>85</v>
      </c>
      <c r="AZ4">
        <v>25.0</v>
      </c>
      <c r="BA4" t="s">
        <v>86</v>
      </c>
      <c r="BB4">
        <v>26.0</v>
      </c>
      <c r="BC4" t="s">
        <v>87</v>
      </c>
      <c r="BD4">
        <v>27.0</v>
      </c>
      <c r="BE4" t="s">
        <v>88</v>
      </c>
      <c r="BF4">
        <v>28.0</v>
      </c>
      <c r="BG4" t="s">
        <v>69</v>
      </c>
      <c r="BH4">
        <v>29.0</v>
      </c>
      <c r="BI4" t="s">
        <v>89</v>
      </c>
      <c r="BJ4">
        <v>30.0</v>
      </c>
      <c r="BK4" t="s">
        <v>46</v>
      </c>
      <c r="BL4">
        <v>31.0</v>
      </c>
      <c r="BM4" t="s">
        <v>90</v>
      </c>
      <c r="BN4">
        <v>32.0</v>
      </c>
      <c r="BO4" t="s">
        <v>91</v>
      </c>
    </row>
    <row r="5">
      <c r="A5">
        <v>4.0</v>
      </c>
      <c r="B5" t="s">
        <v>6</v>
      </c>
      <c r="D5">
        <v>1.0</v>
      </c>
      <c r="E5" t="s">
        <v>92</v>
      </c>
      <c r="F5">
        <v>2.0</v>
      </c>
      <c r="G5" t="s">
        <v>93</v>
      </c>
      <c r="H5">
        <v>3.0</v>
      </c>
      <c r="I5" t="s">
        <v>94</v>
      </c>
      <c r="J5">
        <v>4.0</v>
      </c>
      <c r="K5" t="s">
        <v>6</v>
      </c>
      <c r="L5">
        <v>5.0</v>
      </c>
      <c r="M5" t="s">
        <v>95</v>
      </c>
      <c r="N5">
        <v>6.0</v>
      </c>
      <c r="O5" t="s">
        <v>96</v>
      </c>
      <c r="P5">
        <v>7.0</v>
      </c>
      <c r="Q5" t="s">
        <v>97</v>
      </c>
      <c r="R5">
        <v>8.0</v>
      </c>
      <c r="S5" t="s">
        <v>95</v>
      </c>
      <c r="T5">
        <v>9.0</v>
      </c>
      <c r="U5" t="s">
        <v>84</v>
      </c>
      <c r="V5">
        <v>10.0</v>
      </c>
      <c r="W5" t="s">
        <v>98</v>
      </c>
      <c r="X5">
        <v>11.0</v>
      </c>
      <c r="Y5" t="s">
        <v>99</v>
      </c>
      <c r="Z5">
        <v>12.0</v>
      </c>
      <c r="AA5" t="s">
        <v>100</v>
      </c>
      <c r="AB5">
        <v>13.0</v>
      </c>
      <c r="AC5" t="s">
        <v>101</v>
      </c>
      <c r="AD5">
        <v>14.0</v>
      </c>
      <c r="AE5" t="s">
        <v>102</v>
      </c>
      <c r="AF5">
        <v>15.0</v>
      </c>
      <c r="AG5" t="s">
        <v>103</v>
      </c>
      <c r="AH5">
        <v>16.0</v>
      </c>
      <c r="AI5" t="s">
        <v>43</v>
      </c>
      <c r="AJ5">
        <v>17.0</v>
      </c>
      <c r="AK5" t="s">
        <v>104</v>
      </c>
      <c r="AL5">
        <v>18.0</v>
      </c>
      <c r="AM5" t="s">
        <v>105</v>
      </c>
      <c r="AN5">
        <v>19.0</v>
      </c>
      <c r="AO5" t="s">
        <v>95</v>
      </c>
      <c r="AP5">
        <v>20.0</v>
      </c>
      <c r="AQ5" t="s">
        <v>106</v>
      </c>
      <c r="AR5">
        <v>21.0</v>
      </c>
      <c r="AS5" t="s">
        <v>46</v>
      </c>
      <c r="AT5">
        <v>22.0</v>
      </c>
      <c r="AU5" t="s">
        <v>107</v>
      </c>
      <c r="AV5">
        <v>23.0</v>
      </c>
      <c r="AW5" t="s">
        <v>108</v>
      </c>
      <c r="AX5">
        <v>24.0</v>
      </c>
      <c r="AY5" t="s">
        <v>109</v>
      </c>
      <c r="AZ5">
        <v>25.0</v>
      </c>
      <c r="BA5" t="s">
        <v>110</v>
      </c>
      <c r="BB5">
        <v>26.0</v>
      </c>
      <c r="BC5" t="s">
        <v>111</v>
      </c>
      <c r="BD5">
        <v>27.0</v>
      </c>
      <c r="BE5" t="s">
        <v>112</v>
      </c>
      <c r="BF5">
        <v>28.0</v>
      </c>
      <c r="BG5" t="s">
        <v>113</v>
      </c>
      <c r="BH5">
        <v>29.0</v>
      </c>
      <c r="BI5" t="s">
        <v>114</v>
      </c>
      <c r="BJ5">
        <v>30.0</v>
      </c>
      <c r="BK5" t="s">
        <v>115</v>
      </c>
      <c r="BL5">
        <v>31.0</v>
      </c>
      <c r="BM5" t="s">
        <v>116</v>
      </c>
      <c r="BN5">
        <v>32.0</v>
      </c>
      <c r="BO5" t="s">
        <v>117</v>
      </c>
    </row>
    <row r="6">
      <c r="A6">
        <v>5.0</v>
      </c>
      <c r="B6" t="s">
        <v>7</v>
      </c>
      <c r="D6">
        <v>1.0</v>
      </c>
      <c r="E6" t="s">
        <v>118</v>
      </c>
      <c r="F6">
        <v>2.0</v>
      </c>
      <c r="G6" t="s">
        <v>119</v>
      </c>
      <c r="H6">
        <v>3.0</v>
      </c>
      <c r="I6" t="s">
        <v>120</v>
      </c>
      <c r="J6">
        <v>4.0</v>
      </c>
      <c r="K6" t="s">
        <v>121</v>
      </c>
      <c r="L6">
        <v>5.0</v>
      </c>
      <c r="M6" t="s">
        <v>122</v>
      </c>
      <c r="N6">
        <v>6.0</v>
      </c>
      <c r="O6" t="s">
        <v>123</v>
      </c>
      <c r="P6">
        <v>7.0</v>
      </c>
      <c r="Q6" t="s">
        <v>69</v>
      </c>
      <c r="R6">
        <v>8.0</v>
      </c>
      <c r="S6" t="s">
        <v>124</v>
      </c>
      <c r="T6">
        <v>9.0</v>
      </c>
      <c r="U6" t="s">
        <v>125</v>
      </c>
      <c r="V6">
        <v>10.0</v>
      </c>
      <c r="W6" t="s">
        <v>126</v>
      </c>
      <c r="X6">
        <v>11.0</v>
      </c>
      <c r="Y6" t="s">
        <v>127</v>
      </c>
      <c r="Z6">
        <v>12.0</v>
      </c>
      <c r="AA6" t="s">
        <v>128</v>
      </c>
      <c r="AB6">
        <v>13.0</v>
      </c>
      <c r="AC6" t="s">
        <v>129</v>
      </c>
      <c r="AD6">
        <v>14.0</v>
      </c>
      <c r="AE6" t="s">
        <v>130</v>
      </c>
      <c r="AF6">
        <v>15.0</v>
      </c>
      <c r="AG6" t="s">
        <v>131</v>
      </c>
      <c r="AH6">
        <v>16.0</v>
      </c>
      <c r="AI6" t="s">
        <v>132</v>
      </c>
      <c r="AJ6">
        <v>17.0</v>
      </c>
      <c r="AK6" t="s">
        <v>133</v>
      </c>
      <c r="AL6">
        <v>18.0</v>
      </c>
      <c r="AM6" t="s">
        <v>134</v>
      </c>
      <c r="AN6">
        <v>19.0</v>
      </c>
      <c r="AO6" t="s">
        <v>135</v>
      </c>
      <c r="AP6">
        <v>20.0</v>
      </c>
      <c r="AQ6" t="s">
        <v>136</v>
      </c>
      <c r="AR6">
        <v>21.0</v>
      </c>
      <c r="AS6" t="s">
        <v>137</v>
      </c>
      <c r="AT6">
        <v>22.0</v>
      </c>
      <c r="AU6" t="s">
        <v>138</v>
      </c>
      <c r="AV6">
        <v>23.0</v>
      </c>
      <c r="AW6" t="s">
        <v>139</v>
      </c>
      <c r="AX6">
        <v>24.0</v>
      </c>
      <c r="AY6" t="s">
        <v>140</v>
      </c>
      <c r="AZ6">
        <v>25.0</v>
      </c>
      <c r="BA6" t="s">
        <v>141</v>
      </c>
      <c r="BB6">
        <v>26.0</v>
      </c>
      <c r="BC6" t="s">
        <v>142</v>
      </c>
      <c r="BD6">
        <v>27.0</v>
      </c>
      <c r="BE6" t="s">
        <v>143</v>
      </c>
      <c r="BF6">
        <v>28.0</v>
      </c>
      <c r="BG6" t="s">
        <v>144</v>
      </c>
      <c r="BH6">
        <v>29.0</v>
      </c>
      <c r="BI6" t="s">
        <v>145</v>
      </c>
      <c r="BJ6">
        <v>30.0</v>
      </c>
      <c r="BK6" t="s">
        <v>101</v>
      </c>
      <c r="BL6">
        <v>31.0</v>
      </c>
      <c r="BM6" t="s">
        <v>146</v>
      </c>
      <c r="BN6">
        <v>32.0</v>
      </c>
      <c r="BO6" t="s">
        <v>84</v>
      </c>
    </row>
    <row r="7">
      <c r="A7">
        <v>6.0</v>
      </c>
      <c r="B7" t="s">
        <v>8</v>
      </c>
      <c r="D7">
        <v>1.0</v>
      </c>
      <c r="E7" t="s">
        <v>147</v>
      </c>
      <c r="F7">
        <v>2.0</v>
      </c>
      <c r="G7" t="s">
        <v>148</v>
      </c>
      <c r="H7">
        <v>3.0</v>
      </c>
      <c r="I7" t="s">
        <v>149</v>
      </c>
      <c r="J7">
        <v>4.0</v>
      </c>
      <c r="K7" t="s">
        <v>150</v>
      </c>
      <c r="L7">
        <v>5.0</v>
      </c>
      <c r="M7" t="s">
        <v>151</v>
      </c>
      <c r="N7">
        <v>6.0</v>
      </c>
      <c r="O7" t="s">
        <v>152</v>
      </c>
      <c r="P7">
        <v>7.0</v>
      </c>
      <c r="Q7" t="s">
        <v>153</v>
      </c>
      <c r="R7">
        <v>8.0</v>
      </c>
      <c r="S7" t="s">
        <v>154</v>
      </c>
      <c r="T7">
        <v>9.0</v>
      </c>
      <c r="U7" t="s">
        <v>155</v>
      </c>
      <c r="V7">
        <v>10.0</v>
      </c>
      <c r="W7" t="s">
        <v>12</v>
      </c>
      <c r="X7">
        <v>11.0</v>
      </c>
      <c r="Y7" t="s">
        <v>156</v>
      </c>
      <c r="Z7">
        <v>12.0</v>
      </c>
      <c r="AA7" t="s">
        <v>157</v>
      </c>
      <c r="AB7">
        <v>13.0</v>
      </c>
      <c r="AC7" t="s">
        <v>158</v>
      </c>
      <c r="AD7">
        <v>14.0</v>
      </c>
      <c r="AE7" t="s">
        <v>159</v>
      </c>
      <c r="AF7">
        <v>15.0</v>
      </c>
      <c r="AG7" t="s">
        <v>160</v>
      </c>
      <c r="AH7">
        <v>16.0</v>
      </c>
      <c r="AI7" t="s">
        <v>161</v>
      </c>
      <c r="AJ7">
        <v>17.0</v>
      </c>
      <c r="AK7" t="s">
        <v>162</v>
      </c>
      <c r="AL7">
        <v>18.0</v>
      </c>
      <c r="AM7" t="s">
        <v>163</v>
      </c>
      <c r="AN7">
        <v>19.0</v>
      </c>
      <c r="AO7" t="s">
        <v>164</v>
      </c>
      <c r="AP7">
        <v>20.0</v>
      </c>
      <c r="AQ7" t="s">
        <v>165</v>
      </c>
      <c r="AR7">
        <v>21.0</v>
      </c>
      <c r="AS7" t="s">
        <v>166</v>
      </c>
      <c r="AT7">
        <v>22.0</v>
      </c>
      <c r="AU7" t="s">
        <v>167</v>
      </c>
      <c r="AV7">
        <v>23.0</v>
      </c>
      <c r="AW7" t="s">
        <v>168</v>
      </c>
      <c r="AX7">
        <v>24.0</v>
      </c>
      <c r="AY7" t="s">
        <v>169</v>
      </c>
      <c r="AZ7">
        <v>25.0</v>
      </c>
      <c r="BA7" t="s">
        <v>170</v>
      </c>
      <c r="BB7">
        <v>26.0</v>
      </c>
      <c r="BC7" t="s">
        <v>171</v>
      </c>
      <c r="BD7">
        <v>27.0</v>
      </c>
      <c r="BE7" t="s">
        <v>172</v>
      </c>
      <c r="BF7">
        <v>28.0</v>
      </c>
      <c r="BG7" t="s">
        <v>173</v>
      </c>
      <c r="BH7">
        <v>29.0</v>
      </c>
      <c r="BI7" t="s">
        <v>174</v>
      </c>
      <c r="BJ7">
        <v>30.0</v>
      </c>
      <c r="BK7" t="s">
        <v>175</v>
      </c>
      <c r="BL7">
        <v>31.0</v>
      </c>
      <c r="BM7" t="s">
        <v>176</v>
      </c>
      <c r="BN7">
        <v>32.0</v>
      </c>
      <c r="BO7" t="s">
        <v>177</v>
      </c>
    </row>
    <row r="8">
      <c r="A8">
        <v>7.0</v>
      </c>
      <c r="B8" t="s">
        <v>9</v>
      </c>
      <c r="D8">
        <v>1.0</v>
      </c>
      <c r="E8" t="s">
        <v>178</v>
      </c>
      <c r="J8">
        <v>4.0</v>
      </c>
      <c r="K8" t="s">
        <v>179</v>
      </c>
      <c r="L8">
        <v>5.0</v>
      </c>
      <c r="M8" t="s">
        <v>180</v>
      </c>
      <c r="N8">
        <v>6.0</v>
      </c>
      <c r="O8" t="s">
        <v>181</v>
      </c>
      <c r="P8">
        <v>7.0</v>
      </c>
      <c r="Q8" t="s">
        <v>182</v>
      </c>
      <c r="R8">
        <v>8.0</v>
      </c>
      <c r="S8" t="s">
        <v>183</v>
      </c>
      <c r="T8">
        <v>9.0</v>
      </c>
      <c r="U8" t="s">
        <v>152</v>
      </c>
      <c r="V8">
        <v>10.0</v>
      </c>
      <c r="W8" t="s">
        <v>184</v>
      </c>
      <c r="X8">
        <v>11.0</v>
      </c>
      <c r="Y8" t="s">
        <v>185</v>
      </c>
      <c r="Z8">
        <v>12.0</v>
      </c>
      <c r="AA8" t="s">
        <v>186</v>
      </c>
      <c r="AB8">
        <v>13.0</v>
      </c>
      <c r="AC8" t="s">
        <v>187</v>
      </c>
      <c r="AD8">
        <v>14.0</v>
      </c>
      <c r="AE8" t="s">
        <v>188</v>
      </c>
      <c r="AF8">
        <v>15.0</v>
      </c>
      <c r="AG8" t="s">
        <v>189</v>
      </c>
      <c r="AH8">
        <v>16.0</v>
      </c>
      <c r="AI8" t="s">
        <v>190</v>
      </c>
      <c r="AJ8">
        <v>17.0</v>
      </c>
      <c r="AK8" t="s">
        <v>191</v>
      </c>
      <c r="AL8">
        <v>18.0</v>
      </c>
      <c r="AM8" t="s">
        <v>192</v>
      </c>
      <c r="AN8">
        <v>19.0</v>
      </c>
      <c r="AO8" t="s">
        <v>193</v>
      </c>
      <c r="AP8">
        <v>20.0</v>
      </c>
      <c r="AQ8" t="s">
        <v>194</v>
      </c>
      <c r="AR8">
        <v>21.0</v>
      </c>
      <c r="AS8" t="s">
        <v>79</v>
      </c>
      <c r="AT8">
        <v>22.0</v>
      </c>
      <c r="AU8" t="s">
        <v>195</v>
      </c>
      <c r="AV8">
        <v>23.0</v>
      </c>
      <c r="AW8" t="s">
        <v>196</v>
      </c>
      <c r="AX8">
        <v>24.0</v>
      </c>
      <c r="AY8" t="s">
        <v>88</v>
      </c>
      <c r="AZ8">
        <v>25.0</v>
      </c>
      <c r="BA8" t="s">
        <v>197</v>
      </c>
      <c r="BB8">
        <v>26.0</v>
      </c>
      <c r="BC8" t="s">
        <v>198</v>
      </c>
      <c r="BD8">
        <v>27.0</v>
      </c>
      <c r="BE8" t="s">
        <v>199</v>
      </c>
      <c r="BF8">
        <v>28.0</v>
      </c>
      <c r="BG8" t="s">
        <v>200</v>
      </c>
      <c r="BH8">
        <v>29.0</v>
      </c>
      <c r="BI8" t="s">
        <v>201</v>
      </c>
      <c r="BJ8">
        <v>30.0</v>
      </c>
      <c r="BK8" t="s">
        <v>202</v>
      </c>
      <c r="BL8">
        <v>31.0</v>
      </c>
      <c r="BM8" t="s">
        <v>203</v>
      </c>
      <c r="BN8">
        <v>32.0</v>
      </c>
      <c r="BO8" t="s">
        <v>204</v>
      </c>
    </row>
    <row r="9">
      <c r="A9">
        <v>8.0</v>
      </c>
      <c r="B9" t="s">
        <v>10</v>
      </c>
      <c r="D9">
        <v>1.0</v>
      </c>
      <c r="E9" t="s">
        <v>205</v>
      </c>
      <c r="J9">
        <v>4.0</v>
      </c>
      <c r="K9" t="s">
        <v>206</v>
      </c>
      <c r="L9">
        <v>5.0</v>
      </c>
      <c r="M9" t="s">
        <v>207</v>
      </c>
      <c r="N9">
        <v>6.0</v>
      </c>
      <c r="O9" t="s">
        <v>208</v>
      </c>
      <c r="P9">
        <v>7.0</v>
      </c>
      <c r="Q9" t="s">
        <v>209</v>
      </c>
      <c r="R9">
        <v>8.0</v>
      </c>
      <c r="S9" t="s">
        <v>210</v>
      </c>
      <c r="T9">
        <v>9.0</v>
      </c>
      <c r="U9" t="s">
        <v>211</v>
      </c>
      <c r="V9">
        <v>10.0</v>
      </c>
      <c r="W9" t="s">
        <v>212</v>
      </c>
      <c r="X9">
        <v>11.0</v>
      </c>
      <c r="Y9" t="s">
        <v>213</v>
      </c>
      <c r="Z9">
        <v>12.0</v>
      </c>
      <c r="AA9" t="s">
        <v>214</v>
      </c>
      <c r="AB9">
        <v>13.0</v>
      </c>
      <c r="AC9" t="s">
        <v>215</v>
      </c>
      <c r="AD9">
        <v>14.0</v>
      </c>
      <c r="AE9" t="s">
        <v>216</v>
      </c>
      <c r="AF9">
        <v>15.0</v>
      </c>
      <c r="AG9" t="s">
        <v>217</v>
      </c>
      <c r="AH9">
        <v>16.0</v>
      </c>
      <c r="AI9" t="s">
        <v>218</v>
      </c>
      <c r="AJ9">
        <v>17.0</v>
      </c>
      <c r="AK9" t="s">
        <v>219</v>
      </c>
      <c r="AL9">
        <v>18.0</v>
      </c>
      <c r="AM9" t="s">
        <v>220</v>
      </c>
      <c r="AN9">
        <v>19.0</v>
      </c>
      <c r="AO9" t="s">
        <v>200</v>
      </c>
      <c r="AP9">
        <v>20.0</v>
      </c>
      <c r="AQ9" t="s">
        <v>221</v>
      </c>
      <c r="AR9">
        <v>21.0</v>
      </c>
      <c r="AS9" t="s">
        <v>222</v>
      </c>
      <c r="AT9">
        <v>22.0</v>
      </c>
      <c r="AU9" t="s">
        <v>223</v>
      </c>
      <c r="AV9">
        <v>23.0</v>
      </c>
      <c r="AW9" t="s">
        <v>224</v>
      </c>
      <c r="AX9">
        <v>24.0</v>
      </c>
      <c r="AY9" t="s">
        <v>225</v>
      </c>
      <c r="AZ9">
        <v>25.0</v>
      </c>
      <c r="BA9" t="s">
        <v>226</v>
      </c>
      <c r="BB9">
        <v>26.0</v>
      </c>
      <c r="BC9" t="s">
        <v>227</v>
      </c>
      <c r="BD9">
        <v>27.0</v>
      </c>
      <c r="BE9" t="s">
        <v>228</v>
      </c>
      <c r="BF9">
        <v>28.0</v>
      </c>
      <c r="BG9" t="s">
        <v>229</v>
      </c>
      <c r="BH9">
        <v>29.0</v>
      </c>
      <c r="BI9" t="s">
        <v>84</v>
      </c>
      <c r="BJ9">
        <v>30.0</v>
      </c>
      <c r="BK9" t="s">
        <v>230</v>
      </c>
      <c r="BL9">
        <v>31.0</v>
      </c>
      <c r="BM9" t="s">
        <v>231</v>
      </c>
      <c r="BN9">
        <v>32.0</v>
      </c>
      <c r="BO9" t="s">
        <v>232</v>
      </c>
    </row>
    <row r="10">
      <c r="A10">
        <v>9.0</v>
      </c>
      <c r="B10" t="s">
        <v>11</v>
      </c>
      <c r="D10">
        <v>1.0</v>
      </c>
      <c r="E10" t="s">
        <v>233</v>
      </c>
      <c r="J10">
        <v>4.0</v>
      </c>
      <c r="K10" t="s">
        <v>234</v>
      </c>
      <c r="L10">
        <v>5.0</v>
      </c>
      <c r="M10" t="s">
        <v>235</v>
      </c>
      <c r="N10">
        <v>6.0</v>
      </c>
      <c r="O10" t="s">
        <v>236</v>
      </c>
      <c r="P10">
        <v>7.0</v>
      </c>
      <c r="Q10" t="s">
        <v>237</v>
      </c>
      <c r="R10">
        <v>8.0</v>
      </c>
      <c r="S10" t="s">
        <v>238</v>
      </c>
      <c r="T10">
        <v>9.0</v>
      </c>
      <c r="U10" t="s">
        <v>239</v>
      </c>
      <c r="V10">
        <v>10.0</v>
      </c>
      <c r="W10" t="s">
        <v>240</v>
      </c>
      <c r="X10">
        <v>11.0</v>
      </c>
      <c r="Y10" t="s">
        <v>241</v>
      </c>
      <c r="Z10">
        <v>12.0</v>
      </c>
      <c r="AA10" t="s">
        <v>242</v>
      </c>
      <c r="AB10">
        <v>13.0</v>
      </c>
      <c r="AC10" t="s">
        <v>243</v>
      </c>
      <c r="AD10">
        <v>14.0</v>
      </c>
      <c r="AE10" t="s">
        <v>244</v>
      </c>
      <c r="AF10">
        <v>15.0</v>
      </c>
      <c r="AG10" t="s">
        <v>245</v>
      </c>
      <c r="AH10">
        <v>16.0</v>
      </c>
      <c r="AI10" t="s">
        <v>246</v>
      </c>
      <c r="AJ10">
        <v>17.0</v>
      </c>
      <c r="AK10" t="s">
        <v>228</v>
      </c>
      <c r="AL10">
        <v>18.0</v>
      </c>
      <c r="AM10" t="s">
        <v>247</v>
      </c>
      <c r="AN10">
        <v>19.0</v>
      </c>
      <c r="AO10" t="s">
        <v>248</v>
      </c>
      <c r="AP10">
        <v>20.0</v>
      </c>
      <c r="AQ10" t="s">
        <v>249</v>
      </c>
      <c r="AR10">
        <v>21.0</v>
      </c>
      <c r="AS10" t="s">
        <v>250</v>
      </c>
      <c r="AT10">
        <v>22.0</v>
      </c>
      <c r="AU10" t="s">
        <v>251</v>
      </c>
      <c r="AV10">
        <v>23.0</v>
      </c>
      <c r="AW10" t="s">
        <v>252</v>
      </c>
      <c r="AX10">
        <v>24.0</v>
      </c>
      <c r="AY10" t="s">
        <v>253</v>
      </c>
      <c r="AZ10">
        <v>25.0</v>
      </c>
      <c r="BA10" t="s">
        <v>254</v>
      </c>
      <c r="BB10">
        <v>26.0</v>
      </c>
      <c r="BC10" t="s">
        <v>255</v>
      </c>
      <c r="BD10">
        <v>27.0</v>
      </c>
      <c r="BE10" t="s">
        <v>256</v>
      </c>
      <c r="BF10">
        <v>28.0</v>
      </c>
      <c r="BG10" t="s">
        <v>257</v>
      </c>
      <c r="BH10">
        <v>29.0</v>
      </c>
      <c r="BI10" t="s">
        <v>258</v>
      </c>
      <c r="BJ10">
        <v>30.0</v>
      </c>
      <c r="BK10" t="s">
        <v>259</v>
      </c>
      <c r="BL10">
        <v>31.0</v>
      </c>
      <c r="BM10" t="s">
        <v>260</v>
      </c>
      <c r="BN10">
        <v>32.0</v>
      </c>
      <c r="BO10" t="s">
        <v>261</v>
      </c>
    </row>
    <row r="11">
      <c r="A11">
        <v>10.0</v>
      </c>
      <c r="B11" t="s">
        <v>12</v>
      </c>
      <c r="D11">
        <v>1.0</v>
      </c>
      <c r="E11" t="s">
        <v>262</v>
      </c>
      <c r="J11">
        <v>4.0</v>
      </c>
      <c r="K11" t="s">
        <v>263</v>
      </c>
      <c r="L11">
        <v>5.0</v>
      </c>
      <c r="M11" t="s">
        <v>264</v>
      </c>
      <c r="N11">
        <v>6.0</v>
      </c>
      <c r="O11" t="s">
        <v>265</v>
      </c>
      <c r="P11">
        <v>7.0</v>
      </c>
      <c r="Q11" t="s">
        <v>266</v>
      </c>
      <c r="R11">
        <v>8.0</v>
      </c>
      <c r="S11" t="s">
        <v>267</v>
      </c>
      <c r="T11">
        <v>9.0</v>
      </c>
      <c r="U11" t="s">
        <v>268</v>
      </c>
      <c r="V11">
        <v>10.0</v>
      </c>
      <c r="W11" t="s">
        <v>269</v>
      </c>
      <c r="X11">
        <v>11.0</v>
      </c>
      <c r="Y11" t="s">
        <v>270</v>
      </c>
      <c r="Z11">
        <v>12.0</v>
      </c>
      <c r="AA11" t="s">
        <v>271</v>
      </c>
      <c r="AB11">
        <v>13.0</v>
      </c>
      <c r="AC11" t="s">
        <v>272</v>
      </c>
      <c r="AD11">
        <v>14.0</v>
      </c>
      <c r="AE11" t="s">
        <v>273</v>
      </c>
      <c r="AF11">
        <v>15.0</v>
      </c>
      <c r="AG11" t="s">
        <v>274</v>
      </c>
      <c r="AH11">
        <v>16.0</v>
      </c>
      <c r="AI11" t="s">
        <v>275</v>
      </c>
      <c r="AJ11">
        <v>17.0</v>
      </c>
      <c r="AK11" t="s">
        <v>276</v>
      </c>
      <c r="AL11">
        <v>18.0</v>
      </c>
      <c r="AM11" t="s">
        <v>277</v>
      </c>
      <c r="AN11">
        <v>19.0</v>
      </c>
      <c r="AO11" t="s">
        <v>150</v>
      </c>
      <c r="AP11">
        <v>20.0</v>
      </c>
      <c r="AQ11" t="s">
        <v>278</v>
      </c>
      <c r="AR11">
        <v>21.0</v>
      </c>
      <c r="AS11" t="s">
        <v>279</v>
      </c>
      <c r="AT11">
        <v>22.0</v>
      </c>
      <c r="AU11" t="s">
        <v>280</v>
      </c>
      <c r="AV11">
        <v>23.0</v>
      </c>
      <c r="AW11" t="s">
        <v>281</v>
      </c>
      <c r="AX11">
        <v>24.0</v>
      </c>
      <c r="AY11" t="s">
        <v>282</v>
      </c>
      <c r="AZ11">
        <v>25.0</v>
      </c>
      <c r="BA11" t="s">
        <v>283</v>
      </c>
      <c r="BB11">
        <v>26.0</v>
      </c>
      <c r="BC11" t="s">
        <v>284</v>
      </c>
      <c r="BD11">
        <v>27.0</v>
      </c>
      <c r="BE11" t="s">
        <v>285</v>
      </c>
      <c r="BF11">
        <v>28.0</v>
      </c>
      <c r="BG11" t="s">
        <v>286</v>
      </c>
      <c r="BH11">
        <v>29.0</v>
      </c>
      <c r="BI11" t="s">
        <v>287</v>
      </c>
      <c r="BJ11">
        <v>30.0</v>
      </c>
      <c r="BK11" t="s">
        <v>288</v>
      </c>
      <c r="BL11">
        <v>31.0</v>
      </c>
      <c r="BM11" t="s">
        <v>289</v>
      </c>
      <c r="BN11">
        <v>32.0</v>
      </c>
      <c r="BO11" t="s">
        <v>152</v>
      </c>
    </row>
    <row r="12">
      <c r="A12">
        <v>11.0</v>
      </c>
      <c r="B12" t="s">
        <v>13</v>
      </c>
      <c r="D12">
        <v>1.0</v>
      </c>
      <c r="E12" t="s">
        <v>290</v>
      </c>
      <c r="J12">
        <v>4.0</v>
      </c>
      <c r="K12" t="s">
        <v>291</v>
      </c>
      <c r="L12">
        <v>5.0</v>
      </c>
      <c r="M12" t="s">
        <v>292</v>
      </c>
      <c r="N12">
        <v>6.0</v>
      </c>
      <c r="O12" t="s">
        <v>293</v>
      </c>
      <c r="P12">
        <v>7.0</v>
      </c>
      <c r="Q12" t="s">
        <v>294</v>
      </c>
      <c r="R12">
        <v>8.0</v>
      </c>
      <c r="S12" t="s">
        <v>295</v>
      </c>
      <c r="T12">
        <v>9.0</v>
      </c>
      <c r="U12" t="s">
        <v>296</v>
      </c>
      <c r="V12">
        <v>10.0</v>
      </c>
      <c r="W12" t="s">
        <v>297</v>
      </c>
      <c r="X12">
        <v>11.0</v>
      </c>
      <c r="Y12" t="s">
        <v>298</v>
      </c>
      <c r="Z12">
        <v>12.0</v>
      </c>
      <c r="AA12" t="s">
        <v>299</v>
      </c>
      <c r="AB12">
        <v>13.0</v>
      </c>
      <c r="AC12" t="s">
        <v>300</v>
      </c>
      <c r="AD12">
        <v>14.0</v>
      </c>
      <c r="AE12" t="s">
        <v>301</v>
      </c>
      <c r="AF12">
        <v>15.0</v>
      </c>
      <c r="AG12" t="s">
        <v>302</v>
      </c>
      <c r="AH12">
        <v>16.0</v>
      </c>
      <c r="AI12" t="s">
        <v>122</v>
      </c>
      <c r="AJ12">
        <v>17.0</v>
      </c>
      <c r="AK12" t="s">
        <v>303</v>
      </c>
      <c r="AL12">
        <v>18.0</v>
      </c>
      <c r="AM12" t="s">
        <v>304</v>
      </c>
      <c r="AN12">
        <v>19.0</v>
      </c>
      <c r="AO12" t="s">
        <v>305</v>
      </c>
      <c r="AP12">
        <v>20.0</v>
      </c>
      <c r="AQ12" t="s">
        <v>306</v>
      </c>
      <c r="AR12">
        <v>21.0</v>
      </c>
      <c r="AS12" t="s">
        <v>307</v>
      </c>
      <c r="AT12">
        <v>22.0</v>
      </c>
      <c r="AU12" t="s">
        <v>308</v>
      </c>
      <c r="AV12">
        <v>23.0</v>
      </c>
      <c r="AW12" t="s">
        <v>309</v>
      </c>
      <c r="AX12">
        <v>24.0</v>
      </c>
      <c r="AY12" t="s">
        <v>310</v>
      </c>
      <c r="AZ12">
        <v>25.0</v>
      </c>
      <c r="BA12" t="s">
        <v>311</v>
      </c>
      <c r="BB12">
        <v>26.0</v>
      </c>
      <c r="BC12" t="s">
        <v>312</v>
      </c>
      <c r="BD12">
        <v>27.0</v>
      </c>
      <c r="BE12" t="s">
        <v>313</v>
      </c>
      <c r="BF12">
        <v>28.0</v>
      </c>
      <c r="BG12" t="s">
        <v>314</v>
      </c>
      <c r="BH12">
        <v>29.0</v>
      </c>
      <c r="BI12" t="s">
        <v>315</v>
      </c>
      <c r="BJ12">
        <v>30.0</v>
      </c>
      <c r="BK12" t="s">
        <v>316</v>
      </c>
      <c r="BL12">
        <v>31.0</v>
      </c>
      <c r="BM12" t="s">
        <v>317</v>
      </c>
      <c r="BN12">
        <v>32.0</v>
      </c>
      <c r="BO12" t="s">
        <v>318</v>
      </c>
    </row>
    <row r="13">
      <c r="A13">
        <v>12.0</v>
      </c>
      <c r="B13" t="s">
        <v>14</v>
      </c>
      <c r="D13">
        <v>1.0</v>
      </c>
      <c r="E13" t="s">
        <v>319</v>
      </c>
      <c r="J13">
        <v>4.0</v>
      </c>
      <c r="K13" t="s">
        <v>320</v>
      </c>
      <c r="L13">
        <v>5.0</v>
      </c>
      <c r="M13" t="s">
        <v>321</v>
      </c>
      <c r="P13">
        <v>7.0</v>
      </c>
      <c r="Q13" t="s">
        <v>322</v>
      </c>
      <c r="R13">
        <v>8.0</v>
      </c>
      <c r="S13" t="s">
        <v>229</v>
      </c>
      <c r="T13">
        <v>9.0</v>
      </c>
      <c r="U13" t="s">
        <v>323</v>
      </c>
      <c r="V13">
        <v>10.0</v>
      </c>
      <c r="W13" t="s">
        <v>15</v>
      </c>
      <c r="X13">
        <v>11.0</v>
      </c>
      <c r="Y13" t="s">
        <v>324</v>
      </c>
      <c r="Z13">
        <v>12.0</v>
      </c>
      <c r="AA13" t="s">
        <v>325</v>
      </c>
      <c r="AB13">
        <v>13.0</v>
      </c>
      <c r="AC13" t="s">
        <v>326</v>
      </c>
      <c r="AD13">
        <v>14.0</v>
      </c>
      <c r="AE13" t="s">
        <v>327</v>
      </c>
      <c r="AF13">
        <v>15.0</v>
      </c>
      <c r="AG13" t="s">
        <v>328</v>
      </c>
      <c r="AH13">
        <v>16.0</v>
      </c>
      <c r="AI13" t="s">
        <v>329</v>
      </c>
      <c r="AJ13">
        <v>17.0</v>
      </c>
      <c r="AK13" t="s">
        <v>330</v>
      </c>
      <c r="AL13">
        <v>18.0</v>
      </c>
      <c r="AM13" t="s">
        <v>331</v>
      </c>
      <c r="AN13">
        <v>19.0</v>
      </c>
      <c r="AO13" t="s">
        <v>332</v>
      </c>
      <c r="AP13">
        <v>20.0</v>
      </c>
      <c r="AQ13" t="s">
        <v>333</v>
      </c>
      <c r="AR13">
        <v>21.0</v>
      </c>
      <c r="AS13" t="s">
        <v>334</v>
      </c>
      <c r="AT13">
        <v>22.0</v>
      </c>
      <c r="AU13" t="s">
        <v>335</v>
      </c>
      <c r="AX13">
        <v>24.0</v>
      </c>
      <c r="AY13" t="s">
        <v>336</v>
      </c>
      <c r="AZ13">
        <v>25.0</v>
      </c>
      <c r="BA13" t="s">
        <v>337</v>
      </c>
      <c r="BB13">
        <v>26.0</v>
      </c>
      <c r="BC13" t="s">
        <v>338</v>
      </c>
      <c r="BD13">
        <v>27.0</v>
      </c>
      <c r="BE13" t="s">
        <v>339</v>
      </c>
      <c r="BF13">
        <v>28.0</v>
      </c>
      <c r="BG13" t="s">
        <v>340</v>
      </c>
      <c r="BH13">
        <v>29.0</v>
      </c>
      <c r="BI13" t="s">
        <v>341</v>
      </c>
      <c r="BJ13">
        <v>30.0</v>
      </c>
      <c r="BK13" t="s">
        <v>342</v>
      </c>
      <c r="BL13">
        <v>31.0</v>
      </c>
      <c r="BM13" t="s">
        <v>343</v>
      </c>
      <c r="BN13">
        <v>32.0</v>
      </c>
      <c r="BO13" t="s">
        <v>344</v>
      </c>
    </row>
    <row r="14">
      <c r="A14">
        <v>13.0</v>
      </c>
      <c r="B14" t="s">
        <v>15</v>
      </c>
      <c r="L14">
        <v>5.0</v>
      </c>
      <c r="M14" t="s">
        <v>14</v>
      </c>
      <c r="P14">
        <v>7.0</v>
      </c>
      <c r="Q14" t="s">
        <v>345</v>
      </c>
      <c r="R14">
        <v>8.0</v>
      </c>
      <c r="S14" t="s">
        <v>346</v>
      </c>
      <c r="T14">
        <v>9.0</v>
      </c>
      <c r="U14" t="s">
        <v>347</v>
      </c>
      <c r="V14">
        <v>10.0</v>
      </c>
      <c r="W14" t="s">
        <v>348</v>
      </c>
      <c r="X14">
        <v>11.0</v>
      </c>
      <c r="Y14" t="s">
        <v>349</v>
      </c>
      <c r="Z14">
        <v>12.0</v>
      </c>
      <c r="AA14" t="s">
        <v>350</v>
      </c>
      <c r="AB14">
        <v>13.0</v>
      </c>
      <c r="AC14" t="s">
        <v>351</v>
      </c>
      <c r="AD14">
        <v>14.0</v>
      </c>
      <c r="AE14" t="s">
        <v>352</v>
      </c>
      <c r="AF14">
        <v>15.0</v>
      </c>
      <c r="AG14" t="s">
        <v>353</v>
      </c>
      <c r="AH14">
        <v>16.0</v>
      </c>
      <c r="AI14" t="s">
        <v>354</v>
      </c>
      <c r="AJ14">
        <v>17.0</v>
      </c>
      <c r="AK14" t="s">
        <v>355</v>
      </c>
      <c r="AL14">
        <v>18.0</v>
      </c>
      <c r="AM14" t="s">
        <v>356</v>
      </c>
      <c r="AN14">
        <v>19.0</v>
      </c>
      <c r="AO14" t="s">
        <v>357</v>
      </c>
      <c r="AP14">
        <v>20.0</v>
      </c>
      <c r="AQ14" t="s">
        <v>358</v>
      </c>
      <c r="AR14">
        <v>21.0</v>
      </c>
      <c r="AS14" t="s">
        <v>359</v>
      </c>
      <c r="AT14">
        <v>22.0</v>
      </c>
      <c r="AU14" t="s">
        <v>360</v>
      </c>
      <c r="AX14">
        <v>24.0</v>
      </c>
      <c r="AY14" t="s">
        <v>361</v>
      </c>
      <c r="AZ14">
        <v>25.0</v>
      </c>
      <c r="BA14" t="s">
        <v>362</v>
      </c>
      <c r="BB14">
        <v>26.0</v>
      </c>
      <c r="BC14" t="s">
        <v>364</v>
      </c>
      <c r="BD14">
        <v>27.0</v>
      </c>
      <c r="BE14" t="s">
        <v>365</v>
      </c>
      <c r="BF14">
        <v>28.0</v>
      </c>
      <c r="BG14" t="s">
        <v>366</v>
      </c>
      <c r="BH14">
        <v>29.0</v>
      </c>
      <c r="BI14" t="s">
        <v>367</v>
      </c>
      <c r="BJ14">
        <v>30.0</v>
      </c>
      <c r="BK14" t="s">
        <v>368</v>
      </c>
      <c r="BL14">
        <v>31.0</v>
      </c>
      <c r="BM14" t="s">
        <v>369</v>
      </c>
      <c r="BN14">
        <v>32.0</v>
      </c>
      <c r="BO14" t="s">
        <v>370</v>
      </c>
    </row>
    <row r="15">
      <c r="A15">
        <v>14.0</v>
      </c>
      <c r="B15" t="s">
        <v>16</v>
      </c>
      <c r="L15">
        <v>5.0</v>
      </c>
      <c r="M15" t="s">
        <v>15</v>
      </c>
      <c r="P15">
        <v>7.0</v>
      </c>
      <c r="Q15" t="s">
        <v>371</v>
      </c>
      <c r="R15">
        <v>8.0</v>
      </c>
      <c r="S15" t="s">
        <v>372</v>
      </c>
      <c r="T15">
        <v>9.0</v>
      </c>
      <c r="U15" t="s">
        <v>373</v>
      </c>
      <c r="V15">
        <v>10.0</v>
      </c>
      <c r="W15" t="s">
        <v>374</v>
      </c>
      <c r="X15">
        <v>11.0</v>
      </c>
      <c r="Y15" t="s">
        <v>13</v>
      </c>
      <c r="Z15">
        <v>12.0</v>
      </c>
      <c r="AA15" t="s">
        <v>375</v>
      </c>
      <c r="AB15">
        <v>13.0</v>
      </c>
      <c r="AC15" t="s">
        <v>376</v>
      </c>
      <c r="AD15">
        <v>14.0</v>
      </c>
      <c r="AE15" t="s">
        <v>377</v>
      </c>
      <c r="AF15">
        <v>15.0</v>
      </c>
      <c r="AG15" t="s">
        <v>378</v>
      </c>
      <c r="AH15">
        <v>16.0</v>
      </c>
      <c r="AI15" t="s">
        <v>379</v>
      </c>
      <c r="AJ15">
        <v>17.0</v>
      </c>
      <c r="AK15" t="s">
        <v>380</v>
      </c>
      <c r="AL15">
        <v>18.0</v>
      </c>
      <c r="AM15" t="s">
        <v>381</v>
      </c>
      <c r="AN15">
        <v>19.0</v>
      </c>
      <c r="AO15" t="s">
        <v>382</v>
      </c>
      <c r="AP15">
        <v>20.0</v>
      </c>
      <c r="AQ15" t="s">
        <v>383</v>
      </c>
      <c r="AR15">
        <v>21.0</v>
      </c>
      <c r="AS15" t="s">
        <v>384</v>
      </c>
      <c r="AT15">
        <v>22.0</v>
      </c>
      <c r="AU15" t="s">
        <v>385</v>
      </c>
      <c r="AX15">
        <v>24.0</v>
      </c>
      <c r="AY15" t="s">
        <v>386</v>
      </c>
      <c r="AZ15">
        <v>25.0</v>
      </c>
      <c r="BA15" t="s">
        <v>387</v>
      </c>
      <c r="BB15">
        <v>26.0</v>
      </c>
      <c r="BC15" t="s">
        <v>388</v>
      </c>
      <c r="BD15">
        <v>27.0</v>
      </c>
      <c r="BE15" t="s">
        <v>389</v>
      </c>
      <c r="BF15">
        <v>28.0</v>
      </c>
      <c r="BG15" t="s">
        <v>390</v>
      </c>
      <c r="BH15">
        <v>29.0</v>
      </c>
      <c r="BI15" t="s">
        <v>391</v>
      </c>
      <c r="BJ15">
        <v>30.0</v>
      </c>
      <c r="BK15" t="s">
        <v>392</v>
      </c>
      <c r="BL15">
        <v>31.0</v>
      </c>
      <c r="BM15" t="s">
        <v>393</v>
      </c>
      <c r="BN15">
        <v>32.0</v>
      </c>
      <c r="BO15" t="s">
        <v>394</v>
      </c>
    </row>
    <row r="16">
      <c r="A16">
        <v>15.0</v>
      </c>
      <c r="B16" t="s">
        <v>17</v>
      </c>
      <c r="L16">
        <v>5.0</v>
      </c>
      <c r="M16" t="s">
        <v>395</v>
      </c>
      <c r="P16">
        <v>7.0</v>
      </c>
      <c r="Q16" t="s">
        <v>396</v>
      </c>
      <c r="R16">
        <v>8.0</v>
      </c>
      <c r="S16" t="s">
        <v>10</v>
      </c>
      <c r="T16">
        <v>9.0</v>
      </c>
      <c r="U16" t="s">
        <v>397</v>
      </c>
      <c r="V16">
        <v>10.0</v>
      </c>
      <c r="W16" t="s">
        <v>398</v>
      </c>
      <c r="X16">
        <v>11.0</v>
      </c>
      <c r="Y16" t="s">
        <v>399</v>
      </c>
      <c r="Z16">
        <v>12.0</v>
      </c>
      <c r="AA16" t="s">
        <v>400</v>
      </c>
      <c r="AB16">
        <v>13.0</v>
      </c>
      <c r="AC16" t="s">
        <v>401</v>
      </c>
      <c r="AD16">
        <v>14.0</v>
      </c>
      <c r="AE16" t="s">
        <v>402</v>
      </c>
      <c r="AF16">
        <v>15.0</v>
      </c>
      <c r="AG16" t="s">
        <v>403</v>
      </c>
      <c r="AH16">
        <v>16.0</v>
      </c>
      <c r="AI16" t="s">
        <v>404</v>
      </c>
      <c r="AJ16">
        <v>17.0</v>
      </c>
      <c r="AK16" t="s">
        <v>405</v>
      </c>
      <c r="AL16">
        <v>18.0</v>
      </c>
      <c r="AM16" t="s">
        <v>406</v>
      </c>
      <c r="AN16">
        <v>19.0</v>
      </c>
      <c r="AO16" t="s">
        <v>407</v>
      </c>
      <c r="AP16">
        <v>20.0</v>
      </c>
      <c r="AQ16" t="s">
        <v>408</v>
      </c>
      <c r="AR16">
        <v>21.0</v>
      </c>
      <c r="AS16" t="s">
        <v>409</v>
      </c>
      <c r="AT16">
        <v>22.0</v>
      </c>
      <c r="AU16" t="s">
        <v>24</v>
      </c>
      <c r="AX16">
        <v>24.0</v>
      </c>
      <c r="AY16" t="s">
        <v>410</v>
      </c>
      <c r="AZ16">
        <v>25.0</v>
      </c>
      <c r="BA16" t="s">
        <v>411</v>
      </c>
      <c r="BB16">
        <v>26.0</v>
      </c>
      <c r="BC16" t="s">
        <v>412</v>
      </c>
      <c r="BD16">
        <v>27.0</v>
      </c>
      <c r="BE16" t="s">
        <v>413</v>
      </c>
      <c r="BF16">
        <v>28.0</v>
      </c>
      <c r="BG16" t="s">
        <v>414</v>
      </c>
      <c r="BH16">
        <v>29.0</v>
      </c>
      <c r="BI16" t="s">
        <v>228</v>
      </c>
      <c r="BJ16">
        <v>30.0</v>
      </c>
      <c r="BK16" t="s">
        <v>415</v>
      </c>
      <c r="BL16">
        <v>31.0</v>
      </c>
      <c r="BM16" t="s">
        <v>416</v>
      </c>
      <c r="BN16">
        <v>32.0</v>
      </c>
      <c r="BO16" t="s">
        <v>417</v>
      </c>
    </row>
    <row r="17">
      <c r="A17">
        <v>16.0</v>
      </c>
      <c r="B17" t="s">
        <v>18</v>
      </c>
      <c r="L17">
        <v>5.0</v>
      </c>
      <c r="M17" t="s">
        <v>418</v>
      </c>
      <c r="P17">
        <v>7.0</v>
      </c>
      <c r="Q17" t="s">
        <v>419</v>
      </c>
      <c r="R17">
        <v>8.0</v>
      </c>
      <c r="S17" t="s">
        <v>420</v>
      </c>
      <c r="T17">
        <v>9.0</v>
      </c>
      <c r="U17" t="s">
        <v>421</v>
      </c>
      <c r="V17">
        <v>10.0</v>
      </c>
      <c r="W17" t="s">
        <v>422</v>
      </c>
      <c r="X17">
        <v>11.0</v>
      </c>
      <c r="Y17" t="s">
        <v>423</v>
      </c>
      <c r="Z17">
        <v>12.0</v>
      </c>
      <c r="AA17" t="s">
        <v>84</v>
      </c>
      <c r="AB17">
        <v>13.0</v>
      </c>
      <c r="AC17" t="s">
        <v>424</v>
      </c>
      <c r="AD17">
        <v>14.0</v>
      </c>
      <c r="AE17" t="s">
        <v>425</v>
      </c>
      <c r="AF17">
        <v>15.0</v>
      </c>
      <c r="AG17" t="s">
        <v>426</v>
      </c>
      <c r="AH17">
        <v>16.0</v>
      </c>
      <c r="AI17" t="s">
        <v>427</v>
      </c>
      <c r="AJ17">
        <v>17.0</v>
      </c>
      <c r="AK17" t="s">
        <v>428</v>
      </c>
      <c r="AL17">
        <v>18.0</v>
      </c>
      <c r="AM17" t="s">
        <v>429</v>
      </c>
      <c r="AN17">
        <v>19.0</v>
      </c>
      <c r="AO17" t="s">
        <v>430</v>
      </c>
      <c r="AP17">
        <v>20.0</v>
      </c>
      <c r="AQ17" t="s">
        <v>431</v>
      </c>
      <c r="AR17">
        <v>21.0</v>
      </c>
      <c r="AS17" t="s">
        <v>432</v>
      </c>
      <c r="AT17">
        <v>22.0</v>
      </c>
      <c r="AU17" t="s">
        <v>433</v>
      </c>
      <c r="AX17">
        <v>24.0</v>
      </c>
      <c r="AY17" t="s">
        <v>434</v>
      </c>
      <c r="AZ17">
        <v>25.0</v>
      </c>
      <c r="BA17" t="s">
        <v>435</v>
      </c>
      <c r="BB17">
        <v>26.0</v>
      </c>
      <c r="BC17" t="s">
        <v>436</v>
      </c>
      <c r="BD17">
        <v>27.0</v>
      </c>
      <c r="BE17" t="s">
        <v>437</v>
      </c>
      <c r="BF17">
        <v>28.0</v>
      </c>
      <c r="BG17" t="s">
        <v>14</v>
      </c>
      <c r="BH17">
        <v>29.0</v>
      </c>
      <c r="BI17" t="s">
        <v>438</v>
      </c>
      <c r="BJ17">
        <v>30.0</v>
      </c>
      <c r="BK17" t="s">
        <v>439</v>
      </c>
      <c r="BL17">
        <v>31.0</v>
      </c>
      <c r="BM17" t="s">
        <v>440</v>
      </c>
      <c r="BN17">
        <v>32.0</v>
      </c>
      <c r="BO17" t="s">
        <v>441</v>
      </c>
    </row>
    <row r="18">
      <c r="A18">
        <v>17.0</v>
      </c>
      <c r="B18" t="s">
        <v>19</v>
      </c>
      <c r="L18">
        <v>5.0</v>
      </c>
      <c r="M18" t="s">
        <v>442</v>
      </c>
      <c r="P18">
        <v>7.0</v>
      </c>
      <c r="Q18" t="s">
        <v>443</v>
      </c>
      <c r="R18">
        <v>8.0</v>
      </c>
      <c r="S18" t="s">
        <v>444</v>
      </c>
      <c r="T18">
        <v>9.0</v>
      </c>
      <c r="U18" t="s">
        <v>445</v>
      </c>
      <c r="V18">
        <v>10.0</v>
      </c>
      <c r="W18" t="s">
        <v>446</v>
      </c>
      <c r="X18">
        <v>11.0</v>
      </c>
      <c r="Y18" t="s">
        <v>447</v>
      </c>
      <c r="Z18">
        <v>12.0</v>
      </c>
      <c r="AA18" t="s">
        <v>448</v>
      </c>
      <c r="AB18">
        <v>13.0</v>
      </c>
      <c r="AC18" t="s">
        <v>449</v>
      </c>
      <c r="AD18">
        <v>14.0</v>
      </c>
      <c r="AE18" t="s">
        <v>450</v>
      </c>
      <c r="AF18">
        <v>15.0</v>
      </c>
      <c r="AG18" t="s">
        <v>451</v>
      </c>
      <c r="AH18">
        <v>16.0</v>
      </c>
      <c r="AI18" t="s">
        <v>452</v>
      </c>
      <c r="AJ18">
        <v>17.0</v>
      </c>
      <c r="AK18" t="s">
        <v>453</v>
      </c>
      <c r="AL18">
        <v>18.0</v>
      </c>
      <c r="AM18" t="s">
        <v>454</v>
      </c>
      <c r="AN18">
        <v>19.0</v>
      </c>
      <c r="AO18" t="s">
        <v>455</v>
      </c>
      <c r="AP18">
        <v>20.0</v>
      </c>
      <c r="AQ18" t="s">
        <v>456</v>
      </c>
      <c r="AR18">
        <v>21.0</v>
      </c>
      <c r="AS18" t="s">
        <v>457</v>
      </c>
      <c r="AT18">
        <v>22.0</v>
      </c>
      <c r="AU18" t="s">
        <v>458</v>
      </c>
      <c r="AX18">
        <v>24.0</v>
      </c>
      <c r="AY18" t="s">
        <v>459</v>
      </c>
      <c r="AZ18">
        <v>25.0</v>
      </c>
      <c r="BA18" t="s">
        <v>460</v>
      </c>
      <c r="BB18">
        <v>26.0</v>
      </c>
      <c r="BC18" t="s">
        <v>84</v>
      </c>
      <c r="BD18">
        <v>27.0</v>
      </c>
      <c r="BE18" t="s">
        <v>461</v>
      </c>
      <c r="BF18">
        <v>28.0</v>
      </c>
      <c r="BG18" t="s">
        <v>462</v>
      </c>
      <c r="BH18">
        <v>29.0</v>
      </c>
      <c r="BI18" t="s">
        <v>463</v>
      </c>
      <c r="BJ18">
        <v>30.0</v>
      </c>
      <c r="BK18" t="s">
        <v>464</v>
      </c>
      <c r="BL18">
        <v>31.0</v>
      </c>
      <c r="BM18" t="s">
        <v>465</v>
      </c>
      <c r="BN18">
        <v>32.0</v>
      </c>
      <c r="BO18" t="s">
        <v>466</v>
      </c>
    </row>
    <row r="19">
      <c r="A19">
        <v>18.0</v>
      </c>
      <c r="B19" t="s">
        <v>20</v>
      </c>
      <c r="L19">
        <v>5.0</v>
      </c>
      <c r="M19" t="s">
        <v>467</v>
      </c>
      <c r="P19">
        <v>7.0</v>
      </c>
      <c r="Q19" t="s">
        <v>468</v>
      </c>
      <c r="R19">
        <v>8.0</v>
      </c>
      <c r="S19" t="s">
        <v>469</v>
      </c>
      <c r="V19">
        <v>10.0</v>
      </c>
      <c r="W19" t="s">
        <v>470</v>
      </c>
      <c r="X19">
        <v>11.0</v>
      </c>
      <c r="Y19" t="s">
        <v>471</v>
      </c>
      <c r="Z19">
        <v>12.0</v>
      </c>
      <c r="AA19" t="s">
        <v>472</v>
      </c>
      <c r="AB19">
        <v>13.0</v>
      </c>
      <c r="AC19" t="s">
        <v>473</v>
      </c>
      <c r="AD19">
        <v>14.0</v>
      </c>
      <c r="AE19" t="s">
        <v>474</v>
      </c>
      <c r="AF19">
        <v>15.0</v>
      </c>
      <c r="AG19" t="s">
        <v>475</v>
      </c>
      <c r="AH19">
        <v>16.0</v>
      </c>
      <c r="AI19" t="s">
        <v>476</v>
      </c>
      <c r="AJ19">
        <v>17.0</v>
      </c>
      <c r="AK19" t="s">
        <v>477</v>
      </c>
      <c r="AL19">
        <v>18.0</v>
      </c>
      <c r="AM19" t="s">
        <v>478</v>
      </c>
      <c r="AN19">
        <v>19.0</v>
      </c>
      <c r="AO19" t="s">
        <v>479</v>
      </c>
      <c r="AP19">
        <v>20.0</v>
      </c>
      <c r="AQ19" t="s">
        <v>480</v>
      </c>
      <c r="AR19">
        <v>21.0</v>
      </c>
      <c r="AS19" t="s">
        <v>481</v>
      </c>
      <c r="AT19">
        <v>22.0</v>
      </c>
      <c r="AU19" t="s">
        <v>482</v>
      </c>
      <c r="AX19">
        <v>24.0</v>
      </c>
      <c r="AY19" t="s">
        <v>483</v>
      </c>
      <c r="AZ19">
        <v>25.0</v>
      </c>
      <c r="BA19" t="s">
        <v>484</v>
      </c>
      <c r="BB19">
        <v>26.0</v>
      </c>
      <c r="BC19" t="s">
        <v>485</v>
      </c>
      <c r="BD19">
        <v>27.0</v>
      </c>
      <c r="BE19" t="s">
        <v>486</v>
      </c>
      <c r="BF19">
        <v>28.0</v>
      </c>
      <c r="BG19" t="s">
        <v>15</v>
      </c>
      <c r="BH19">
        <v>29.0</v>
      </c>
      <c r="BI19" t="s">
        <v>487</v>
      </c>
      <c r="BJ19">
        <v>30.0</v>
      </c>
      <c r="BK19" t="s">
        <v>246</v>
      </c>
      <c r="BL19">
        <v>31.0</v>
      </c>
      <c r="BM19" t="s">
        <v>488</v>
      </c>
      <c r="BN19">
        <v>32.0</v>
      </c>
      <c r="BO19" t="s">
        <v>489</v>
      </c>
    </row>
    <row r="20">
      <c r="A20">
        <v>19.0</v>
      </c>
      <c r="B20" t="s">
        <v>21</v>
      </c>
      <c r="L20">
        <v>5.0</v>
      </c>
      <c r="M20" t="s">
        <v>490</v>
      </c>
      <c r="P20">
        <v>7.0</v>
      </c>
      <c r="Q20" t="s">
        <v>491</v>
      </c>
      <c r="R20">
        <v>8.0</v>
      </c>
      <c r="S20" t="s">
        <v>152</v>
      </c>
      <c r="V20">
        <v>10.0</v>
      </c>
      <c r="W20" t="s">
        <v>492</v>
      </c>
      <c r="X20">
        <v>11.0</v>
      </c>
      <c r="Y20" t="s">
        <v>493</v>
      </c>
      <c r="Z20">
        <v>12.0</v>
      </c>
      <c r="AA20" t="s">
        <v>494</v>
      </c>
      <c r="AB20">
        <v>13.0</v>
      </c>
      <c r="AC20" t="s">
        <v>495</v>
      </c>
      <c r="AD20">
        <v>14.0</v>
      </c>
      <c r="AE20" t="s">
        <v>496</v>
      </c>
      <c r="AF20">
        <v>15.0</v>
      </c>
      <c r="AG20" t="s">
        <v>497</v>
      </c>
      <c r="AH20">
        <v>16.0</v>
      </c>
      <c r="AI20" t="s">
        <v>498</v>
      </c>
      <c r="AJ20">
        <v>17.0</v>
      </c>
      <c r="AK20" t="s">
        <v>499</v>
      </c>
      <c r="AL20">
        <v>18.0</v>
      </c>
      <c r="AM20" t="s">
        <v>500</v>
      </c>
      <c r="AN20">
        <v>19.0</v>
      </c>
      <c r="AO20" t="s">
        <v>501</v>
      </c>
      <c r="AP20">
        <v>20.0</v>
      </c>
      <c r="AQ20" t="s">
        <v>502</v>
      </c>
      <c r="AR20">
        <v>21.0</v>
      </c>
      <c r="AS20" t="s">
        <v>503</v>
      </c>
      <c r="AT20">
        <v>22.0</v>
      </c>
      <c r="AU20" t="s">
        <v>504</v>
      </c>
      <c r="AX20">
        <v>24.0</v>
      </c>
      <c r="AY20" t="s">
        <v>505</v>
      </c>
      <c r="AZ20">
        <v>25.0</v>
      </c>
      <c r="BA20" t="s">
        <v>506</v>
      </c>
      <c r="BB20">
        <v>26.0</v>
      </c>
      <c r="BC20" t="s">
        <v>507</v>
      </c>
      <c r="BF20">
        <v>28.0</v>
      </c>
      <c r="BG20" t="s">
        <v>508</v>
      </c>
      <c r="BH20">
        <v>29.0</v>
      </c>
      <c r="BI20" t="s">
        <v>509</v>
      </c>
      <c r="BJ20">
        <v>30.0</v>
      </c>
      <c r="BK20" t="s">
        <v>510</v>
      </c>
      <c r="BL20">
        <v>31.0</v>
      </c>
      <c r="BM20" t="s">
        <v>511</v>
      </c>
      <c r="BN20">
        <v>32.0</v>
      </c>
      <c r="BO20" t="s">
        <v>512</v>
      </c>
    </row>
    <row r="21" ht="15.75" customHeight="1">
      <c r="A21">
        <v>20.0</v>
      </c>
      <c r="B21" t="s">
        <v>22</v>
      </c>
      <c r="L21">
        <v>5.0</v>
      </c>
      <c r="M21" t="s">
        <v>19</v>
      </c>
      <c r="P21">
        <v>7.0</v>
      </c>
      <c r="Q21" t="s">
        <v>513</v>
      </c>
      <c r="R21">
        <v>8.0</v>
      </c>
      <c r="S21" t="s">
        <v>514</v>
      </c>
      <c r="V21">
        <v>10.0</v>
      </c>
      <c r="W21" t="s">
        <v>515</v>
      </c>
      <c r="X21">
        <v>11.0</v>
      </c>
      <c r="Y21" t="s">
        <v>517</v>
      </c>
      <c r="Z21">
        <v>12.0</v>
      </c>
      <c r="AA21" t="s">
        <v>518</v>
      </c>
      <c r="AB21">
        <v>13.0</v>
      </c>
      <c r="AC21" t="s">
        <v>519</v>
      </c>
      <c r="AD21">
        <v>14.0</v>
      </c>
      <c r="AE21" t="s">
        <v>520</v>
      </c>
      <c r="AF21">
        <v>15.0</v>
      </c>
      <c r="AG21" t="s">
        <v>521</v>
      </c>
      <c r="AH21">
        <v>16.0</v>
      </c>
      <c r="AI21" t="s">
        <v>522</v>
      </c>
      <c r="AJ21">
        <v>17.0</v>
      </c>
      <c r="AK21" t="s">
        <v>523</v>
      </c>
      <c r="AL21">
        <v>18.0</v>
      </c>
      <c r="AM21" t="s">
        <v>524</v>
      </c>
      <c r="AN21">
        <v>19.0</v>
      </c>
      <c r="AO21" t="s">
        <v>525</v>
      </c>
      <c r="AP21">
        <v>20.0</v>
      </c>
      <c r="AQ21" t="s">
        <v>526</v>
      </c>
      <c r="AR21">
        <v>21.0</v>
      </c>
      <c r="AS21" t="s">
        <v>527</v>
      </c>
      <c r="AX21">
        <v>24.0</v>
      </c>
      <c r="AY21" t="s">
        <v>528</v>
      </c>
      <c r="AZ21">
        <v>25.0</v>
      </c>
      <c r="BA21" t="s">
        <v>27</v>
      </c>
      <c r="BB21">
        <v>26.0</v>
      </c>
      <c r="BC21" t="s">
        <v>529</v>
      </c>
      <c r="BF21">
        <v>28.0</v>
      </c>
      <c r="BG21" t="s">
        <v>395</v>
      </c>
      <c r="BH21">
        <v>29.0</v>
      </c>
      <c r="BI21" t="s">
        <v>530</v>
      </c>
      <c r="BJ21">
        <v>30.0</v>
      </c>
      <c r="BK21" t="s">
        <v>531</v>
      </c>
      <c r="BL21">
        <v>31.0</v>
      </c>
      <c r="BM21" t="s">
        <v>532</v>
      </c>
      <c r="BN21">
        <v>32.0</v>
      </c>
      <c r="BO21" t="s">
        <v>533</v>
      </c>
    </row>
    <row r="22" ht="15.75" customHeight="1">
      <c r="A22">
        <v>21.0</v>
      </c>
      <c r="B22" t="s">
        <v>23</v>
      </c>
      <c r="L22">
        <v>5.0</v>
      </c>
      <c r="M22" t="s">
        <v>537</v>
      </c>
      <c r="P22">
        <v>7.0</v>
      </c>
      <c r="Q22" t="s">
        <v>538</v>
      </c>
      <c r="R22">
        <v>8.0</v>
      </c>
      <c r="S22" t="s">
        <v>539</v>
      </c>
      <c r="V22">
        <v>10.0</v>
      </c>
      <c r="W22" t="s">
        <v>540</v>
      </c>
      <c r="X22">
        <v>11.0</v>
      </c>
      <c r="Y22" t="s">
        <v>541</v>
      </c>
      <c r="Z22">
        <v>12.0</v>
      </c>
      <c r="AA22" t="s">
        <v>542</v>
      </c>
      <c r="AB22">
        <v>13.0</v>
      </c>
      <c r="AC22" t="s">
        <v>543</v>
      </c>
      <c r="AD22">
        <v>14.0</v>
      </c>
      <c r="AE22" t="s">
        <v>544</v>
      </c>
      <c r="AF22">
        <v>15.0</v>
      </c>
      <c r="AG22" t="s">
        <v>545</v>
      </c>
      <c r="AH22">
        <v>16.0</v>
      </c>
      <c r="AI22" t="s">
        <v>546</v>
      </c>
      <c r="AJ22">
        <v>17.0</v>
      </c>
      <c r="AK22" t="s">
        <v>547</v>
      </c>
      <c r="AL22">
        <v>18.0</v>
      </c>
      <c r="AM22" t="s">
        <v>548</v>
      </c>
      <c r="AN22">
        <v>19.0</v>
      </c>
      <c r="AO22" t="s">
        <v>549</v>
      </c>
      <c r="AP22">
        <v>20.0</v>
      </c>
      <c r="AQ22" t="s">
        <v>550</v>
      </c>
      <c r="AR22">
        <v>21.0</v>
      </c>
      <c r="AS22" t="s">
        <v>551</v>
      </c>
      <c r="AX22">
        <v>24.0</v>
      </c>
      <c r="AY22" t="s">
        <v>552</v>
      </c>
      <c r="BB22">
        <v>26.0</v>
      </c>
      <c r="BC22" t="s">
        <v>553</v>
      </c>
      <c r="BF22">
        <v>28.0</v>
      </c>
      <c r="BG22" t="s">
        <v>554</v>
      </c>
      <c r="BH22">
        <v>29.0</v>
      </c>
      <c r="BI22" t="s">
        <v>555</v>
      </c>
      <c r="BJ22">
        <v>30.0</v>
      </c>
      <c r="BK22" t="s">
        <v>352</v>
      </c>
      <c r="BL22">
        <v>31.0</v>
      </c>
      <c r="BM22" t="s">
        <v>556</v>
      </c>
      <c r="BN22">
        <v>32.0</v>
      </c>
      <c r="BO22" t="s">
        <v>557</v>
      </c>
    </row>
    <row r="23" ht="15.75" customHeight="1">
      <c r="A23">
        <v>22.0</v>
      </c>
      <c r="B23" t="s">
        <v>24</v>
      </c>
      <c r="L23">
        <v>5.0</v>
      </c>
      <c r="M23" t="s">
        <v>558</v>
      </c>
      <c r="P23">
        <v>7.0</v>
      </c>
      <c r="Q23" t="s">
        <v>559</v>
      </c>
      <c r="R23">
        <v>8.0</v>
      </c>
      <c r="S23" t="s">
        <v>560</v>
      </c>
      <c r="V23">
        <v>10.0</v>
      </c>
      <c r="W23" t="s">
        <v>561</v>
      </c>
      <c r="X23">
        <v>11.0</v>
      </c>
      <c r="Y23" t="s">
        <v>515</v>
      </c>
      <c r="Z23">
        <v>12.0</v>
      </c>
      <c r="AA23" t="s">
        <v>562</v>
      </c>
      <c r="AB23">
        <v>13.0</v>
      </c>
      <c r="AC23" t="s">
        <v>228</v>
      </c>
      <c r="AD23">
        <v>14.0</v>
      </c>
      <c r="AE23" t="s">
        <v>563</v>
      </c>
      <c r="AF23">
        <v>15.0</v>
      </c>
      <c r="AG23" t="s">
        <v>564</v>
      </c>
      <c r="AH23">
        <v>16.0</v>
      </c>
      <c r="AI23" t="s">
        <v>565</v>
      </c>
      <c r="AJ23">
        <v>17.0</v>
      </c>
      <c r="AK23" t="s">
        <v>566</v>
      </c>
      <c r="AN23">
        <v>19.0</v>
      </c>
      <c r="AO23" t="s">
        <v>567</v>
      </c>
      <c r="AP23">
        <v>20.0</v>
      </c>
      <c r="AQ23" t="s">
        <v>568</v>
      </c>
      <c r="AR23">
        <v>21.0</v>
      </c>
      <c r="AS23" t="s">
        <v>569</v>
      </c>
      <c r="AX23">
        <v>24.0</v>
      </c>
      <c r="AY23" t="s">
        <v>570</v>
      </c>
      <c r="BB23">
        <v>26.0</v>
      </c>
      <c r="BC23" t="s">
        <v>571</v>
      </c>
      <c r="BF23">
        <v>28.0</v>
      </c>
      <c r="BG23" t="s">
        <v>572</v>
      </c>
      <c r="BH23">
        <v>29.0</v>
      </c>
      <c r="BI23" t="s">
        <v>224</v>
      </c>
      <c r="BJ23">
        <v>30.0</v>
      </c>
      <c r="BK23" t="s">
        <v>573</v>
      </c>
      <c r="BL23">
        <v>31.0</v>
      </c>
      <c r="BM23" t="s">
        <v>574</v>
      </c>
      <c r="BN23">
        <v>32.0</v>
      </c>
      <c r="BO23" t="s">
        <v>575</v>
      </c>
    </row>
    <row r="24" ht="15.75" customHeight="1">
      <c r="A24">
        <v>23.0</v>
      </c>
      <c r="B24" t="s">
        <v>25</v>
      </c>
      <c r="L24">
        <v>5.0</v>
      </c>
      <c r="M24" t="s">
        <v>576</v>
      </c>
      <c r="P24">
        <v>7.0</v>
      </c>
      <c r="Q24" t="s">
        <v>577</v>
      </c>
      <c r="R24">
        <v>8.0</v>
      </c>
      <c r="S24" t="s">
        <v>578</v>
      </c>
      <c r="V24">
        <v>10.0</v>
      </c>
      <c r="W24" t="s">
        <v>579</v>
      </c>
      <c r="X24">
        <v>11.0</v>
      </c>
      <c r="Y24" t="s">
        <v>580</v>
      </c>
      <c r="Z24">
        <v>12.0</v>
      </c>
      <c r="AA24" t="s">
        <v>581</v>
      </c>
      <c r="AB24">
        <v>13.0</v>
      </c>
      <c r="AC24" t="s">
        <v>582</v>
      </c>
      <c r="AD24">
        <v>14.0</v>
      </c>
      <c r="AE24" t="s">
        <v>583</v>
      </c>
      <c r="AF24">
        <v>15.0</v>
      </c>
      <c r="AG24" t="s">
        <v>584</v>
      </c>
      <c r="AH24">
        <v>16.0</v>
      </c>
      <c r="AI24" t="s">
        <v>585</v>
      </c>
      <c r="AJ24">
        <v>17.0</v>
      </c>
      <c r="AK24" t="s">
        <v>586</v>
      </c>
      <c r="AN24">
        <v>19.0</v>
      </c>
      <c r="AO24" t="s">
        <v>587</v>
      </c>
      <c r="AP24">
        <v>20.0</v>
      </c>
      <c r="AQ24" t="s">
        <v>588</v>
      </c>
      <c r="AR24">
        <v>21.0</v>
      </c>
      <c r="AS24" t="s">
        <v>589</v>
      </c>
      <c r="AX24">
        <v>24.0</v>
      </c>
      <c r="AY24" t="s">
        <v>590</v>
      </c>
      <c r="BB24">
        <v>26.0</v>
      </c>
      <c r="BC24" t="s">
        <v>591</v>
      </c>
      <c r="BF24">
        <v>28.0</v>
      </c>
      <c r="BG24" t="s">
        <v>467</v>
      </c>
      <c r="BH24">
        <v>29.0</v>
      </c>
      <c r="BI24" t="s">
        <v>592</v>
      </c>
      <c r="BJ24">
        <v>30.0</v>
      </c>
      <c r="BK24" t="s">
        <v>593</v>
      </c>
      <c r="BL24">
        <v>31.0</v>
      </c>
      <c r="BM24" t="s">
        <v>594</v>
      </c>
      <c r="BN24">
        <v>32.0</v>
      </c>
      <c r="BO24" t="s">
        <v>595</v>
      </c>
    </row>
    <row r="25" ht="15.75" customHeight="1">
      <c r="A25">
        <v>24.0</v>
      </c>
      <c r="B25" t="s">
        <v>26</v>
      </c>
      <c r="L25">
        <v>5.0</v>
      </c>
      <c r="M25" t="s">
        <v>515</v>
      </c>
      <c r="P25">
        <v>7.0</v>
      </c>
      <c r="Q25" t="s">
        <v>596</v>
      </c>
      <c r="R25">
        <v>8.0</v>
      </c>
      <c r="S25" t="s">
        <v>455</v>
      </c>
      <c r="V25">
        <v>10.0</v>
      </c>
      <c r="W25" t="s">
        <v>597</v>
      </c>
      <c r="X25">
        <v>11.0</v>
      </c>
      <c r="Y25" t="s">
        <v>598</v>
      </c>
      <c r="Z25">
        <v>12.0</v>
      </c>
      <c r="AA25" t="s">
        <v>599</v>
      </c>
      <c r="AB25">
        <v>13.0</v>
      </c>
      <c r="AC25" t="s">
        <v>264</v>
      </c>
      <c r="AD25">
        <v>14.0</v>
      </c>
      <c r="AE25" t="s">
        <v>600</v>
      </c>
      <c r="AF25">
        <v>15.0</v>
      </c>
      <c r="AG25" t="s">
        <v>601</v>
      </c>
      <c r="AH25">
        <v>16.0</v>
      </c>
      <c r="AI25" t="s">
        <v>602</v>
      </c>
      <c r="AJ25">
        <v>17.0</v>
      </c>
      <c r="AK25" t="s">
        <v>603</v>
      </c>
      <c r="AN25">
        <v>19.0</v>
      </c>
      <c r="AO25" t="s">
        <v>604</v>
      </c>
      <c r="AP25">
        <v>20.0</v>
      </c>
      <c r="AQ25" t="s">
        <v>605</v>
      </c>
      <c r="AR25">
        <v>21.0</v>
      </c>
      <c r="AS25" t="s">
        <v>606</v>
      </c>
      <c r="AX25">
        <v>24.0</v>
      </c>
      <c r="AY25" t="s">
        <v>607</v>
      </c>
      <c r="BB25">
        <v>26.0</v>
      </c>
      <c r="BC25" t="s">
        <v>608</v>
      </c>
      <c r="BF25">
        <v>28.0</v>
      </c>
      <c r="BG25" t="s">
        <v>609</v>
      </c>
      <c r="BH25">
        <v>29.0</v>
      </c>
      <c r="BI25" t="s">
        <v>610</v>
      </c>
      <c r="BJ25">
        <v>30.0</v>
      </c>
      <c r="BK25" t="s">
        <v>611</v>
      </c>
      <c r="BL25">
        <v>31.0</v>
      </c>
      <c r="BM25" t="s">
        <v>612</v>
      </c>
      <c r="BN25">
        <v>32.0</v>
      </c>
      <c r="BO25" t="s">
        <v>613</v>
      </c>
    </row>
    <row r="26" ht="15.75" customHeight="1">
      <c r="A26">
        <v>25.0</v>
      </c>
      <c r="B26" t="s">
        <v>27</v>
      </c>
      <c r="L26">
        <v>5.0</v>
      </c>
      <c r="M26" t="s">
        <v>614</v>
      </c>
      <c r="P26">
        <v>7.0</v>
      </c>
      <c r="Q26" t="s">
        <v>615</v>
      </c>
      <c r="R26">
        <v>8.0</v>
      </c>
      <c r="S26" t="s">
        <v>366</v>
      </c>
      <c r="V26">
        <v>10.0</v>
      </c>
      <c r="W26" t="s">
        <v>598</v>
      </c>
      <c r="X26">
        <v>11.0</v>
      </c>
      <c r="Y26" t="s">
        <v>616</v>
      </c>
      <c r="Z26">
        <v>12.0</v>
      </c>
      <c r="AA26" t="s">
        <v>617</v>
      </c>
      <c r="AB26">
        <v>13.0</v>
      </c>
      <c r="AC26" t="s">
        <v>618</v>
      </c>
      <c r="AD26">
        <v>14.0</v>
      </c>
      <c r="AE26" t="s">
        <v>562</v>
      </c>
      <c r="AF26">
        <v>15.0</v>
      </c>
      <c r="AG26" t="s">
        <v>619</v>
      </c>
      <c r="AH26">
        <v>16.0</v>
      </c>
      <c r="AI26" t="s">
        <v>620</v>
      </c>
      <c r="AJ26">
        <v>17.0</v>
      </c>
      <c r="AK26" t="s">
        <v>621</v>
      </c>
      <c r="AN26">
        <v>19.0</v>
      </c>
      <c r="AO26" t="s">
        <v>489</v>
      </c>
      <c r="AP26">
        <v>20.0</v>
      </c>
      <c r="AQ26" t="s">
        <v>622</v>
      </c>
      <c r="AR26">
        <v>21.0</v>
      </c>
      <c r="AS26" t="s">
        <v>623</v>
      </c>
      <c r="AX26">
        <v>24.0</v>
      </c>
      <c r="AY26" t="s">
        <v>624</v>
      </c>
      <c r="BB26">
        <v>26.0</v>
      </c>
      <c r="BC26" t="s">
        <v>625</v>
      </c>
      <c r="BF26">
        <v>28.0</v>
      </c>
      <c r="BG26" t="s">
        <v>626</v>
      </c>
      <c r="BH26">
        <v>29.0</v>
      </c>
      <c r="BI26" t="s">
        <v>627</v>
      </c>
      <c r="BJ26">
        <v>30.0</v>
      </c>
      <c r="BK26" t="s">
        <v>628</v>
      </c>
      <c r="BL26">
        <v>31.0</v>
      </c>
      <c r="BM26" t="s">
        <v>629</v>
      </c>
      <c r="BN26">
        <v>32.0</v>
      </c>
      <c r="BO26" t="s">
        <v>94</v>
      </c>
    </row>
    <row r="27" ht="15.75" customHeight="1">
      <c r="A27">
        <v>26.0</v>
      </c>
      <c r="B27" t="s">
        <v>28</v>
      </c>
      <c r="L27">
        <v>5.0</v>
      </c>
      <c r="M27" t="s">
        <v>630</v>
      </c>
      <c r="P27">
        <v>7.0</v>
      </c>
      <c r="Q27" t="s">
        <v>631</v>
      </c>
      <c r="R27">
        <v>8.0</v>
      </c>
      <c r="S27" t="s">
        <v>632</v>
      </c>
      <c r="V27">
        <v>10.0</v>
      </c>
      <c r="W27" t="s">
        <v>633</v>
      </c>
      <c r="X27">
        <v>11.0</v>
      </c>
      <c r="Y27" t="s">
        <v>634</v>
      </c>
      <c r="Z27">
        <v>12.0</v>
      </c>
      <c r="AA27" t="s">
        <v>635</v>
      </c>
      <c r="AB27">
        <v>13.0</v>
      </c>
      <c r="AC27" t="s">
        <v>636</v>
      </c>
      <c r="AD27">
        <v>14.0</v>
      </c>
      <c r="AE27" t="s">
        <v>637</v>
      </c>
      <c r="AF27">
        <v>15.0</v>
      </c>
      <c r="AG27" t="s">
        <v>638</v>
      </c>
      <c r="AH27">
        <v>16.0</v>
      </c>
      <c r="AI27" t="s">
        <v>639</v>
      </c>
      <c r="AJ27">
        <v>17.0</v>
      </c>
      <c r="AK27" t="s">
        <v>640</v>
      </c>
      <c r="AN27">
        <v>19.0</v>
      </c>
      <c r="AO27" t="s">
        <v>15</v>
      </c>
      <c r="AP27">
        <v>20.0</v>
      </c>
      <c r="AQ27" t="s">
        <v>641</v>
      </c>
      <c r="AR27">
        <v>21.0</v>
      </c>
      <c r="AS27" t="s">
        <v>642</v>
      </c>
      <c r="AX27">
        <v>24.0</v>
      </c>
      <c r="AY27" t="s">
        <v>643</v>
      </c>
      <c r="BB27">
        <v>26.0</v>
      </c>
      <c r="BC27" t="s">
        <v>644</v>
      </c>
      <c r="BF27">
        <v>28.0</v>
      </c>
      <c r="BG27" t="s">
        <v>645</v>
      </c>
      <c r="BH27">
        <v>29.0</v>
      </c>
      <c r="BI27" t="s">
        <v>646</v>
      </c>
      <c r="BJ27">
        <v>30.0</v>
      </c>
      <c r="BK27" t="s">
        <v>84</v>
      </c>
      <c r="BL27">
        <v>31.0</v>
      </c>
      <c r="BM27" t="s">
        <v>647</v>
      </c>
      <c r="BN27">
        <v>32.0</v>
      </c>
      <c r="BO27" t="s">
        <v>648</v>
      </c>
    </row>
    <row r="28" ht="15.75" customHeight="1">
      <c r="A28">
        <v>27.0</v>
      </c>
      <c r="B28" t="s">
        <v>29</v>
      </c>
      <c r="L28">
        <v>5.0</v>
      </c>
      <c r="M28" t="s">
        <v>649</v>
      </c>
      <c r="P28">
        <v>7.0</v>
      </c>
      <c r="Q28" t="s">
        <v>650</v>
      </c>
      <c r="R28">
        <v>8.0</v>
      </c>
      <c r="S28" t="s">
        <v>651</v>
      </c>
      <c r="V28">
        <v>10.0</v>
      </c>
      <c r="W28" t="s">
        <v>652</v>
      </c>
      <c r="X28">
        <v>11.0</v>
      </c>
      <c r="Y28" t="s">
        <v>653</v>
      </c>
      <c r="Z28">
        <v>12.0</v>
      </c>
      <c r="AA28" t="s">
        <v>654</v>
      </c>
      <c r="AB28">
        <v>13.0</v>
      </c>
      <c r="AC28" t="s">
        <v>655</v>
      </c>
      <c r="AD28">
        <v>14.0</v>
      </c>
      <c r="AE28" t="s">
        <v>656</v>
      </c>
      <c r="AF28">
        <v>15.0</v>
      </c>
      <c r="AG28" t="s">
        <v>657</v>
      </c>
      <c r="AH28">
        <v>16.0</v>
      </c>
      <c r="AI28" t="s">
        <v>658</v>
      </c>
      <c r="AJ28">
        <v>17.0</v>
      </c>
      <c r="AK28" t="s">
        <v>659</v>
      </c>
      <c r="AN28">
        <v>19.0</v>
      </c>
      <c r="AO28" t="s">
        <v>660</v>
      </c>
      <c r="AP28">
        <v>20.0</v>
      </c>
      <c r="AQ28" t="s">
        <v>661</v>
      </c>
      <c r="AR28">
        <v>21.0</v>
      </c>
      <c r="AS28" t="s">
        <v>662</v>
      </c>
      <c r="AX28">
        <v>24.0</v>
      </c>
      <c r="AY28" t="s">
        <v>663</v>
      </c>
      <c r="BB28">
        <v>26.0</v>
      </c>
      <c r="BC28" t="s">
        <v>664</v>
      </c>
      <c r="BF28">
        <v>28.0</v>
      </c>
      <c r="BG28" t="s">
        <v>665</v>
      </c>
      <c r="BH28">
        <v>29.0</v>
      </c>
      <c r="BI28" t="s">
        <v>666</v>
      </c>
      <c r="BJ28">
        <v>30.0</v>
      </c>
      <c r="BK28" t="s">
        <v>667</v>
      </c>
      <c r="BL28">
        <v>31.0</v>
      </c>
      <c r="BM28" t="s">
        <v>668</v>
      </c>
      <c r="BN28">
        <v>32.0</v>
      </c>
      <c r="BO28" t="s">
        <v>669</v>
      </c>
    </row>
    <row r="29" ht="15.75" customHeight="1">
      <c r="A29">
        <v>28.0</v>
      </c>
      <c r="B29" t="s">
        <v>30</v>
      </c>
      <c r="L29">
        <v>5.0</v>
      </c>
      <c r="M29" t="s">
        <v>670</v>
      </c>
      <c r="P29">
        <v>7.0</v>
      </c>
      <c r="Q29" t="s">
        <v>671</v>
      </c>
      <c r="R29">
        <v>8.0</v>
      </c>
      <c r="S29" t="s">
        <v>489</v>
      </c>
      <c r="V29">
        <v>10.0</v>
      </c>
      <c r="W29" t="s">
        <v>672</v>
      </c>
      <c r="X29">
        <v>11.0</v>
      </c>
      <c r="Y29" t="s">
        <v>673</v>
      </c>
      <c r="Z29">
        <v>12.0</v>
      </c>
      <c r="AA29" t="s">
        <v>674</v>
      </c>
      <c r="AB29">
        <v>13.0</v>
      </c>
      <c r="AC29" t="s">
        <v>675</v>
      </c>
      <c r="AD29">
        <v>14.0</v>
      </c>
      <c r="AE29" t="s">
        <v>676</v>
      </c>
      <c r="AF29">
        <v>15.0</v>
      </c>
      <c r="AG29" t="s">
        <v>677</v>
      </c>
      <c r="AH29">
        <v>16.0</v>
      </c>
      <c r="AI29" t="s">
        <v>678</v>
      </c>
      <c r="AJ29">
        <v>17.0</v>
      </c>
      <c r="AK29" t="s">
        <v>679</v>
      </c>
      <c r="AN29">
        <v>19.0</v>
      </c>
      <c r="AO29" t="s">
        <v>680</v>
      </c>
      <c r="AP29">
        <v>20.0</v>
      </c>
      <c r="AQ29" t="s">
        <v>681</v>
      </c>
      <c r="AR29">
        <v>21.0</v>
      </c>
      <c r="AS29" t="s">
        <v>682</v>
      </c>
      <c r="AX29">
        <v>24.0</v>
      </c>
      <c r="AY29" t="s">
        <v>683</v>
      </c>
      <c r="BB29">
        <v>26.0</v>
      </c>
      <c r="BC29" t="s">
        <v>684</v>
      </c>
      <c r="BF29">
        <v>28.0</v>
      </c>
      <c r="BG29" t="s">
        <v>685</v>
      </c>
      <c r="BH29">
        <v>29.0</v>
      </c>
      <c r="BI29" t="s">
        <v>686</v>
      </c>
      <c r="BJ29">
        <v>30.0</v>
      </c>
      <c r="BK29" t="s">
        <v>687</v>
      </c>
      <c r="BL29">
        <v>31.0</v>
      </c>
      <c r="BM29" t="s">
        <v>688</v>
      </c>
      <c r="BN29">
        <v>32.0</v>
      </c>
      <c r="BO29" t="s">
        <v>689</v>
      </c>
    </row>
    <row r="30" ht="15.75" customHeight="1">
      <c r="A30">
        <v>29.0</v>
      </c>
      <c r="B30" t="s">
        <v>31</v>
      </c>
      <c r="L30">
        <v>5.0</v>
      </c>
      <c r="M30" t="s">
        <v>690</v>
      </c>
      <c r="P30">
        <v>7.0</v>
      </c>
      <c r="Q30" t="s">
        <v>691</v>
      </c>
      <c r="R30">
        <v>8.0</v>
      </c>
      <c r="S30" t="s">
        <v>692</v>
      </c>
      <c r="V30">
        <v>10.0</v>
      </c>
      <c r="W30" t="s">
        <v>693</v>
      </c>
      <c r="X30">
        <v>11.0</v>
      </c>
      <c r="Y30" t="s">
        <v>694</v>
      </c>
      <c r="Z30">
        <v>12.0</v>
      </c>
      <c r="AA30" t="s">
        <v>695</v>
      </c>
      <c r="AB30">
        <v>13.0</v>
      </c>
      <c r="AC30" t="s">
        <v>696</v>
      </c>
      <c r="AD30">
        <v>14.0</v>
      </c>
      <c r="AE30" t="s">
        <v>191</v>
      </c>
      <c r="AF30">
        <v>15.0</v>
      </c>
      <c r="AG30" t="s">
        <v>697</v>
      </c>
      <c r="AH30">
        <v>16.0</v>
      </c>
      <c r="AI30" t="s">
        <v>698</v>
      </c>
      <c r="AJ30">
        <v>17.0</v>
      </c>
      <c r="AK30" t="s">
        <v>699</v>
      </c>
      <c r="AN30">
        <v>19.0</v>
      </c>
      <c r="AO30" t="s">
        <v>700</v>
      </c>
      <c r="AP30">
        <v>20.0</v>
      </c>
      <c r="AQ30" t="s">
        <v>701</v>
      </c>
      <c r="AR30">
        <v>21.0</v>
      </c>
      <c r="AS30" t="s">
        <v>704</v>
      </c>
      <c r="AX30">
        <v>24.0</v>
      </c>
      <c r="AY30" t="s">
        <v>705</v>
      </c>
      <c r="BB30">
        <v>26.0</v>
      </c>
      <c r="BC30" t="s">
        <v>706</v>
      </c>
      <c r="BF30">
        <v>28.0</v>
      </c>
      <c r="BG30" t="s">
        <v>707</v>
      </c>
      <c r="BH30">
        <v>29.0</v>
      </c>
      <c r="BI30" t="s">
        <v>708</v>
      </c>
      <c r="BJ30">
        <v>30.0</v>
      </c>
      <c r="BK30" t="s">
        <v>709</v>
      </c>
      <c r="BL30">
        <v>31.0</v>
      </c>
      <c r="BM30" t="s">
        <v>710</v>
      </c>
      <c r="BN30">
        <v>32.0</v>
      </c>
      <c r="BO30" t="s">
        <v>711</v>
      </c>
    </row>
    <row r="31" ht="15.75" customHeight="1">
      <c r="A31">
        <v>30.0</v>
      </c>
      <c r="B31" t="s">
        <v>32</v>
      </c>
      <c r="L31">
        <v>5.0</v>
      </c>
      <c r="M31" t="s">
        <v>712</v>
      </c>
      <c r="P31">
        <v>7.0</v>
      </c>
      <c r="Q31" t="s">
        <v>713</v>
      </c>
      <c r="R31">
        <v>8.0</v>
      </c>
      <c r="S31" t="s">
        <v>714</v>
      </c>
      <c r="V31">
        <v>10.0</v>
      </c>
      <c r="W31" t="s">
        <v>458</v>
      </c>
      <c r="X31">
        <v>11.0</v>
      </c>
      <c r="Y31" t="s">
        <v>715</v>
      </c>
      <c r="Z31">
        <v>12.0</v>
      </c>
      <c r="AA31" t="s">
        <v>716</v>
      </c>
      <c r="AB31">
        <v>13.0</v>
      </c>
      <c r="AC31" t="s">
        <v>717</v>
      </c>
      <c r="AD31">
        <v>14.0</v>
      </c>
      <c r="AE31" t="s">
        <v>718</v>
      </c>
      <c r="AF31">
        <v>15.0</v>
      </c>
      <c r="AG31" t="s">
        <v>719</v>
      </c>
      <c r="AH31">
        <v>16.0</v>
      </c>
      <c r="AI31" t="s">
        <v>720</v>
      </c>
      <c r="AJ31">
        <v>17.0</v>
      </c>
      <c r="AK31" t="s">
        <v>721</v>
      </c>
      <c r="AN31">
        <v>19.0</v>
      </c>
      <c r="AO31" t="s">
        <v>418</v>
      </c>
      <c r="AP31">
        <v>20.0</v>
      </c>
      <c r="AQ31" t="s">
        <v>722</v>
      </c>
      <c r="AR31">
        <v>21.0</v>
      </c>
      <c r="AS31" t="s">
        <v>723</v>
      </c>
      <c r="AX31">
        <v>24.0</v>
      </c>
      <c r="AY31" t="s">
        <v>724</v>
      </c>
      <c r="BB31">
        <v>26.0</v>
      </c>
      <c r="BC31" t="s">
        <v>725</v>
      </c>
      <c r="BF31">
        <v>28.0</v>
      </c>
      <c r="BG31" t="s">
        <v>515</v>
      </c>
      <c r="BH31">
        <v>29.0</v>
      </c>
      <c r="BI31" t="s">
        <v>726</v>
      </c>
      <c r="BJ31">
        <v>30.0</v>
      </c>
      <c r="BK31" t="s">
        <v>727</v>
      </c>
      <c r="BL31">
        <v>31.0</v>
      </c>
      <c r="BM31" t="s">
        <v>728</v>
      </c>
      <c r="BN31">
        <v>32.0</v>
      </c>
      <c r="BO31" t="s">
        <v>729</v>
      </c>
    </row>
    <row r="32" ht="15.75" customHeight="1">
      <c r="A32">
        <v>31.0</v>
      </c>
      <c r="B32" t="s">
        <v>33</v>
      </c>
      <c r="L32">
        <v>5.0</v>
      </c>
      <c r="M32" t="s">
        <v>730</v>
      </c>
      <c r="P32">
        <v>7.0</v>
      </c>
      <c r="Q32" t="s">
        <v>731</v>
      </c>
      <c r="R32">
        <v>8.0</v>
      </c>
      <c r="S32" t="s">
        <v>14</v>
      </c>
      <c r="V32">
        <v>10.0</v>
      </c>
      <c r="W32" t="s">
        <v>732</v>
      </c>
      <c r="X32">
        <v>11.0</v>
      </c>
      <c r="Y32" t="s">
        <v>733</v>
      </c>
      <c r="Z32">
        <v>12.0</v>
      </c>
      <c r="AA32" t="s">
        <v>734</v>
      </c>
      <c r="AB32">
        <v>13.0</v>
      </c>
      <c r="AC32" t="s">
        <v>735</v>
      </c>
      <c r="AD32">
        <v>14.0</v>
      </c>
      <c r="AE32" t="s">
        <v>736</v>
      </c>
      <c r="AF32">
        <v>15.0</v>
      </c>
      <c r="AG32" t="s">
        <v>737</v>
      </c>
      <c r="AH32">
        <v>16.0</v>
      </c>
      <c r="AI32" t="s">
        <v>738</v>
      </c>
      <c r="AJ32">
        <v>17.0</v>
      </c>
      <c r="AK32" t="s">
        <v>739</v>
      </c>
      <c r="AN32">
        <v>19.0</v>
      </c>
      <c r="AO32" t="s">
        <v>740</v>
      </c>
      <c r="AP32">
        <v>20.0</v>
      </c>
      <c r="AQ32" t="s">
        <v>741</v>
      </c>
      <c r="AR32">
        <v>21.0</v>
      </c>
      <c r="AS32" t="s">
        <v>742</v>
      </c>
      <c r="AX32">
        <v>24.0</v>
      </c>
      <c r="AY32" t="s">
        <v>26</v>
      </c>
      <c r="BB32">
        <v>26.0</v>
      </c>
      <c r="BC32" t="s">
        <v>743</v>
      </c>
      <c r="BF32">
        <v>28.0</v>
      </c>
      <c r="BG32" t="s">
        <v>744</v>
      </c>
      <c r="BH32">
        <v>29.0</v>
      </c>
      <c r="BI32" t="s">
        <v>745</v>
      </c>
      <c r="BJ32">
        <v>30.0</v>
      </c>
      <c r="BK32" t="s">
        <v>746</v>
      </c>
      <c r="BL32">
        <v>31.0</v>
      </c>
      <c r="BM32" t="s">
        <v>747</v>
      </c>
      <c r="BN32">
        <v>32.0</v>
      </c>
      <c r="BO32" t="s">
        <v>748</v>
      </c>
    </row>
    <row r="33" ht="15.75" customHeight="1">
      <c r="A33">
        <v>32.0</v>
      </c>
      <c r="B33" t="s">
        <v>34</v>
      </c>
      <c r="L33">
        <v>5.0</v>
      </c>
      <c r="M33" t="s">
        <v>749</v>
      </c>
      <c r="P33">
        <v>7.0</v>
      </c>
      <c r="Q33" t="s">
        <v>750</v>
      </c>
      <c r="R33">
        <v>8.0</v>
      </c>
      <c r="S33" t="s">
        <v>751</v>
      </c>
      <c r="V33">
        <v>10.0</v>
      </c>
      <c r="W33" t="s">
        <v>752</v>
      </c>
      <c r="X33">
        <v>11.0</v>
      </c>
      <c r="Y33" t="s">
        <v>753</v>
      </c>
      <c r="Z33">
        <v>12.0</v>
      </c>
      <c r="AA33" t="s">
        <v>754</v>
      </c>
      <c r="AB33">
        <v>13.0</v>
      </c>
      <c r="AC33" t="s">
        <v>755</v>
      </c>
      <c r="AD33">
        <v>14.0</v>
      </c>
      <c r="AE33" t="s">
        <v>756</v>
      </c>
      <c r="AF33">
        <v>15.0</v>
      </c>
      <c r="AG33" t="s">
        <v>757</v>
      </c>
      <c r="AH33">
        <v>16.0</v>
      </c>
      <c r="AI33" t="s">
        <v>758</v>
      </c>
      <c r="AJ33">
        <v>17.0</v>
      </c>
      <c r="AK33" t="s">
        <v>759</v>
      </c>
      <c r="AN33">
        <v>19.0</v>
      </c>
      <c r="AO33" t="s">
        <v>760</v>
      </c>
      <c r="AP33">
        <v>20.0</v>
      </c>
      <c r="AQ33" t="s">
        <v>761</v>
      </c>
      <c r="AR33">
        <v>21.0</v>
      </c>
      <c r="AS33" t="s">
        <v>762</v>
      </c>
      <c r="AX33">
        <v>24.0</v>
      </c>
      <c r="AY33" t="s">
        <v>763</v>
      </c>
      <c r="BB33">
        <v>26.0</v>
      </c>
      <c r="BC33" t="s">
        <v>764</v>
      </c>
      <c r="BF33">
        <v>28.0</v>
      </c>
      <c r="BG33" t="s">
        <v>765</v>
      </c>
      <c r="BH33">
        <v>29.0</v>
      </c>
      <c r="BI33" t="s">
        <v>766</v>
      </c>
      <c r="BJ33">
        <v>30.0</v>
      </c>
      <c r="BK33" t="s">
        <v>767</v>
      </c>
      <c r="BL33">
        <v>31.0</v>
      </c>
      <c r="BM33" t="s">
        <v>768</v>
      </c>
      <c r="BN33">
        <v>32.0</v>
      </c>
      <c r="BO33" t="s">
        <v>770</v>
      </c>
    </row>
    <row r="34" ht="15.75" customHeight="1">
      <c r="L34">
        <v>5.0</v>
      </c>
      <c r="M34" t="s">
        <v>771</v>
      </c>
      <c r="P34">
        <v>7.0</v>
      </c>
      <c r="Q34" t="s">
        <v>772</v>
      </c>
      <c r="R34">
        <v>8.0</v>
      </c>
      <c r="S34" t="s">
        <v>773</v>
      </c>
      <c r="V34">
        <v>10.0</v>
      </c>
      <c r="W34" t="s">
        <v>774</v>
      </c>
      <c r="X34">
        <v>11.0</v>
      </c>
      <c r="Y34" t="s">
        <v>775</v>
      </c>
      <c r="Z34">
        <v>12.0</v>
      </c>
      <c r="AA34" t="s">
        <v>776</v>
      </c>
      <c r="AB34">
        <v>13.0</v>
      </c>
      <c r="AC34" t="s">
        <v>777</v>
      </c>
      <c r="AD34">
        <v>14.0</v>
      </c>
      <c r="AE34" t="s">
        <v>519</v>
      </c>
      <c r="AF34">
        <v>15.0</v>
      </c>
      <c r="AG34" t="s">
        <v>778</v>
      </c>
      <c r="AH34">
        <v>16.0</v>
      </c>
      <c r="AI34" t="s">
        <v>779</v>
      </c>
      <c r="AJ34">
        <v>17.0</v>
      </c>
      <c r="AK34" t="s">
        <v>780</v>
      </c>
      <c r="AN34">
        <v>19.0</v>
      </c>
      <c r="AO34" t="s">
        <v>781</v>
      </c>
      <c r="AP34">
        <v>20.0</v>
      </c>
      <c r="AQ34" t="s">
        <v>782</v>
      </c>
      <c r="AR34">
        <v>21.0</v>
      </c>
      <c r="AS34" t="s">
        <v>783</v>
      </c>
      <c r="AX34">
        <v>24.0</v>
      </c>
      <c r="AY34" t="s">
        <v>784</v>
      </c>
      <c r="BB34">
        <v>26.0</v>
      </c>
      <c r="BC34" t="s">
        <v>785</v>
      </c>
      <c r="BF34">
        <v>28.0</v>
      </c>
      <c r="BG34" t="s">
        <v>786</v>
      </c>
      <c r="BH34">
        <v>29.0</v>
      </c>
      <c r="BI34" t="s">
        <v>787</v>
      </c>
      <c r="BJ34">
        <v>30.0</v>
      </c>
      <c r="BK34" t="s">
        <v>788</v>
      </c>
      <c r="BL34">
        <v>31.0</v>
      </c>
      <c r="BM34" t="s">
        <v>789</v>
      </c>
      <c r="BN34">
        <v>32.0</v>
      </c>
      <c r="BO34" t="s">
        <v>19</v>
      </c>
    </row>
    <row r="35" ht="15.75" customHeight="1">
      <c r="L35">
        <v>5.0</v>
      </c>
      <c r="M35" t="s">
        <v>790</v>
      </c>
      <c r="P35">
        <v>7.0</v>
      </c>
      <c r="Q35" t="s">
        <v>791</v>
      </c>
      <c r="R35">
        <v>8.0</v>
      </c>
      <c r="S35" t="s">
        <v>792</v>
      </c>
      <c r="V35">
        <v>10.0</v>
      </c>
      <c r="W35" t="s">
        <v>793</v>
      </c>
      <c r="X35">
        <v>11.0</v>
      </c>
      <c r="Y35" t="s">
        <v>536</v>
      </c>
      <c r="Z35">
        <v>12.0</v>
      </c>
      <c r="AA35" t="s">
        <v>794</v>
      </c>
      <c r="AB35">
        <v>13.0</v>
      </c>
      <c r="AC35" t="s">
        <v>795</v>
      </c>
      <c r="AD35">
        <v>14.0</v>
      </c>
      <c r="AE35" t="s">
        <v>796</v>
      </c>
      <c r="AF35">
        <v>15.0</v>
      </c>
      <c r="AG35" t="s">
        <v>797</v>
      </c>
      <c r="AH35">
        <v>16.0</v>
      </c>
      <c r="AI35" t="s">
        <v>798</v>
      </c>
      <c r="AJ35">
        <v>17.0</v>
      </c>
      <c r="AK35" t="s">
        <v>799</v>
      </c>
      <c r="AN35">
        <v>19.0</v>
      </c>
      <c r="AO35" t="s">
        <v>800</v>
      </c>
      <c r="AP35">
        <v>20.0</v>
      </c>
      <c r="AQ35" t="s">
        <v>801</v>
      </c>
      <c r="AR35">
        <v>21.0</v>
      </c>
      <c r="AS35" t="s">
        <v>802</v>
      </c>
      <c r="AX35">
        <v>24.0</v>
      </c>
      <c r="AY35" t="s">
        <v>803</v>
      </c>
      <c r="BB35">
        <v>26.0</v>
      </c>
      <c r="BC35" t="s">
        <v>804</v>
      </c>
      <c r="BF35">
        <v>28.0</v>
      </c>
      <c r="BG35" t="s">
        <v>805</v>
      </c>
      <c r="BH35">
        <v>29.0</v>
      </c>
      <c r="BI35" t="s">
        <v>806</v>
      </c>
      <c r="BJ35">
        <v>30.0</v>
      </c>
      <c r="BK35" t="s">
        <v>807</v>
      </c>
      <c r="BL35">
        <v>31.0</v>
      </c>
      <c r="BM35" t="s">
        <v>808</v>
      </c>
      <c r="BN35">
        <v>32.0</v>
      </c>
      <c r="BO35" t="s">
        <v>809</v>
      </c>
    </row>
    <row r="36" ht="15.75" customHeight="1">
      <c r="L36">
        <v>5.0</v>
      </c>
      <c r="M36" t="s">
        <v>810</v>
      </c>
      <c r="P36">
        <v>7.0</v>
      </c>
      <c r="Q36" t="s">
        <v>811</v>
      </c>
      <c r="R36">
        <v>8.0</v>
      </c>
      <c r="S36" t="s">
        <v>812</v>
      </c>
      <c r="V36">
        <v>10.0</v>
      </c>
      <c r="W36" t="s">
        <v>813</v>
      </c>
      <c r="X36">
        <v>11.0</v>
      </c>
      <c r="Y36" t="s">
        <v>814</v>
      </c>
      <c r="Z36">
        <v>12.0</v>
      </c>
      <c r="AA36" t="s">
        <v>815</v>
      </c>
      <c r="AB36">
        <v>13.0</v>
      </c>
      <c r="AC36" t="s">
        <v>816</v>
      </c>
      <c r="AD36">
        <v>14.0</v>
      </c>
      <c r="AE36" t="s">
        <v>817</v>
      </c>
      <c r="AF36">
        <v>15.0</v>
      </c>
      <c r="AG36" t="s">
        <v>818</v>
      </c>
      <c r="AH36">
        <v>16.0</v>
      </c>
      <c r="AI36" t="s">
        <v>819</v>
      </c>
      <c r="AN36">
        <v>19.0</v>
      </c>
      <c r="AO36" t="s">
        <v>820</v>
      </c>
      <c r="AP36">
        <v>20.0</v>
      </c>
      <c r="AQ36" t="s">
        <v>821</v>
      </c>
      <c r="AR36">
        <v>21.0</v>
      </c>
      <c r="AS36" t="s">
        <v>601</v>
      </c>
      <c r="AX36">
        <v>24.0</v>
      </c>
      <c r="AY36" t="s">
        <v>814</v>
      </c>
      <c r="BB36">
        <v>26.0</v>
      </c>
      <c r="BC36" t="s">
        <v>822</v>
      </c>
      <c r="BF36">
        <v>28.0</v>
      </c>
      <c r="BG36" t="s">
        <v>823</v>
      </c>
      <c r="BH36">
        <v>29.0</v>
      </c>
      <c r="BI36" t="s">
        <v>824</v>
      </c>
      <c r="BJ36">
        <v>30.0</v>
      </c>
      <c r="BK36" t="s">
        <v>825</v>
      </c>
      <c r="BL36">
        <v>31.0</v>
      </c>
      <c r="BM36" t="s">
        <v>826</v>
      </c>
      <c r="BN36">
        <v>32.0</v>
      </c>
      <c r="BO36" t="s">
        <v>827</v>
      </c>
    </row>
    <row r="37" ht="15.75" customHeight="1">
      <c r="L37">
        <v>5.0</v>
      </c>
      <c r="M37" t="s">
        <v>828</v>
      </c>
      <c r="P37">
        <v>7.0</v>
      </c>
      <c r="Q37" t="s">
        <v>829</v>
      </c>
      <c r="R37">
        <v>8.0</v>
      </c>
      <c r="S37" t="s">
        <v>395</v>
      </c>
      <c r="V37">
        <v>10.0</v>
      </c>
      <c r="W37" t="s">
        <v>830</v>
      </c>
      <c r="X37">
        <v>11.0</v>
      </c>
      <c r="Y37" t="s">
        <v>831</v>
      </c>
      <c r="Z37">
        <v>12.0</v>
      </c>
      <c r="AA37" t="s">
        <v>832</v>
      </c>
      <c r="AB37">
        <v>13.0</v>
      </c>
      <c r="AC37" t="s">
        <v>833</v>
      </c>
      <c r="AD37">
        <v>14.0</v>
      </c>
      <c r="AE37" t="s">
        <v>834</v>
      </c>
      <c r="AF37">
        <v>15.0</v>
      </c>
      <c r="AG37" t="s">
        <v>835</v>
      </c>
      <c r="AH37">
        <v>16.0</v>
      </c>
      <c r="AI37" t="s">
        <v>15</v>
      </c>
      <c r="AN37">
        <v>19.0</v>
      </c>
      <c r="AO37" t="s">
        <v>836</v>
      </c>
      <c r="AP37">
        <v>20.0</v>
      </c>
      <c r="AQ37" t="s">
        <v>837</v>
      </c>
      <c r="AR37">
        <v>21.0</v>
      </c>
      <c r="AS37" t="s">
        <v>838</v>
      </c>
      <c r="AX37">
        <v>24.0</v>
      </c>
      <c r="AY37" t="s">
        <v>839</v>
      </c>
      <c r="BB37">
        <v>26.0</v>
      </c>
      <c r="BC37" t="s">
        <v>840</v>
      </c>
      <c r="BF37">
        <v>28.0</v>
      </c>
      <c r="BG37" t="s">
        <v>841</v>
      </c>
      <c r="BH37">
        <v>29.0</v>
      </c>
      <c r="BI37" t="s">
        <v>842</v>
      </c>
      <c r="BJ37">
        <v>30.0</v>
      </c>
      <c r="BK37" t="s">
        <v>843</v>
      </c>
      <c r="BL37">
        <v>31.0</v>
      </c>
      <c r="BM37" t="s">
        <v>844</v>
      </c>
      <c r="BN37">
        <v>32.0</v>
      </c>
      <c r="BO37" t="s">
        <v>845</v>
      </c>
    </row>
    <row r="38" ht="15.75" customHeight="1">
      <c r="L38">
        <v>5.0</v>
      </c>
      <c r="M38" t="s">
        <v>846</v>
      </c>
      <c r="P38">
        <v>7.0</v>
      </c>
      <c r="Q38" t="s">
        <v>228</v>
      </c>
      <c r="R38">
        <v>8.0</v>
      </c>
      <c r="S38" t="s">
        <v>418</v>
      </c>
      <c r="V38">
        <v>10.0</v>
      </c>
      <c r="W38" t="s">
        <v>847</v>
      </c>
      <c r="X38">
        <v>11.0</v>
      </c>
      <c r="Y38" t="s">
        <v>848</v>
      </c>
      <c r="Z38">
        <v>12.0</v>
      </c>
      <c r="AA38" t="s">
        <v>849</v>
      </c>
      <c r="AB38">
        <v>13.0</v>
      </c>
      <c r="AC38" t="s">
        <v>850</v>
      </c>
      <c r="AD38">
        <v>14.0</v>
      </c>
      <c r="AE38" t="s">
        <v>851</v>
      </c>
      <c r="AF38">
        <v>15.0</v>
      </c>
      <c r="AG38" t="s">
        <v>184</v>
      </c>
      <c r="AH38">
        <v>16.0</v>
      </c>
      <c r="AI38" t="s">
        <v>852</v>
      </c>
      <c r="AN38">
        <v>19.0</v>
      </c>
      <c r="AO38" t="s">
        <v>689</v>
      </c>
      <c r="AP38">
        <v>20.0</v>
      </c>
      <c r="AQ38" t="s">
        <v>853</v>
      </c>
      <c r="AR38">
        <v>21.0</v>
      </c>
      <c r="AS38" t="s">
        <v>854</v>
      </c>
      <c r="AX38">
        <v>24.0</v>
      </c>
      <c r="AY38" t="s">
        <v>855</v>
      </c>
      <c r="BB38">
        <v>26.0</v>
      </c>
      <c r="BC38" t="s">
        <v>856</v>
      </c>
      <c r="BF38">
        <v>28.0</v>
      </c>
      <c r="BG38" t="s">
        <v>857</v>
      </c>
      <c r="BH38">
        <v>29.0</v>
      </c>
      <c r="BI38" t="s">
        <v>858</v>
      </c>
      <c r="BJ38">
        <v>30.0</v>
      </c>
      <c r="BK38" t="s">
        <v>859</v>
      </c>
      <c r="BL38">
        <v>31.0</v>
      </c>
      <c r="BM38" t="s">
        <v>860</v>
      </c>
      <c r="BN38">
        <v>32.0</v>
      </c>
      <c r="BO38" t="s">
        <v>861</v>
      </c>
    </row>
    <row r="39" ht="15.75" customHeight="1">
      <c r="L39">
        <v>5.0</v>
      </c>
      <c r="M39" t="s">
        <v>862</v>
      </c>
      <c r="P39">
        <v>7.0</v>
      </c>
      <c r="Q39" t="s">
        <v>863</v>
      </c>
      <c r="R39">
        <v>8.0</v>
      </c>
      <c r="S39" t="s">
        <v>864</v>
      </c>
      <c r="V39">
        <v>10.0</v>
      </c>
      <c r="W39" t="s">
        <v>865</v>
      </c>
      <c r="X39">
        <v>11.0</v>
      </c>
      <c r="Y39" t="s">
        <v>866</v>
      </c>
      <c r="Z39">
        <v>12.0</v>
      </c>
      <c r="AA39" t="s">
        <v>867</v>
      </c>
      <c r="AB39">
        <v>13.0</v>
      </c>
      <c r="AC39" t="s">
        <v>868</v>
      </c>
      <c r="AD39">
        <v>14.0</v>
      </c>
      <c r="AE39" t="s">
        <v>869</v>
      </c>
      <c r="AF39">
        <v>15.0</v>
      </c>
      <c r="AG39" t="s">
        <v>870</v>
      </c>
      <c r="AH39">
        <v>16.0</v>
      </c>
      <c r="AI39" t="s">
        <v>871</v>
      </c>
      <c r="AN39">
        <v>19.0</v>
      </c>
      <c r="AO39" t="s">
        <v>872</v>
      </c>
      <c r="AP39">
        <v>20.0</v>
      </c>
      <c r="AQ39" t="s">
        <v>873</v>
      </c>
      <c r="AR39">
        <v>21.0</v>
      </c>
      <c r="AS39" t="s">
        <v>874</v>
      </c>
      <c r="AX39">
        <v>24.0</v>
      </c>
      <c r="AY39" t="s">
        <v>875</v>
      </c>
      <c r="BB39">
        <v>26.0</v>
      </c>
      <c r="BC39" t="s">
        <v>876</v>
      </c>
      <c r="BF39">
        <v>28.0</v>
      </c>
      <c r="BG39" t="s">
        <v>877</v>
      </c>
      <c r="BH39">
        <v>29.0</v>
      </c>
      <c r="BI39" t="s">
        <v>878</v>
      </c>
      <c r="BJ39">
        <v>30.0</v>
      </c>
      <c r="BK39" t="s">
        <v>879</v>
      </c>
      <c r="BL39">
        <v>31.0</v>
      </c>
      <c r="BM39" t="s">
        <v>880</v>
      </c>
      <c r="BN39">
        <v>32.0</v>
      </c>
      <c r="BO39" t="s">
        <v>881</v>
      </c>
    </row>
    <row r="40" ht="15.75" customHeight="1">
      <c r="L40">
        <v>5.0</v>
      </c>
      <c r="M40" t="s">
        <v>882</v>
      </c>
      <c r="P40">
        <v>7.0</v>
      </c>
      <c r="Q40" t="s">
        <v>883</v>
      </c>
      <c r="R40">
        <v>8.0</v>
      </c>
      <c r="S40" t="s">
        <v>884</v>
      </c>
      <c r="V40">
        <v>10.0</v>
      </c>
      <c r="W40" t="s">
        <v>885</v>
      </c>
      <c r="X40">
        <v>11.0</v>
      </c>
      <c r="Y40" t="s">
        <v>886</v>
      </c>
      <c r="Z40">
        <v>12.0</v>
      </c>
      <c r="AA40" t="s">
        <v>887</v>
      </c>
      <c r="AB40">
        <v>13.0</v>
      </c>
      <c r="AC40" t="s">
        <v>888</v>
      </c>
      <c r="AD40">
        <v>14.0</v>
      </c>
      <c r="AE40" t="s">
        <v>366</v>
      </c>
      <c r="AF40">
        <v>15.0</v>
      </c>
      <c r="AG40" t="s">
        <v>889</v>
      </c>
      <c r="AH40">
        <v>16.0</v>
      </c>
      <c r="AI40" t="s">
        <v>890</v>
      </c>
      <c r="AN40">
        <v>19.0</v>
      </c>
      <c r="AO40" t="s">
        <v>891</v>
      </c>
      <c r="AP40">
        <v>20.0</v>
      </c>
      <c r="AQ40" t="s">
        <v>892</v>
      </c>
      <c r="AR40">
        <v>21.0</v>
      </c>
      <c r="AS40" t="s">
        <v>893</v>
      </c>
      <c r="AX40">
        <v>24.0</v>
      </c>
      <c r="AY40" t="s">
        <v>894</v>
      </c>
      <c r="BB40">
        <v>26.0</v>
      </c>
      <c r="BC40" t="s">
        <v>895</v>
      </c>
      <c r="BF40">
        <v>28.0</v>
      </c>
      <c r="BG40" t="s">
        <v>896</v>
      </c>
      <c r="BH40">
        <v>29.0</v>
      </c>
      <c r="BI40" t="s">
        <v>897</v>
      </c>
      <c r="BJ40">
        <v>30.0</v>
      </c>
      <c r="BK40" t="s">
        <v>898</v>
      </c>
      <c r="BL40">
        <v>31.0</v>
      </c>
      <c r="BM40" t="s">
        <v>899</v>
      </c>
      <c r="BN40">
        <v>32.0</v>
      </c>
      <c r="BO40" t="s">
        <v>900</v>
      </c>
    </row>
    <row r="41" ht="15.75" customHeight="1">
      <c r="P41">
        <v>7.0</v>
      </c>
      <c r="Q41" t="s">
        <v>901</v>
      </c>
      <c r="R41">
        <v>8.0</v>
      </c>
      <c r="S41" t="s">
        <v>902</v>
      </c>
      <c r="V41">
        <v>10.0</v>
      </c>
      <c r="W41" t="s">
        <v>903</v>
      </c>
      <c r="X41">
        <v>11.0</v>
      </c>
      <c r="Y41" t="s">
        <v>904</v>
      </c>
      <c r="Z41">
        <v>12.0</v>
      </c>
      <c r="AA41" t="s">
        <v>905</v>
      </c>
      <c r="AB41">
        <v>13.0</v>
      </c>
      <c r="AC41" t="s">
        <v>906</v>
      </c>
      <c r="AD41">
        <v>14.0</v>
      </c>
      <c r="AE41" t="s">
        <v>907</v>
      </c>
      <c r="AF41">
        <v>15.0</v>
      </c>
      <c r="AG41" t="s">
        <v>908</v>
      </c>
      <c r="AH41">
        <v>16.0</v>
      </c>
      <c r="AI41" t="s">
        <v>909</v>
      </c>
      <c r="AN41">
        <v>19.0</v>
      </c>
      <c r="AO41" t="s">
        <v>910</v>
      </c>
      <c r="AP41">
        <v>20.0</v>
      </c>
      <c r="AQ41" t="s">
        <v>911</v>
      </c>
      <c r="AR41">
        <v>21.0</v>
      </c>
      <c r="AS41" t="s">
        <v>912</v>
      </c>
      <c r="AX41">
        <v>24.0</v>
      </c>
      <c r="AY41" t="s">
        <v>913</v>
      </c>
      <c r="BB41">
        <v>26.0</v>
      </c>
      <c r="BC41" t="s">
        <v>914</v>
      </c>
      <c r="BF41">
        <v>28.0</v>
      </c>
      <c r="BG41" t="s">
        <v>915</v>
      </c>
      <c r="BH41">
        <v>29.0</v>
      </c>
      <c r="BI41" t="s">
        <v>916</v>
      </c>
      <c r="BJ41">
        <v>30.0</v>
      </c>
      <c r="BK41" t="s">
        <v>917</v>
      </c>
      <c r="BL41">
        <v>31.0</v>
      </c>
      <c r="BM41" t="s">
        <v>918</v>
      </c>
      <c r="BN41">
        <v>32.0</v>
      </c>
      <c r="BO41" t="s">
        <v>919</v>
      </c>
    </row>
    <row r="42" ht="15.75" customHeight="1">
      <c r="P42">
        <v>7.0</v>
      </c>
      <c r="Q42" t="s">
        <v>920</v>
      </c>
      <c r="R42">
        <v>8.0</v>
      </c>
      <c r="S42" t="s">
        <v>921</v>
      </c>
      <c r="X42">
        <v>11.0</v>
      </c>
      <c r="Y42" t="s">
        <v>922</v>
      </c>
      <c r="Z42">
        <v>12.0</v>
      </c>
      <c r="AA42" t="s">
        <v>923</v>
      </c>
      <c r="AB42">
        <v>13.0</v>
      </c>
      <c r="AC42" t="s">
        <v>924</v>
      </c>
      <c r="AD42">
        <v>14.0</v>
      </c>
      <c r="AE42" t="s">
        <v>925</v>
      </c>
      <c r="AF42">
        <v>15.0</v>
      </c>
      <c r="AG42" t="s">
        <v>926</v>
      </c>
      <c r="AH42">
        <v>16.0</v>
      </c>
      <c r="AI42" t="s">
        <v>927</v>
      </c>
      <c r="AN42">
        <v>19.0</v>
      </c>
      <c r="AO42" t="s">
        <v>928</v>
      </c>
      <c r="AP42">
        <v>20.0</v>
      </c>
      <c r="AQ42" t="s">
        <v>929</v>
      </c>
      <c r="AR42">
        <v>21.0</v>
      </c>
      <c r="AS42" t="s">
        <v>930</v>
      </c>
      <c r="AX42">
        <v>24.0</v>
      </c>
      <c r="AY42" t="s">
        <v>931</v>
      </c>
      <c r="BB42">
        <v>26.0</v>
      </c>
      <c r="BC42" t="s">
        <v>624</v>
      </c>
      <c r="BF42">
        <v>28.0</v>
      </c>
      <c r="BG42" t="s">
        <v>932</v>
      </c>
      <c r="BH42">
        <v>29.0</v>
      </c>
      <c r="BI42" t="s">
        <v>933</v>
      </c>
      <c r="BJ42">
        <v>30.0</v>
      </c>
      <c r="BK42" t="s">
        <v>934</v>
      </c>
      <c r="BL42">
        <v>31.0</v>
      </c>
      <c r="BM42" t="s">
        <v>935</v>
      </c>
      <c r="BN42">
        <v>32.0</v>
      </c>
      <c r="BO42" t="s">
        <v>936</v>
      </c>
    </row>
    <row r="43" ht="15.75" customHeight="1">
      <c r="P43">
        <v>7.0</v>
      </c>
      <c r="Q43" t="s">
        <v>937</v>
      </c>
      <c r="R43">
        <v>8.0</v>
      </c>
      <c r="S43" t="s">
        <v>938</v>
      </c>
      <c r="X43">
        <v>11.0</v>
      </c>
      <c r="Y43" t="s">
        <v>939</v>
      </c>
      <c r="Z43">
        <v>12.0</v>
      </c>
      <c r="AA43" t="s">
        <v>940</v>
      </c>
      <c r="AB43">
        <v>13.0</v>
      </c>
      <c r="AC43" t="s">
        <v>941</v>
      </c>
      <c r="AD43">
        <v>14.0</v>
      </c>
      <c r="AE43" t="s">
        <v>942</v>
      </c>
      <c r="AF43">
        <v>15.0</v>
      </c>
      <c r="AG43" t="s">
        <v>943</v>
      </c>
      <c r="AH43">
        <v>16.0</v>
      </c>
      <c r="AI43" t="s">
        <v>944</v>
      </c>
      <c r="AN43">
        <v>19.0</v>
      </c>
      <c r="AO43" t="s">
        <v>945</v>
      </c>
      <c r="AP43">
        <v>20.0</v>
      </c>
      <c r="AQ43" t="s">
        <v>946</v>
      </c>
      <c r="AR43">
        <v>21.0</v>
      </c>
      <c r="AS43" t="s">
        <v>947</v>
      </c>
      <c r="AX43">
        <v>24.0</v>
      </c>
      <c r="AY43" t="s">
        <v>948</v>
      </c>
      <c r="BB43">
        <v>26.0</v>
      </c>
      <c r="BC43" t="s">
        <v>949</v>
      </c>
      <c r="BF43">
        <v>28.0</v>
      </c>
      <c r="BG43" t="s">
        <v>950</v>
      </c>
      <c r="BH43">
        <v>29.0</v>
      </c>
      <c r="BI43" t="s">
        <v>951</v>
      </c>
      <c r="BJ43">
        <v>30.0</v>
      </c>
      <c r="BK43" t="s">
        <v>952</v>
      </c>
      <c r="BL43">
        <v>31.0</v>
      </c>
      <c r="BM43" t="s">
        <v>953</v>
      </c>
      <c r="BN43">
        <v>32.0</v>
      </c>
      <c r="BO43" t="s">
        <v>954</v>
      </c>
    </row>
    <row r="44" ht="15.75" customHeight="1">
      <c r="B44" t="s">
        <v>955</v>
      </c>
      <c r="E44" t="s">
        <v>956</v>
      </c>
      <c r="P44">
        <v>7.0</v>
      </c>
      <c r="Q44" t="s">
        <v>957</v>
      </c>
      <c r="R44">
        <v>8.0</v>
      </c>
      <c r="S44" t="s">
        <v>958</v>
      </c>
      <c r="X44">
        <v>11.0</v>
      </c>
      <c r="Y44" t="s">
        <v>959</v>
      </c>
      <c r="Z44">
        <v>12.0</v>
      </c>
      <c r="AA44" t="s">
        <v>960</v>
      </c>
      <c r="AB44">
        <v>13.0</v>
      </c>
      <c r="AC44" t="s">
        <v>961</v>
      </c>
      <c r="AD44">
        <v>14.0</v>
      </c>
      <c r="AE44" t="s">
        <v>962</v>
      </c>
      <c r="AF44">
        <v>15.0</v>
      </c>
      <c r="AG44" t="s">
        <v>963</v>
      </c>
      <c r="AH44">
        <v>16.0</v>
      </c>
      <c r="AI44" t="s">
        <v>964</v>
      </c>
      <c r="AN44">
        <v>19.0</v>
      </c>
      <c r="AO44" t="s">
        <v>965</v>
      </c>
      <c r="AP44">
        <v>20.0</v>
      </c>
      <c r="AQ44" t="s">
        <v>966</v>
      </c>
      <c r="AR44">
        <v>21.0</v>
      </c>
      <c r="AS44" t="s">
        <v>967</v>
      </c>
      <c r="AX44">
        <v>24.0</v>
      </c>
      <c r="AY44" t="s">
        <v>968</v>
      </c>
      <c r="BB44">
        <v>26.0</v>
      </c>
      <c r="BC44" t="s">
        <v>969</v>
      </c>
      <c r="BF44">
        <v>28.0</v>
      </c>
      <c r="BG44" t="s">
        <v>970</v>
      </c>
      <c r="BH44">
        <v>29.0</v>
      </c>
      <c r="BI44" t="s">
        <v>971</v>
      </c>
      <c r="BJ44">
        <v>30.0</v>
      </c>
      <c r="BK44" t="s">
        <v>972</v>
      </c>
      <c r="BL44">
        <v>31.0</v>
      </c>
      <c r="BM44" t="s">
        <v>973</v>
      </c>
      <c r="BN44">
        <v>32.0</v>
      </c>
      <c r="BO44" t="s">
        <v>974</v>
      </c>
    </row>
    <row r="45" ht="15.75" customHeight="1">
      <c r="B45" t="s">
        <v>975</v>
      </c>
      <c r="E45">
        <v>2017.0</v>
      </c>
      <c r="P45">
        <v>7.0</v>
      </c>
      <c r="Q45" t="s">
        <v>976</v>
      </c>
      <c r="R45">
        <v>8.0</v>
      </c>
      <c r="S45" t="s">
        <v>977</v>
      </c>
      <c r="X45">
        <v>11.0</v>
      </c>
      <c r="Y45" t="s">
        <v>950</v>
      </c>
      <c r="Z45">
        <v>12.0</v>
      </c>
      <c r="AA45" t="s">
        <v>978</v>
      </c>
      <c r="AB45">
        <v>13.0</v>
      </c>
      <c r="AC45" t="s">
        <v>979</v>
      </c>
      <c r="AD45">
        <v>14.0</v>
      </c>
      <c r="AE45" t="s">
        <v>980</v>
      </c>
      <c r="AF45">
        <v>15.0</v>
      </c>
      <c r="AG45" t="s">
        <v>981</v>
      </c>
      <c r="AH45">
        <v>16.0</v>
      </c>
      <c r="AI45" t="s">
        <v>982</v>
      </c>
      <c r="AN45">
        <v>19.0</v>
      </c>
      <c r="AO45" t="s">
        <v>983</v>
      </c>
      <c r="AP45">
        <v>20.0</v>
      </c>
      <c r="AQ45" t="s">
        <v>984</v>
      </c>
      <c r="AR45">
        <v>21.0</v>
      </c>
      <c r="AS45" t="s">
        <v>985</v>
      </c>
      <c r="AX45">
        <v>24.0</v>
      </c>
      <c r="AY45" t="s">
        <v>986</v>
      </c>
      <c r="BB45">
        <v>26.0</v>
      </c>
      <c r="BC45" t="s">
        <v>987</v>
      </c>
      <c r="BF45">
        <v>28.0</v>
      </c>
      <c r="BG45" t="s">
        <v>988</v>
      </c>
      <c r="BH45">
        <v>29.0</v>
      </c>
      <c r="BI45" t="s">
        <v>989</v>
      </c>
      <c r="BJ45">
        <v>30.0</v>
      </c>
      <c r="BK45" t="s">
        <v>990</v>
      </c>
      <c r="BL45">
        <v>31.0</v>
      </c>
      <c r="BM45" t="s">
        <v>991</v>
      </c>
      <c r="BN45">
        <v>32.0</v>
      </c>
      <c r="BO45" t="s">
        <v>992</v>
      </c>
    </row>
    <row r="46" ht="15.75" customHeight="1">
      <c r="B46" t="s">
        <v>993</v>
      </c>
      <c r="E46">
        <v>2018.0</v>
      </c>
      <c r="P46">
        <v>7.0</v>
      </c>
      <c r="Q46" t="s">
        <v>994</v>
      </c>
      <c r="R46">
        <v>8.0</v>
      </c>
      <c r="S46" t="s">
        <v>467</v>
      </c>
      <c r="X46">
        <v>11.0</v>
      </c>
      <c r="Y46" t="s">
        <v>970</v>
      </c>
      <c r="Z46">
        <v>12.0</v>
      </c>
      <c r="AA46" t="s">
        <v>995</v>
      </c>
      <c r="AB46">
        <v>13.0</v>
      </c>
      <c r="AC46" t="s">
        <v>996</v>
      </c>
      <c r="AD46">
        <v>14.0</v>
      </c>
      <c r="AE46" t="s">
        <v>997</v>
      </c>
      <c r="AF46">
        <v>15.0</v>
      </c>
      <c r="AG46" t="s">
        <v>998</v>
      </c>
      <c r="AH46">
        <v>16.0</v>
      </c>
      <c r="AI46" t="s">
        <v>395</v>
      </c>
      <c r="AN46">
        <v>19.0</v>
      </c>
      <c r="AO46" t="s">
        <v>999</v>
      </c>
      <c r="AP46">
        <v>20.0</v>
      </c>
      <c r="AQ46" t="s">
        <v>1000</v>
      </c>
      <c r="AR46">
        <v>21.0</v>
      </c>
      <c r="AS46" t="s">
        <v>1001</v>
      </c>
      <c r="AX46">
        <v>24.0</v>
      </c>
      <c r="AY46" t="s">
        <v>1002</v>
      </c>
      <c r="BB46">
        <v>26.0</v>
      </c>
      <c r="BC46" t="s">
        <v>1003</v>
      </c>
      <c r="BH46">
        <v>29.0</v>
      </c>
      <c r="BI46" t="s">
        <v>1004</v>
      </c>
      <c r="BJ46">
        <v>30.0</v>
      </c>
      <c r="BK46" t="s">
        <v>1005</v>
      </c>
      <c r="BL46">
        <v>31.0</v>
      </c>
      <c r="BM46" t="s">
        <v>1006</v>
      </c>
      <c r="BN46">
        <v>32.0</v>
      </c>
      <c r="BO46" t="s">
        <v>29</v>
      </c>
    </row>
    <row r="47" ht="15.75" customHeight="1">
      <c r="B47" t="s">
        <v>1007</v>
      </c>
      <c r="E47">
        <v>2019.0</v>
      </c>
      <c r="P47">
        <v>7.0</v>
      </c>
      <c r="Q47" t="s">
        <v>1008</v>
      </c>
      <c r="R47">
        <v>8.0</v>
      </c>
      <c r="S47" t="s">
        <v>1009</v>
      </c>
      <c r="X47">
        <v>11.0</v>
      </c>
      <c r="Y47" t="s">
        <v>1010</v>
      </c>
      <c r="Z47">
        <v>12.0</v>
      </c>
      <c r="AA47" t="s">
        <v>1011</v>
      </c>
      <c r="AB47">
        <v>13.0</v>
      </c>
      <c r="AC47" t="s">
        <v>1012</v>
      </c>
      <c r="AD47">
        <v>14.0</v>
      </c>
      <c r="AE47" t="s">
        <v>1013</v>
      </c>
      <c r="AF47">
        <v>15.0</v>
      </c>
      <c r="AG47" t="s">
        <v>1014</v>
      </c>
      <c r="AH47">
        <v>16.0</v>
      </c>
      <c r="AI47" t="s">
        <v>1015</v>
      </c>
      <c r="AN47">
        <v>19.0</v>
      </c>
      <c r="AO47" t="s">
        <v>1016</v>
      </c>
      <c r="AP47">
        <v>20.0</v>
      </c>
      <c r="AQ47" t="s">
        <v>1017</v>
      </c>
      <c r="AR47">
        <v>21.0</v>
      </c>
      <c r="AS47" t="s">
        <v>1018</v>
      </c>
      <c r="AX47">
        <v>24.0</v>
      </c>
      <c r="AY47" t="s">
        <v>1019</v>
      </c>
      <c r="BB47">
        <v>26.0</v>
      </c>
      <c r="BC47" t="s">
        <v>1020</v>
      </c>
      <c r="BH47">
        <v>29.0</v>
      </c>
      <c r="BI47" t="s">
        <v>1021</v>
      </c>
      <c r="BJ47">
        <v>30.0</v>
      </c>
      <c r="BK47" t="s">
        <v>1022</v>
      </c>
      <c r="BL47">
        <v>31.0</v>
      </c>
      <c r="BM47" t="s">
        <v>1023</v>
      </c>
      <c r="BN47">
        <v>32.0</v>
      </c>
      <c r="BO47" t="s">
        <v>1024</v>
      </c>
    </row>
    <row r="48" ht="15.75" customHeight="1">
      <c r="B48" t="s">
        <v>1025</v>
      </c>
      <c r="E48">
        <v>2020.0</v>
      </c>
      <c r="P48">
        <v>7.0</v>
      </c>
      <c r="Q48" t="s">
        <v>1026</v>
      </c>
      <c r="R48">
        <v>8.0</v>
      </c>
      <c r="S48" t="s">
        <v>19</v>
      </c>
      <c r="X48">
        <v>11.0</v>
      </c>
      <c r="Y48" t="s">
        <v>1027</v>
      </c>
      <c r="Z48">
        <v>12.0</v>
      </c>
      <c r="AA48" t="s">
        <v>1028</v>
      </c>
      <c r="AB48">
        <v>13.0</v>
      </c>
      <c r="AC48" t="s">
        <v>1029</v>
      </c>
      <c r="AD48">
        <v>14.0</v>
      </c>
      <c r="AE48" t="s">
        <v>1030</v>
      </c>
      <c r="AF48">
        <v>15.0</v>
      </c>
      <c r="AG48" t="s">
        <v>1031</v>
      </c>
      <c r="AH48">
        <v>16.0</v>
      </c>
      <c r="AI48" t="s">
        <v>1032</v>
      </c>
      <c r="AN48">
        <v>19.0</v>
      </c>
      <c r="AO48" t="s">
        <v>1033</v>
      </c>
      <c r="AP48">
        <v>20.0</v>
      </c>
      <c r="AQ48" t="s">
        <v>1034</v>
      </c>
      <c r="AR48">
        <v>21.0</v>
      </c>
      <c r="AS48" t="s">
        <v>1035</v>
      </c>
      <c r="AX48">
        <v>24.0</v>
      </c>
      <c r="AY48" t="s">
        <v>1036</v>
      </c>
      <c r="BB48">
        <v>26.0</v>
      </c>
      <c r="BC48" t="s">
        <v>1037</v>
      </c>
      <c r="BH48">
        <v>29.0</v>
      </c>
      <c r="BI48" t="s">
        <v>1038</v>
      </c>
      <c r="BJ48">
        <v>30.0</v>
      </c>
      <c r="BK48" t="s">
        <v>1039</v>
      </c>
      <c r="BL48">
        <v>31.0</v>
      </c>
      <c r="BM48" t="s">
        <v>1040</v>
      </c>
      <c r="BN48">
        <v>32.0</v>
      </c>
      <c r="BO48" t="s">
        <v>1041</v>
      </c>
    </row>
    <row r="49" ht="15.75" customHeight="1">
      <c r="E49">
        <v>2021.0</v>
      </c>
      <c r="P49">
        <v>7.0</v>
      </c>
      <c r="Q49" t="s">
        <v>1042</v>
      </c>
      <c r="R49">
        <v>8.0</v>
      </c>
      <c r="S49" t="s">
        <v>1043</v>
      </c>
      <c r="Z49">
        <v>12.0</v>
      </c>
      <c r="AA49" t="s">
        <v>1044</v>
      </c>
      <c r="AB49">
        <v>13.0</v>
      </c>
      <c r="AC49" t="s">
        <v>1045</v>
      </c>
      <c r="AD49">
        <v>14.0</v>
      </c>
      <c r="AE49" t="s">
        <v>1046</v>
      </c>
      <c r="AF49">
        <v>15.0</v>
      </c>
      <c r="AG49" t="s">
        <v>1047</v>
      </c>
      <c r="AH49">
        <v>16.0</v>
      </c>
      <c r="AI49" t="s">
        <v>418</v>
      </c>
      <c r="AN49">
        <v>19.0</v>
      </c>
      <c r="AO49" t="s">
        <v>1048</v>
      </c>
      <c r="AP49">
        <v>20.0</v>
      </c>
      <c r="AQ49" t="s">
        <v>1049</v>
      </c>
      <c r="AR49">
        <v>21.0</v>
      </c>
      <c r="AS49" t="s">
        <v>1050</v>
      </c>
      <c r="AX49">
        <v>24.0</v>
      </c>
      <c r="AY49" t="s">
        <v>1051</v>
      </c>
      <c r="BB49">
        <v>26.0</v>
      </c>
      <c r="BC49" t="s">
        <v>1052</v>
      </c>
      <c r="BH49">
        <v>29.0</v>
      </c>
      <c r="BI49" t="s">
        <v>1053</v>
      </c>
      <c r="BJ49">
        <v>30.0</v>
      </c>
      <c r="BK49" t="s">
        <v>1054</v>
      </c>
      <c r="BL49">
        <v>31.0</v>
      </c>
      <c r="BM49" t="s">
        <v>1055</v>
      </c>
      <c r="BN49">
        <v>32.0</v>
      </c>
      <c r="BO49" t="s">
        <v>1056</v>
      </c>
    </row>
    <row r="50" ht="15.75" customHeight="1">
      <c r="E50">
        <v>2022.0</v>
      </c>
      <c r="P50">
        <v>7.0</v>
      </c>
      <c r="Q50" t="s">
        <v>1057</v>
      </c>
      <c r="R50">
        <v>8.0</v>
      </c>
      <c r="S50" t="s">
        <v>1058</v>
      </c>
      <c r="Z50">
        <v>12.0</v>
      </c>
      <c r="AA50" t="s">
        <v>1059</v>
      </c>
      <c r="AB50">
        <v>13.0</v>
      </c>
      <c r="AC50" t="s">
        <v>1060</v>
      </c>
      <c r="AD50">
        <v>14.0</v>
      </c>
      <c r="AE50" t="s">
        <v>178</v>
      </c>
      <c r="AF50">
        <v>15.0</v>
      </c>
      <c r="AG50" t="s">
        <v>1061</v>
      </c>
      <c r="AH50">
        <v>16.0</v>
      </c>
      <c r="AI50" t="s">
        <v>1062</v>
      </c>
      <c r="AN50">
        <v>19.0</v>
      </c>
      <c r="AO50" t="s">
        <v>814</v>
      </c>
      <c r="AP50">
        <v>20.0</v>
      </c>
      <c r="AQ50" t="s">
        <v>1063</v>
      </c>
      <c r="AR50">
        <v>21.0</v>
      </c>
      <c r="AS50" t="s">
        <v>1064</v>
      </c>
      <c r="AX50">
        <v>24.0</v>
      </c>
      <c r="AY50" t="s">
        <v>1065</v>
      </c>
      <c r="BB50">
        <v>26.0</v>
      </c>
      <c r="BC50" t="s">
        <v>1066</v>
      </c>
      <c r="BH50">
        <v>29.0</v>
      </c>
      <c r="BI50" t="s">
        <v>1067</v>
      </c>
      <c r="BJ50">
        <v>30.0</v>
      </c>
      <c r="BK50" t="s">
        <v>1068</v>
      </c>
      <c r="BL50">
        <v>31.0</v>
      </c>
      <c r="BM50" t="s">
        <v>1069</v>
      </c>
      <c r="BN50">
        <v>32.0</v>
      </c>
      <c r="BO50" t="s">
        <v>1070</v>
      </c>
    </row>
    <row r="51" ht="15.75" customHeight="1">
      <c r="E51">
        <v>2023.0</v>
      </c>
      <c r="P51">
        <v>7.0</v>
      </c>
      <c r="Q51" t="s">
        <v>1071</v>
      </c>
      <c r="R51">
        <v>8.0</v>
      </c>
      <c r="S51" t="s">
        <v>1072</v>
      </c>
      <c r="Z51">
        <v>12.0</v>
      </c>
      <c r="AA51" t="s">
        <v>1073</v>
      </c>
      <c r="AB51">
        <v>13.0</v>
      </c>
      <c r="AC51" t="s">
        <v>1074</v>
      </c>
      <c r="AD51">
        <v>14.0</v>
      </c>
      <c r="AE51" t="s">
        <v>1075</v>
      </c>
      <c r="AF51">
        <v>15.0</v>
      </c>
      <c r="AG51" t="s">
        <v>1076</v>
      </c>
      <c r="AH51">
        <v>16.0</v>
      </c>
      <c r="AI51" t="s">
        <v>1077</v>
      </c>
      <c r="AN51">
        <v>19.0</v>
      </c>
      <c r="AO51" t="s">
        <v>1078</v>
      </c>
      <c r="AP51">
        <v>20.0</v>
      </c>
      <c r="AQ51" t="s">
        <v>1079</v>
      </c>
      <c r="AR51">
        <v>21.0</v>
      </c>
      <c r="AS51" t="s">
        <v>1080</v>
      </c>
      <c r="AX51">
        <v>24.0</v>
      </c>
      <c r="AY51" t="s">
        <v>1081</v>
      </c>
      <c r="BB51">
        <v>26.0</v>
      </c>
      <c r="BC51" t="s">
        <v>1082</v>
      </c>
      <c r="BH51">
        <v>29.0</v>
      </c>
      <c r="BI51" t="s">
        <v>1083</v>
      </c>
      <c r="BJ51">
        <v>30.0</v>
      </c>
      <c r="BK51" t="s">
        <v>1035</v>
      </c>
      <c r="BL51">
        <v>31.0</v>
      </c>
      <c r="BM51" t="s">
        <v>1084</v>
      </c>
      <c r="BN51">
        <v>32.0</v>
      </c>
      <c r="BO51" t="s">
        <v>1085</v>
      </c>
    </row>
    <row r="52" ht="15.75" customHeight="1">
      <c r="E52">
        <v>2024.0</v>
      </c>
      <c r="P52">
        <v>7.0</v>
      </c>
      <c r="Q52" t="s">
        <v>1086</v>
      </c>
      <c r="R52">
        <v>8.0</v>
      </c>
      <c r="S52" t="s">
        <v>1087</v>
      </c>
      <c r="Z52">
        <v>12.0</v>
      </c>
      <c r="AA52" t="s">
        <v>1088</v>
      </c>
      <c r="AB52">
        <v>13.0</v>
      </c>
      <c r="AC52" t="s">
        <v>1089</v>
      </c>
      <c r="AD52">
        <v>14.0</v>
      </c>
      <c r="AE52" t="s">
        <v>1090</v>
      </c>
      <c r="AF52">
        <v>15.0</v>
      </c>
      <c r="AG52" t="s">
        <v>1091</v>
      </c>
      <c r="AH52">
        <v>16.0</v>
      </c>
      <c r="AI52" t="s">
        <v>1092</v>
      </c>
      <c r="AN52">
        <v>19.0</v>
      </c>
      <c r="AO52" t="s">
        <v>1093</v>
      </c>
      <c r="AP52">
        <v>20.0</v>
      </c>
      <c r="AQ52" t="s">
        <v>1094</v>
      </c>
      <c r="AR52">
        <v>21.0</v>
      </c>
      <c r="AS52" t="s">
        <v>1095</v>
      </c>
      <c r="AX52">
        <v>24.0</v>
      </c>
      <c r="AY52" t="s">
        <v>1096</v>
      </c>
      <c r="BB52">
        <v>26.0</v>
      </c>
      <c r="BC52" t="s">
        <v>1097</v>
      </c>
      <c r="BH52">
        <v>29.0</v>
      </c>
      <c r="BI52" t="s">
        <v>31</v>
      </c>
      <c r="BJ52">
        <v>30.0</v>
      </c>
      <c r="BK52" t="s">
        <v>1098</v>
      </c>
      <c r="BL52">
        <v>31.0</v>
      </c>
      <c r="BM52" t="s">
        <v>1099</v>
      </c>
      <c r="BN52">
        <v>32.0</v>
      </c>
      <c r="BO52" t="s">
        <v>1100</v>
      </c>
    </row>
    <row r="53" ht="15.75" customHeight="1">
      <c r="E53">
        <v>2025.0</v>
      </c>
      <c r="P53">
        <v>7.0</v>
      </c>
      <c r="Q53" t="s">
        <v>418</v>
      </c>
      <c r="R53">
        <v>8.0</v>
      </c>
      <c r="S53" t="s">
        <v>515</v>
      </c>
      <c r="Z53">
        <v>12.0</v>
      </c>
      <c r="AA53" t="s">
        <v>1101</v>
      </c>
      <c r="AB53">
        <v>13.0</v>
      </c>
      <c r="AC53" t="s">
        <v>1102</v>
      </c>
      <c r="AD53">
        <v>14.0</v>
      </c>
      <c r="AE53" t="s">
        <v>1103</v>
      </c>
      <c r="AF53">
        <v>15.0</v>
      </c>
      <c r="AG53" t="s">
        <v>1104</v>
      </c>
      <c r="AH53">
        <v>16.0</v>
      </c>
      <c r="AI53" t="s">
        <v>552</v>
      </c>
      <c r="AN53">
        <v>19.0</v>
      </c>
      <c r="AO53" t="s">
        <v>1105</v>
      </c>
      <c r="AP53">
        <v>20.0</v>
      </c>
      <c r="AQ53" t="s">
        <v>1106</v>
      </c>
      <c r="AR53">
        <v>21.0</v>
      </c>
      <c r="AS53" t="s">
        <v>434</v>
      </c>
      <c r="AX53">
        <v>24.0</v>
      </c>
      <c r="AY53" t="s">
        <v>1107</v>
      </c>
      <c r="BB53">
        <v>26.0</v>
      </c>
      <c r="BC53" t="s">
        <v>1108</v>
      </c>
      <c r="BH53">
        <v>29.0</v>
      </c>
      <c r="BI53" t="s">
        <v>1109</v>
      </c>
      <c r="BJ53">
        <v>30.0</v>
      </c>
      <c r="BK53" t="s">
        <v>1110</v>
      </c>
      <c r="BL53">
        <v>31.0</v>
      </c>
      <c r="BM53" t="s">
        <v>1111</v>
      </c>
      <c r="BN53">
        <v>32.0</v>
      </c>
      <c r="BO53" t="s">
        <v>1112</v>
      </c>
    </row>
    <row r="54" ht="15.75" customHeight="1">
      <c r="E54">
        <v>2026.0</v>
      </c>
      <c r="P54">
        <v>7.0</v>
      </c>
      <c r="Q54" t="s">
        <v>1113</v>
      </c>
      <c r="R54">
        <v>8.0</v>
      </c>
      <c r="S54" t="s">
        <v>1114</v>
      </c>
      <c r="Z54">
        <v>12.0</v>
      </c>
      <c r="AA54" t="s">
        <v>1115</v>
      </c>
      <c r="AB54">
        <v>13.0</v>
      </c>
      <c r="AC54" t="s">
        <v>1116</v>
      </c>
      <c r="AD54">
        <v>14.0</v>
      </c>
      <c r="AE54" t="s">
        <v>1117</v>
      </c>
      <c r="AF54">
        <v>15.0</v>
      </c>
      <c r="AG54" t="s">
        <v>65</v>
      </c>
      <c r="AH54">
        <v>16.0</v>
      </c>
      <c r="AI54" t="s">
        <v>224</v>
      </c>
      <c r="AP54">
        <v>20.0</v>
      </c>
      <c r="AQ54" t="s">
        <v>1118</v>
      </c>
      <c r="AR54">
        <v>21.0</v>
      </c>
      <c r="AS54" t="s">
        <v>1119</v>
      </c>
      <c r="AX54">
        <v>24.0</v>
      </c>
      <c r="AY54" t="s">
        <v>1120</v>
      </c>
      <c r="BB54">
        <v>26.0</v>
      </c>
      <c r="BC54" t="s">
        <v>643</v>
      </c>
      <c r="BH54">
        <v>29.0</v>
      </c>
      <c r="BI54" t="s">
        <v>1121</v>
      </c>
      <c r="BJ54">
        <v>30.0</v>
      </c>
      <c r="BK54" t="s">
        <v>1122</v>
      </c>
      <c r="BL54">
        <v>31.0</v>
      </c>
      <c r="BM54" t="s">
        <v>1123</v>
      </c>
      <c r="BN54">
        <v>32.0</v>
      </c>
      <c r="BO54" t="s">
        <v>1124</v>
      </c>
    </row>
    <row r="55" ht="15.75" customHeight="1">
      <c r="E55">
        <v>2027.0</v>
      </c>
      <c r="P55">
        <v>7.0</v>
      </c>
      <c r="Q55" t="s">
        <v>1125</v>
      </c>
      <c r="R55">
        <v>8.0</v>
      </c>
      <c r="S55" t="s">
        <v>1126</v>
      </c>
      <c r="Z55">
        <v>12.0</v>
      </c>
      <c r="AA55" t="s">
        <v>1127</v>
      </c>
      <c r="AB55">
        <v>13.0</v>
      </c>
      <c r="AC55" t="s">
        <v>1128</v>
      </c>
      <c r="AD55">
        <v>14.0</v>
      </c>
      <c r="AE55" t="s">
        <v>1129</v>
      </c>
      <c r="AF55">
        <v>15.0</v>
      </c>
      <c r="AG55" t="s">
        <v>1130</v>
      </c>
      <c r="AH55">
        <v>16.0</v>
      </c>
      <c r="AI55" t="s">
        <v>1131</v>
      </c>
      <c r="AP55">
        <v>20.0</v>
      </c>
      <c r="AQ55" t="s">
        <v>1132</v>
      </c>
      <c r="AR55">
        <v>21.0</v>
      </c>
      <c r="AS55" t="s">
        <v>737</v>
      </c>
      <c r="AX55">
        <v>24.0</v>
      </c>
      <c r="AY55" t="s">
        <v>1133</v>
      </c>
      <c r="BB55">
        <v>26.0</v>
      </c>
      <c r="BC55" t="s">
        <v>460</v>
      </c>
      <c r="BH55">
        <v>29.0</v>
      </c>
      <c r="BI55" t="s">
        <v>1134</v>
      </c>
      <c r="BJ55">
        <v>30.0</v>
      </c>
      <c r="BK55" t="s">
        <v>1135</v>
      </c>
      <c r="BL55">
        <v>31.0</v>
      </c>
      <c r="BM55" t="s">
        <v>1136</v>
      </c>
      <c r="BN55">
        <v>32.0</v>
      </c>
      <c r="BO55" t="s">
        <v>1137</v>
      </c>
    </row>
    <row r="56" ht="15.75" customHeight="1">
      <c r="E56">
        <v>2028.0</v>
      </c>
      <c r="P56">
        <v>7.0</v>
      </c>
      <c r="Q56" t="s">
        <v>1138</v>
      </c>
      <c r="R56">
        <v>8.0</v>
      </c>
      <c r="S56" t="s">
        <v>1139</v>
      </c>
      <c r="Z56">
        <v>12.0</v>
      </c>
      <c r="AA56" t="s">
        <v>1140</v>
      </c>
      <c r="AB56">
        <v>13.0</v>
      </c>
      <c r="AC56" t="s">
        <v>1141</v>
      </c>
      <c r="AD56">
        <v>14.0</v>
      </c>
      <c r="AE56" t="s">
        <v>1142</v>
      </c>
      <c r="AF56">
        <v>15.0</v>
      </c>
      <c r="AG56" t="s">
        <v>1143</v>
      </c>
      <c r="AH56">
        <v>16.0</v>
      </c>
      <c r="AI56" t="s">
        <v>1144</v>
      </c>
      <c r="AP56">
        <v>20.0</v>
      </c>
      <c r="AQ56" t="s">
        <v>1145</v>
      </c>
      <c r="AR56">
        <v>21.0</v>
      </c>
      <c r="AS56" t="s">
        <v>1146</v>
      </c>
      <c r="AX56">
        <v>24.0</v>
      </c>
      <c r="AY56" t="s">
        <v>1147</v>
      </c>
      <c r="BB56">
        <v>26.0</v>
      </c>
      <c r="BC56" t="s">
        <v>1148</v>
      </c>
      <c r="BH56">
        <v>29.0</v>
      </c>
      <c r="BI56" t="s">
        <v>1149</v>
      </c>
      <c r="BJ56">
        <v>30.0</v>
      </c>
      <c r="BK56" t="s">
        <v>1150</v>
      </c>
      <c r="BL56">
        <v>31.0</v>
      </c>
      <c r="BM56" t="s">
        <v>1151</v>
      </c>
      <c r="BN56">
        <v>32.0</v>
      </c>
      <c r="BO56" t="s">
        <v>1152</v>
      </c>
    </row>
    <row r="57" ht="15.75" customHeight="1">
      <c r="E57">
        <v>2029.0</v>
      </c>
      <c r="P57">
        <v>7.0</v>
      </c>
      <c r="Q57" t="s">
        <v>1153</v>
      </c>
      <c r="R57">
        <v>8.0</v>
      </c>
      <c r="S57" t="s">
        <v>1154</v>
      </c>
      <c r="Z57">
        <v>12.0</v>
      </c>
      <c r="AA57" t="s">
        <v>1155</v>
      </c>
      <c r="AB57">
        <v>13.0</v>
      </c>
      <c r="AC57" t="s">
        <v>1156</v>
      </c>
      <c r="AD57">
        <v>14.0</v>
      </c>
      <c r="AE57" t="s">
        <v>1157</v>
      </c>
      <c r="AF57">
        <v>15.0</v>
      </c>
      <c r="AG57" t="s">
        <v>1158</v>
      </c>
      <c r="AH57">
        <v>16.0</v>
      </c>
      <c r="AI57" t="s">
        <v>1159</v>
      </c>
      <c r="AP57">
        <v>20.0</v>
      </c>
      <c r="AQ57" t="s">
        <v>1160</v>
      </c>
      <c r="AR57">
        <v>21.0</v>
      </c>
      <c r="AS57" t="s">
        <v>1161</v>
      </c>
      <c r="AX57">
        <v>24.0</v>
      </c>
      <c r="AY57" t="s">
        <v>1162</v>
      </c>
      <c r="BB57">
        <v>26.0</v>
      </c>
      <c r="BC57" t="s">
        <v>1163</v>
      </c>
      <c r="BH57">
        <v>29.0</v>
      </c>
      <c r="BI57" t="s">
        <v>1164</v>
      </c>
      <c r="BJ57">
        <v>30.0</v>
      </c>
      <c r="BK57" t="s">
        <v>1165</v>
      </c>
      <c r="BL57">
        <v>31.0</v>
      </c>
      <c r="BM57" t="s">
        <v>1166</v>
      </c>
      <c r="BN57">
        <v>32.0</v>
      </c>
      <c r="BO57" t="s">
        <v>1167</v>
      </c>
    </row>
    <row r="58" ht="15.75" customHeight="1">
      <c r="E58">
        <v>2030.0</v>
      </c>
      <c r="P58">
        <v>7.0</v>
      </c>
      <c r="Q58" t="s">
        <v>1168</v>
      </c>
      <c r="R58">
        <v>8.0</v>
      </c>
      <c r="S58" t="s">
        <v>460</v>
      </c>
      <c r="Z58">
        <v>12.0</v>
      </c>
      <c r="AA58" t="s">
        <v>1169</v>
      </c>
      <c r="AB58">
        <v>13.0</v>
      </c>
      <c r="AC58" t="s">
        <v>1170</v>
      </c>
      <c r="AD58">
        <v>14.0</v>
      </c>
      <c r="AE58" t="s">
        <v>1171</v>
      </c>
      <c r="AF58">
        <v>15.0</v>
      </c>
      <c r="AG58" t="s">
        <v>689</v>
      </c>
      <c r="AH58">
        <v>16.0</v>
      </c>
      <c r="AI58" t="s">
        <v>1172</v>
      </c>
      <c r="AP58">
        <v>20.0</v>
      </c>
      <c r="AQ58" t="s">
        <v>1173</v>
      </c>
      <c r="AR58">
        <v>21.0</v>
      </c>
      <c r="AS58" t="s">
        <v>1174</v>
      </c>
      <c r="AX58">
        <v>24.0</v>
      </c>
      <c r="AY58" t="s">
        <v>1175</v>
      </c>
      <c r="BB58">
        <v>26.0</v>
      </c>
      <c r="BC58" t="s">
        <v>1176</v>
      </c>
      <c r="BH58">
        <v>29.0</v>
      </c>
      <c r="BI58" t="s">
        <v>1177</v>
      </c>
      <c r="BJ58">
        <v>30.0</v>
      </c>
      <c r="BK58" t="s">
        <v>1178</v>
      </c>
      <c r="BL58">
        <v>31.0</v>
      </c>
      <c r="BM58" t="s">
        <v>1179</v>
      </c>
      <c r="BN58">
        <v>32.0</v>
      </c>
      <c r="BO58" t="s">
        <v>1162</v>
      </c>
    </row>
    <row r="59" ht="15.75" customHeight="1">
      <c r="E59">
        <v>2031.0</v>
      </c>
      <c r="P59">
        <v>7.0</v>
      </c>
      <c r="Q59" t="s">
        <v>1180</v>
      </c>
      <c r="R59">
        <v>8.0</v>
      </c>
      <c r="S59" t="s">
        <v>1181</v>
      </c>
      <c r="Z59">
        <v>12.0</v>
      </c>
      <c r="AA59" t="s">
        <v>1182</v>
      </c>
      <c r="AB59">
        <v>13.0</v>
      </c>
      <c r="AC59" t="s">
        <v>1183</v>
      </c>
      <c r="AD59">
        <v>14.0</v>
      </c>
      <c r="AE59" t="s">
        <v>895</v>
      </c>
      <c r="AF59">
        <v>15.0</v>
      </c>
      <c r="AG59" t="s">
        <v>850</v>
      </c>
      <c r="AH59">
        <v>16.0</v>
      </c>
      <c r="AI59" t="s">
        <v>1184</v>
      </c>
      <c r="AP59">
        <v>20.0</v>
      </c>
      <c r="AQ59" t="s">
        <v>1185</v>
      </c>
      <c r="AR59">
        <v>21.0</v>
      </c>
      <c r="AS59" t="s">
        <v>1186</v>
      </c>
      <c r="AX59">
        <v>24.0</v>
      </c>
      <c r="AY59" t="s">
        <v>1188</v>
      </c>
      <c r="BB59">
        <v>26.0</v>
      </c>
      <c r="BC59" t="s">
        <v>1189</v>
      </c>
      <c r="BH59">
        <v>29.0</v>
      </c>
      <c r="BI59" t="s">
        <v>1190</v>
      </c>
      <c r="BJ59">
        <v>30.0</v>
      </c>
      <c r="BK59" t="s">
        <v>1191</v>
      </c>
      <c r="BL59">
        <v>31.0</v>
      </c>
      <c r="BM59" t="s">
        <v>1192</v>
      </c>
      <c r="BN59">
        <v>32.0</v>
      </c>
      <c r="BO59" t="s">
        <v>1193</v>
      </c>
    </row>
    <row r="60" ht="15.75" customHeight="1">
      <c r="E60">
        <v>2032.0</v>
      </c>
      <c r="P60">
        <v>7.0</v>
      </c>
      <c r="Q60" t="s">
        <v>1194</v>
      </c>
      <c r="R60">
        <v>8.0</v>
      </c>
      <c r="S60" t="s">
        <v>1195</v>
      </c>
      <c r="Z60">
        <v>12.0</v>
      </c>
      <c r="AA60" t="s">
        <v>1196</v>
      </c>
      <c r="AB60">
        <v>13.0</v>
      </c>
      <c r="AC60" t="s">
        <v>1197</v>
      </c>
      <c r="AD60">
        <v>14.0</v>
      </c>
      <c r="AE60" t="s">
        <v>1198</v>
      </c>
      <c r="AF60">
        <v>15.0</v>
      </c>
      <c r="AG60" t="s">
        <v>1199</v>
      </c>
      <c r="AH60">
        <v>16.0</v>
      </c>
      <c r="AI60" t="s">
        <v>19</v>
      </c>
      <c r="AP60">
        <v>20.0</v>
      </c>
      <c r="AQ60" t="s">
        <v>1200</v>
      </c>
      <c r="AR60">
        <v>21.0</v>
      </c>
      <c r="AS60" t="s">
        <v>1201</v>
      </c>
      <c r="AX60">
        <v>24.0</v>
      </c>
      <c r="AY60" t="s">
        <v>882</v>
      </c>
      <c r="BB60">
        <v>26.0</v>
      </c>
      <c r="BC60" t="s">
        <v>1202</v>
      </c>
      <c r="BH60">
        <v>29.0</v>
      </c>
      <c r="BI60" t="s">
        <v>1203</v>
      </c>
      <c r="BJ60">
        <v>30.0</v>
      </c>
      <c r="BK60" t="s">
        <v>1204</v>
      </c>
      <c r="BL60">
        <v>31.0</v>
      </c>
      <c r="BM60" t="s">
        <v>1205</v>
      </c>
      <c r="BN60">
        <v>32.0</v>
      </c>
      <c r="BO60" t="s">
        <v>34</v>
      </c>
    </row>
    <row r="61" ht="15.75" customHeight="1">
      <c r="E61">
        <v>2033.0</v>
      </c>
      <c r="P61">
        <v>7.0</v>
      </c>
      <c r="Q61" t="s">
        <v>1206</v>
      </c>
      <c r="R61">
        <v>8.0</v>
      </c>
      <c r="S61" t="s">
        <v>1207</v>
      </c>
      <c r="Z61">
        <v>12.0</v>
      </c>
      <c r="AA61" t="s">
        <v>1208</v>
      </c>
      <c r="AB61">
        <v>13.0</v>
      </c>
      <c r="AC61" t="s">
        <v>1209</v>
      </c>
      <c r="AD61">
        <v>14.0</v>
      </c>
      <c r="AE61" t="s">
        <v>1210</v>
      </c>
      <c r="AF61">
        <v>15.0</v>
      </c>
      <c r="AG61" t="s">
        <v>19</v>
      </c>
      <c r="AH61">
        <v>16.0</v>
      </c>
      <c r="AI61" t="s">
        <v>1211</v>
      </c>
      <c r="AP61">
        <v>20.0</v>
      </c>
      <c r="AQ61" t="s">
        <v>1212</v>
      </c>
      <c r="AR61">
        <v>21.0</v>
      </c>
      <c r="AS61" t="s">
        <v>1213</v>
      </c>
      <c r="BB61">
        <v>26.0</v>
      </c>
      <c r="BC61" t="s">
        <v>1214</v>
      </c>
      <c r="BH61">
        <v>29.0</v>
      </c>
      <c r="BI61" t="s">
        <v>1215</v>
      </c>
      <c r="BJ61">
        <v>30.0</v>
      </c>
      <c r="BK61" t="s">
        <v>1216</v>
      </c>
      <c r="BL61">
        <v>31.0</v>
      </c>
      <c r="BM61" t="s">
        <v>1217</v>
      </c>
    </row>
    <row r="62" ht="15.75" customHeight="1">
      <c r="E62">
        <v>2034.0</v>
      </c>
      <c r="P62">
        <v>7.0</v>
      </c>
      <c r="Q62" t="s">
        <v>1218</v>
      </c>
      <c r="R62">
        <v>8.0</v>
      </c>
      <c r="S62" t="s">
        <v>1219</v>
      </c>
      <c r="Z62">
        <v>12.0</v>
      </c>
      <c r="AA62" t="s">
        <v>1220</v>
      </c>
      <c r="AB62">
        <v>13.0</v>
      </c>
      <c r="AC62" t="s">
        <v>1221</v>
      </c>
      <c r="AD62">
        <v>14.0</v>
      </c>
      <c r="AE62" t="s">
        <v>1222</v>
      </c>
      <c r="AF62">
        <v>15.0</v>
      </c>
      <c r="AG62" t="s">
        <v>1223</v>
      </c>
      <c r="AH62">
        <v>16.0</v>
      </c>
      <c r="AI62" t="s">
        <v>1224</v>
      </c>
      <c r="AP62">
        <v>20.0</v>
      </c>
      <c r="AQ62" t="s">
        <v>1225</v>
      </c>
      <c r="AR62">
        <v>21.0</v>
      </c>
      <c r="AS62" t="s">
        <v>1226</v>
      </c>
      <c r="BB62">
        <v>26.0</v>
      </c>
      <c r="BC62" t="s">
        <v>1227</v>
      </c>
      <c r="BH62">
        <v>29.0</v>
      </c>
      <c r="BI62" t="s">
        <v>1228</v>
      </c>
      <c r="BJ62">
        <v>30.0</v>
      </c>
      <c r="BK62" t="s">
        <v>1229</v>
      </c>
      <c r="BL62">
        <v>31.0</v>
      </c>
      <c r="BM62" t="s">
        <v>649</v>
      </c>
    </row>
    <row r="63" ht="15.75" customHeight="1">
      <c r="E63">
        <v>2035.0</v>
      </c>
      <c r="P63">
        <v>7.0</v>
      </c>
      <c r="Q63" t="s">
        <v>1230</v>
      </c>
      <c r="R63">
        <v>8.0</v>
      </c>
      <c r="S63" t="s">
        <v>1231</v>
      </c>
      <c r="Z63">
        <v>12.0</v>
      </c>
      <c r="AA63" t="s">
        <v>1232</v>
      </c>
      <c r="AB63">
        <v>13.0</v>
      </c>
      <c r="AC63" t="s">
        <v>1233</v>
      </c>
      <c r="AD63">
        <v>14.0</v>
      </c>
      <c r="AE63" t="s">
        <v>1234</v>
      </c>
      <c r="AF63">
        <v>15.0</v>
      </c>
      <c r="AG63" t="s">
        <v>1235</v>
      </c>
      <c r="AH63">
        <v>16.0</v>
      </c>
      <c r="AI63" t="s">
        <v>1236</v>
      </c>
      <c r="AP63">
        <v>20.0</v>
      </c>
      <c r="AQ63" t="s">
        <v>1237</v>
      </c>
      <c r="AR63">
        <v>21.0</v>
      </c>
      <c r="AS63" t="s">
        <v>1238</v>
      </c>
      <c r="BB63">
        <v>26.0</v>
      </c>
      <c r="BC63" t="s">
        <v>1239</v>
      </c>
      <c r="BJ63">
        <v>30.0</v>
      </c>
      <c r="BK63" t="s">
        <v>1240</v>
      </c>
      <c r="BL63">
        <v>31.0</v>
      </c>
      <c r="BM63" t="s">
        <v>25</v>
      </c>
    </row>
    <row r="64" ht="15.75" customHeight="1">
      <c r="E64">
        <v>2036.0</v>
      </c>
      <c r="P64">
        <v>7.0</v>
      </c>
      <c r="Q64" t="s">
        <v>1241</v>
      </c>
      <c r="R64">
        <v>8.0</v>
      </c>
      <c r="S64" t="s">
        <v>1242</v>
      </c>
      <c r="Z64">
        <v>12.0</v>
      </c>
      <c r="AA64" t="s">
        <v>1243</v>
      </c>
      <c r="AB64">
        <v>13.0</v>
      </c>
      <c r="AC64" t="s">
        <v>1244</v>
      </c>
      <c r="AD64">
        <v>14.0</v>
      </c>
      <c r="AE64" t="s">
        <v>1245</v>
      </c>
      <c r="AF64">
        <v>15.0</v>
      </c>
      <c r="AG64" t="s">
        <v>1246</v>
      </c>
      <c r="AH64">
        <v>16.0</v>
      </c>
      <c r="AI64" t="s">
        <v>1247</v>
      </c>
      <c r="AP64">
        <v>20.0</v>
      </c>
      <c r="AQ64" t="s">
        <v>1248</v>
      </c>
      <c r="AR64">
        <v>21.0</v>
      </c>
      <c r="AS64" t="s">
        <v>543</v>
      </c>
      <c r="BB64">
        <v>26.0</v>
      </c>
      <c r="BC64" t="s">
        <v>1249</v>
      </c>
      <c r="BJ64">
        <v>30.0</v>
      </c>
      <c r="BK64" t="s">
        <v>1250</v>
      </c>
      <c r="BL64">
        <v>31.0</v>
      </c>
      <c r="BM64" t="s">
        <v>1251</v>
      </c>
    </row>
    <row r="65" ht="15.75" customHeight="1">
      <c r="E65">
        <v>2037.0</v>
      </c>
      <c r="P65">
        <v>7.0</v>
      </c>
      <c r="Q65" t="s">
        <v>1252</v>
      </c>
      <c r="R65">
        <v>8.0</v>
      </c>
      <c r="S65" t="s">
        <v>1253</v>
      </c>
      <c r="Z65">
        <v>12.0</v>
      </c>
      <c r="AA65" t="s">
        <v>1254</v>
      </c>
      <c r="AB65">
        <v>13.0</v>
      </c>
      <c r="AC65" t="s">
        <v>1255</v>
      </c>
      <c r="AD65">
        <v>14.0</v>
      </c>
      <c r="AE65" t="s">
        <v>1256</v>
      </c>
      <c r="AF65">
        <v>15.0</v>
      </c>
      <c r="AG65" t="s">
        <v>1257</v>
      </c>
      <c r="AH65">
        <v>16.0</v>
      </c>
      <c r="AI65" t="s">
        <v>1258</v>
      </c>
      <c r="AP65">
        <v>20.0</v>
      </c>
      <c r="AQ65" t="s">
        <v>1259</v>
      </c>
      <c r="AR65">
        <v>21.0</v>
      </c>
      <c r="AS65" t="s">
        <v>1260</v>
      </c>
      <c r="BB65">
        <v>26.0</v>
      </c>
      <c r="BC65" t="s">
        <v>1261</v>
      </c>
      <c r="BJ65">
        <v>30.0</v>
      </c>
      <c r="BK65" t="s">
        <v>1262</v>
      </c>
      <c r="BL65">
        <v>31.0</v>
      </c>
      <c r="BM65" t="s">
        <v>1263</v>
      </c>
    </row>
    <row r="66" ht="15.75" customHeight="1">
      <c r="E66">
        <v>2038.0</v>
      </c>
      <c r="P66">
        <v>7.0</v>
      </c>
      <c r="Q66" t="s">
        <v>914</v>
      </c>
      <c r="R66">
        <v>8.0</v>
      </c>
      <c r="S66" t="s">
        <v>1264</v>
      </c>
      <c r="Z66">
        <v>12.0</v>
      </c>
      <c r="AA66" t="s">
        <v>1265</v>
      </c>
      <c r="AB66">
        <v>13.0</v>
      </c>
      <c r="AC66" t="s">
        <v>1266</v>
      </c>
      <c r="AD66">
        <v>14.0</v>
      </c>
      <c r="AE66" t="s">
        <v>1267</v>
      </c>
      <c r="AF66">
        <v>15.0</v>
      </c>
      <c r="AG66" t="s">
        <v>1268</v>
      </c>
      <c r="AH66">
        <v>16.0</v>
      </c>
      <c r="AI66" t="s">
        <v>1269</v>
      </c>
      <c r="AP66">
        <v>20.0</v>
      </c>
      <c r="AQ66" t="s">
        <v>1270</v>
      </c>
      <c r="AR66">
        <v>21.0</v>
      </c>
      <c r="AS66" t="s">
        <v>1271</v>
      </c>
      <c r="BB66">
        <v>26.0</v>
      </c>
      <c r="BC66" t="s">
        <v>1272</v>
      </c>
      <c r="BJ66">
        <v>30.0</v>
      </c>
      <c r="BK66" t="s">
        <v>1273</v>
      </c>
      <c r="BL66">
        <v>31.0</v>
      </c>
      <c r="BM66" t="s">
        <v>1274</v>
      </c>
    </row>
    <row r="67" ht="15.75" customHeight="1">
      <c r="E67">
        <v>2039.0</v>
      </c>
      <c r="P67">
        <v>7.0</v>
      </c>
      <c r="Q67" t="s">
        <v>1275</v>
      </c>
      <c r="R67">
        <v>8.0</v>
      </c>
      <c r="S67" t="s">
        <v>1276</v>
      </c>
      <c r="Z67">
        <v>12.0</v>
      </c>
      <c r="AA67" t="s">
        <v>1278</v>
      </c>
      <c r="AB67">
        <v>13.0</v>
      </c>
      <c r="AC67" t="s">
        <v>1279</v>
      </c>
      <c r="AD67">
        <v>14.0</v>
      </c>
      <c r="AE67" t="s">
        <v>1280</v>
      </c>
      <c r="AF67">
        <v>15.0</v>
      </c>
      <c r="AG67" t="s">
        <v>1281</v>
      </c>
      <c r="AH67">
        <v>16.0</v>
      </c>
      <c r="AI67" t="s">
        <v>515</v>
      </c>
      <c r="AP67">
        <v>20.0</v>
      </c>
      <c r="AQ67" t="s">
        <v>1282</v>
      </c>
      <c r="AR67">
        <v>21.0</v>
      </c>
      <c r="AS67" t="s">
        <v>1283</v>
      </c>
      <c r="BB67">
        <v>26.0</v>
      </c>
      <c r="BC67" t="s">
        <v>1284</v>
      </c>
      <c r="BJ67">
        <v>30.0</v>
      </c>
      <c r="BK67" t="s">
        <v>1285</v>
      </c>
      <c r="BL67">
        <v>31.0</v>
      </c>
      <c r="BM67" t="s">
        <v>715</v>
      </c>
    </row>
    <row r="68" ht="15.75" customHeight="1">
      <c r="E68">
        <v>2040.0</v>
      </c>
      <c r="P68">
        <v>7.0</v>
      </c>
      <c r="Q68" t="s">
        <v>1286</v>
      </c>
      <c r="R68">
        <v>8.0</v>
      </c>
      <c r="S68" t="s">
        <v>1287</v>
      </c>
      <c r="Z68">
        <v>12.0</v>
      </c>
      <c r="AA68" t="s">
        <v>1288</v>
      </c>
      <c r="AB68">
        <v>13.0</v>
      </c>
      <c r="AC68" t="s">
        <v>1289</v>
      </c>
      <c r="AD68">
        <v>14.0</v>
      </c>
      <c r="AE68" t="s">
        <v>1290</v>
      </c>
      <c r="AF68">
        <v>15.0</v>
      </c>
      <c r="AG68" t="s">
        <v>1291</v>
      </c>
      <c r="AH68">
        <v>16.0</v>
      </c>
      <c r="AI68" t="s">
        <v>1292</v>
      </c>
      <c r="AP68">
        <v>20.0</v>
      </c>
      <c r="AQ68" t="s">
        <v>1293</v>
      </c>
      <c r="AR68">
        <v>21.0</v>
      </c>
      <c r="AS68" t="s">
        <v>1294</v>
      </c>
      <c r="BB68">
        <v>26.0</v>
      </c>
      <c r="BC68" t="s">
        <v>1295</v>
      </c>
      <c r="BJ68">
        <v>30.0</v>
      </c>
      <c r="BK68" t="s">
        <v>228</v>
      </c>
      <c r="BL68">
        <v>31.0</v>
      </c>
      <c r="BM68" t="s">
        <v>1296</v>
      </c>
    </row>
    <row r="69" ht="15.75" customHeight="1">
      <c r="E69">
        <v>2041.0</v>
      </c>
      <c r="P69">
        <v>7.0</v>
      </c>
      <c r="Q69" t="s">
        <v>1297</v>
      </c>
      <c r="R69">
        <v>8.0</v>
      </c>
      <c r="S69" t="s">
        <v>1298</v>
      </c>
      <c r="Z69">
        <v>12.0</v>
      </c>
      <c r="AA69" t="s">
        <v>1299</v>
      </c>
      <c r="AB69">
        <v>13.0</v>
      </c>
      <c r="AC69" t="s">
        <v>1300</v>
      </c>
      <c r="AD69">
        <v>14.0</v>
      </c>
      <c r="AE69" t="s">
        <v>1301</v>
      </c>
      <c r="AF69">
        <v>15.0</v>
      </c>
      <c r="AG69" t="s">
        <v>1302</v>
      </c>
      <c r="AH69">
        <v>16.0</v>
      </c>
      <c r="AI69" t="s">
        <v>1303</v>
      </c>
      <c r="AP69">
        <v>20.0</v>
      </c>
      <c r="AQ69" t="s">
        <v>1304</v>
      </c>
      <c r="AR69">
        <v>21.0</v>
      </c>
      <c r="AS69" t="s">
        <v>489</v>
      </c>
      <c r="BB69">
        <v>26.0</v>
      </c>
      <c r="BC69" t="s">
        <v>1305</v>
      </c>
      <c r="BJ69">
        <v>30.0</v>
      </c>
      <c r="BK69" t="s">
        <v>1306</v>
      </c>
      <c r="BL69">
        <v>31.0</v>
      </c>
      <c r="BM69" t="s">
        <v>1307</v>
      </c>
    </row>
    <row r="70" ht="15.75" customHeight="1">
      <c r="E70">
        <v>2042.0</v>
      </c>
      <c r="P70">
        <v>7.0</v>
      </c>
      <c r="Q70" t="s">
        <v>1308</v>
      </c>
      <c r="Z70">
        <v>12.0</v>
      </c>
      <c r="AA70" t="s">
        <v>1309</v>
      </c>
      <c r="AB70">
        <v>13.0</v>
      </c>
      <c r="AC70" t="s">
        <v>1310</v>
      </c>
      <c r="AD70">
        <v>14.0</v>
      </c>
      <c r="AE70" t="s">
        <v>1311</v>
      </c>
      <c r="AF70">
        <v>15.0</v>
      </c>
      <c r="AG70" t="s">
        <v>1312</v>
      </c>
      <c r="AH70">
        <v>16.0</v>
      </c>
      <c r="AI70" t="s">
        <v>1313</v>
      </c>
      <c r="AP70">
        <v>20.0</v>
      </c>
      <c r="AQ70" t="s">
        <v>1314</v>
      </c>
      <c r="AR70">
        <v>21.0</v>
      </c>
      <c r="AS70" t="s">
        <v>269</v>
      </c>
      <c r="BB70">
        <v>26.0</v>
      </c>
      <c r="BC70" t="s">
        <v>1315</v>
      </c>
      <c r="BJ70">
        <v>30.0</v>
      </c>
      <c r="BK70" t="s">
        <v>1316</v>
      </c>
      <c r="BL70">
        <v>31.0</v>
      </c>
      <c r="BM70" t="s">
        <v>1317</v>
      </c>
    </row>
    <row r="71" ht="15.75" customHeight="1">
      <c r="E71">
        <v>2043.0</v>
      </c>
      <c r="P71">
        <v>7.0</v>
      </c>
      <c r="Q71" t="s">
        <v>1318</v>
      </c>
      <c r="Z71">
        <v>12.0</v>
      </c>
      <c r="AA71" t="s">
        <v>1319</v>
      </c>
      <c r="AB71">
        <v>13.0</v>
      </c>
      <c r="AC71" t="s">
        <v>1320</v>
      </c>
      <c r="AD71">
        <v>14.0</v>
      </c>
      <c r="AE71" t="s">
        <v>1321</v>
      </c>
      <c r="AF71">
        <v>15.0</v>
      </c>
      <c r="AG71" t="s">
        <v>1322</v>
      </c>
      <c r="AH71">
        <v>16.0</v>
      </c>
      <c r="AI71" t="s">
        <v>1323</v>
      </c>
      <c r="AP71">
        <v>20.0</v>
      </c>
      <c r="AQ71" t="s">
        <v>1324</v>
      </c>
      <c r="AR71">
        <v>21.0</v>
      </c>
      <c r="AS71" t="s">
        <v>1325</v>
      </c>
      <c r="BB71">
        <v>26.0</v>
      </c>
      <c r="BC71" t="s">
        <v>1326</v>
      </c>
      <c r="BJ71">
        <v>30.0</v>
      </c>
      <c r="BK71" t="s">
        <v>1327</v>
      </c>
      <c r="BL71">
        <v>31.0</v>
      </c>
      <c r="BM71" t="s">
        <v>1328</v>
      </c>
    </row>
    <row r="72" ht="15.75" customHeight="1">
      <c r="E72">
        <v>2044.0</v>
      </c>
      <c r="P72">
        <v>7.0</v>
      </c>
      <c r="Q72" t="s">
        <v>1329</v>
      </c>
      <c r="Z72">
        <v>12.0</v>
      </c>
      <c r="AA72" t="s">
        <v>1330</v>
      </c>
      <c r="AB72">
        <v>13.0</v>
      </c>
      <c r="AC72" t="s">
        <v>1331</v>
      </c>
      <c r="AD72">
        <v>14.0</v>
      </c>
      <c r="AE72" t="s">
        <v>1332</v>
      </c>
      <c r="AF72">
        <v>15.0</v>
      </c>
      <c r="AG72" t="s">
        <v>1333</v>
      </c>
      <c r="AH72">
        <v>16.0</v>
      </c>
      <c r="AI72" t="s">
        <v>1334</v>
      </c>
      <c r="AP72">
        <v>20.0</v>
      </c>
      <c r="AQ72" t="s">
        <v>1335</v>
      </c>
      <c r="AR72">
        <v>21.0</v>
      </c>
      <c r="AS72" t="s">
        <v>1336</v>
      </c>
      <c r="BB72">
        <v>26.0</v>
      </c>
      <c r="BC72" t="s">
        <v>1162</v>
      </c>
      <c r="BJ72">
        <v>30.0</v>
      </c>
      <c r="BK72" t="s">
        <v>1337</v>
      </c>
      <c r="BL72">
        <v>31.0</v>
      </c>
      <c r="BM72" t="s">
        <v>1338</v>
      </c>
    </row>
    <row r="73" ht="15.75" customHeight="1">
      <c r="E73">
        <v>2045.0</v>
      </c>
      <c r="P73">
        <v>7.0</v>
      </c>
      <c r="Q73" t="s">
        <v>1340</v>
      </c>
      <c r="Z73">
        <v>12.0</v>
      </c>
      <c r="AA73" t="s">
        <v>1341</v>
      </c>
      <c r="AB73">
        <v>13.0</v>
      </c>
      <c r="AC73" t="s">
        <v>1342</v>
      </c>
      <c r="AD73">
        <v>14.0</v>
      </c>
      <c r="AE73" t="s">
        <v>1343</v>
      </c>
      <c r="AF73">
        <v>15.0</v>
      </c>
      <c r="AG73" t="s">
        <v>1344</v>
      </c>
      <c r="AH73">
        <v>16.0</v>
      </c>
      <c r="AI73" t="s">
        <v>1345</v>
      </c>
      <c r="AP73">
        <v>20.0</v>
      </c>
      <c r="AQ73" t="s">
        <v>1346</v>
      </c>
      <c r="AR73">
        <v>21.0</v>
      </c>
      <c r="AS73" t="s">
        <v>1347</v>
      </c>
      <c r="BB73">
        <v>26.0</v>
      </c>
      <c r="BC73" t="s">
        <v>1348</v>
      </c>
      <c r="BJ73">
        <v>30.0</v>
      </c>
      <c r="BK73" t="s">
        <v>1349</v>
      </c>
      <c r="BL73">
        <v>31.0</v>
      </c>
      <c r="BM73" t="s">
        <v>1350</v>
      </c>
    </row>
    <row r="74" ht="15.75" customHeight="1">
      <c r="E74">
        <v>2046.0</v>
      </c>
      <c r="P74">
        <v>7.0</v>
      </c>
      <c r="Q74" t="s">
        <v>1351</v>
      </c>
      <c r="Z74">
        <v>12.0</v>
      </c>
      <c r="AA74" t="s">
        <v>1352</v>
      </c>
      <c r="AB74">
        <v>13.0</v>
      </c>
      <c r="AC74" t="s">
        <v>1353</v>
      </c>
      <c r="AD74">
        <v>14.0</v>
      </c>
      <c r="AE74" t="s">
        <v>1354</v>
      </c>
      <c r="AF74">
        <v>15.0</v>
      </c>
      <c r="AG74" t="s">
        <v>1355</v>
      </c>
      <c r="AH74">
        <v>16.0</v>
      </c>
      <c r="AI74" t="s">
        <v>1356</v>
      </c>
      <c r="AP74">
        <v>20.0</v>
      </c>
      <c r="AQ74" t="s">
        <v>1357</v>
      </c>
      <c r="AR74">
        <v>21.0</v>
      </c>
      <c r="AS74" t="s">
        <v>1358</v>
      </c>
      <c r="BB74">
        <v>26.0</v>
      </c>
      <c r="BC74" t="s">
        <v>1359</v>
      </c>
      <c r="BJ74">
        <v>30.0</v>
      </c>
      <c r="BK74" t="s">
        <v>1360</v>
      </c>
      <c r="BL74">
        <v>31.0</v>
      </c>
      <c r="BM74" t="s">
        <v>1361</v>
      </c>
    </row>
    <row r="75" ht="15.75" customHeight="1">
      <c r="E75">
        <v>2047.0</v>
      </c>
      <c r="P75">
        <v>7.0</v>
      </c>
      <c r="Q75" t="s">
        <v>1362</v>
      </c>
      <c r="Z75">
        <v>12.0</v>
      </c>
      <c r="AA75" t="s">
        <v>1363</v>
      </c>
      <c r="AB75">
        <v>13.0</v>
      </c>
      <c r="AC75" t="s">
        <v>1364</v>
      </c>
      <c r="AD75">
        <v>14.0</v>
      </c>
      <c r="AE75" t="s">
        <v>1365</v>
      </c>
      <c r="AF75">
        <v>15.0</v>
      </c>
      <c r="AG75" t="s">
        <v>643</v>
      </c>
      <c r="AH75">
        <v>16.0</v>
      </c>
      <c r="AI75" t="s">
        <v>1366</v>
      </c>
      <c r="AP75">
        <v>20.0</v>
      </c>
      <c r="AQ75" t="s">
        <v>1367</v>
      </c>
      <c r="AR75">
        <v>21.0</v>
      </c>
      <c r="AS75" t="s">
        <v>1368</v>
      </c>
      <c r="BJ75">
        <v>30.0</v>
      </c>
      <c r="BK75" t="s">
        <v>1369</v>
      </c>
      <c r="BL75">
        <v>31.0</v>
      </c>
      <c r="BM75" t="s">
        <v>1370</v>
      </c>
    </row>
    <row r="76" ht="15.75" customHeight="1">
      <c r="E76">
        <v>2048.0</v>
      </c>
      <c r="P76">
        <v>7.0</v>
      </c>
      <c r="Q76" t="s">
        <v>1371</v>
      </c>
      <c r="Z76">
        <v>12.0</v>
      </c>
      <c r="AA76" t="s">
        <v>1372</v>
      </c>
      <c r="AB76">
        <v>13.0</v>
      </c>
      <c r="AC76" t="s">
        <v>1373</v>
      </c>
      <c r="AD76">
        <v>14.0</v>
      </c>
      <c r="AE76" t="s">
        <v>1374</v>
      </c>
      <c r="AF76">
        <v>15.0</v>
      </c>
      <c r="AG76" t="s">
        <v>1375</v>
      </c>
      <c r="AH76">
        <v>16.0</v>
      </c>
      <c r="AI76" t="s">
        <v>1376</v>
      </c>
      <c r="AP76">
        <v>20.0</v>
      </c>
      <c r="AQ76" t="s">
        <v>1377</v>
      </c>
      <c r="AR76">
        <v>21.0</v>
      </c>
      <c r="AS76" t="s">
        <v>675</v>
      </c>
      <c r="BJ76">
        <v>30.0</v>
      </c>
      <c r="BK76" t="s">
        <v>1378</v>
      </c>
      <c r="BL76">
        <v>31.0</v>
      </c>
      <c r="BM76" t="s">
        <v>1379</v>
      </c>
    </row>
    <row r="77" ht="15.75" customHeight="1">
      <c r="E77">
        <v>2049.0</v>
      </c>
      <c r="P77">
        <v>7.0</v>
      </c>
      <c r="Q77" t="s">
        <v>1380</v>
      </c>
      <c r="Z77">
        <v>12.0</v>
      </c>
      <c r="AA77" t="s">
        <v>1381</v>
      </c>
      <c r="AB77">
        <v>13.0</v>
      </c>
      <c r="AC77" t="s">
        <v>1382</v>
      </c>
      <c r="AD77">
        <v>14.0</v>
      </c>
      <c r="AE77" t="s">
        <v>1383</v>
      </c>
      <c r="AF77">
        <v>15.0</v>
      </c>
      <c r="AG77" t="s">
        <v>1384</v>
      </c>
      <c r="AH77">
        <v>16.0</v>
      </c>
      <c r="AI77" t="s">
        <v>1385</v>
      </c>
      <c r="AP77">
        <v>20.0</v>
      </c>
      <c r="AQ77" t="s">
        <v>1386</v>
      </c>
      <c r="AR77">
        <v>21.0</v>
      </c>
      <c r="AS77" t="s">
        <v>1387</v>
      </c>
      <c r="BJ77">
        <v>30.0</v>
      </c>
      <c r="BK77" t="s">
        <v>1388</v>
      </c>
      <c r="BL77">
        <v>31.0</v>
      </c>
      <c r="BM77" t="s">
        <v>1389</v>
      </c>
    </row>
    <row r="78" ht="15.75" customHeight="1">
      <c r="E78">
        <v>2050.0</v>
      </c>
      <c r="P78">
        <v>7.0</v>
      </c>
      <c r="Q78" t="s">
        <v>1390</v>
      </c>
      <c r="Z78">
        <v>12.0</v>
      </c>
      <c r="AA78" t="s">
        <v>1391</v>
      </c>
      <c r="AB78">
        <v>13.0</v>
      </c>
      <c r="AC78" t="s">
        <v>1392</v>
      </c>
      <c r="AD78">
        <v>14.0</v>
      </c>
      <c r="AE78" t="s">
        <v>1220</v>
      </c>
      <c r="AF78">
        <v>15.0</v>
      </c>
      <c r="AG78" t="s">
        <v>1393</v>
      </c>
      <c r="AH78">
        <v>16.0</v>
      </c>
      <c r="AI78" t="s">
        <v>1394</v>
      </c>
      <c r="AP78">
        <v>20.0</v>
      </c>
      <c r="AQ78" t="s">
        <v>1395</v>
      </c>
      <c r="AR78">
        <v>21.0</v>
      </c>
      <c r="AS78" t="s">
        <v>1396</v>
      </c>
      <c r="BJ78">
        <v>30.0</v>
      </c>
      <c r="BK78" t="s">
        <v>1397</v>
      </c>
      <c r="BL78">
        <v>31.0</v>
      </c>
      <c r="BM78" t="s">
        <v>1398</v>
      </c>
    </row>
    <row r="79" ht="15.75" customHeight="1">
      <c r="P79">
        <v>7.0</v>
      </c>
      <c r="Q79" t="s">
        <v>1399</v>
      </c>
      <c r="Z79">
        <v>12.0</v>
      </c>
      <c r="AA79" t="s">
        <v>1400</v>
      </c>
      <c r="AB79">
        <v>13.0</v>
      </c>
      <c r="AC79" t="s">
        <v>1401</v>
      </c>
      <c r="AD79">
        <v>14.0</v>
      </c>
      <c r="AE79" t="s">
        <v>1402</v>
      </c>
      <c r="AF79">
        <v>15.0</v>
      </c>
      <c r="AG79" t="s">
        <v>1403</v>
      </c>
      <c r="AH79">
        <v>16.0</v>
      </c>
      <c r="AI79" t="s">
        <v>1404</v>
      </c>
      <c r="AP79">
        <v>20.0</v>
      </c>
      <c r="AQ79" t="s">
        <v>1405</v>
      </c>
      <c r="AR79">
        <v>21.0</v>
      </c>
      <c r="AS79" t="s">
        <v>1406</v>
      </c>
      <c r="BJ79">
        <v>30.0</v>
      </c>
      <c r="BK79" t="s">
        <v>1407</v>
      </c>
      <c r="BL79">
        <v>31.0</v>
      </c>
      <c r="BM79" t="s">
        <v>1408</v>
      </c>
    </row>
    <row r="80" ht="15.75" customHeight="1">
      <c r="P80">
        <v>7.0</v>
      </c>
      <c r="Q80" t="s">
        <v>1409</v>
      </c>
      <c r="Z80">
        <v>12.0</v>
      </c>
      <c r="AA80" t="s">
        <v>1410</v>
      </c>
      <c r="AB80">
        <v>13.0</v>
      </c>
      <c r="AC80" t="s">
        <v>1411</v>
      </c>
      <c r="AD80">
        <v>14.0</v>
      </c>
      <c r="AE80" t="s">
        <v>1412</v>
      </c>
      <c r="AF80">
        <v>15.0</v>
      </c>
      <c r="AG80" t="s">
        <v>1413</v>
      </c>
      <c r="AH80">
        <v>16.0</v>
      </c>
      <c r="AI80" t="s">
        <v>1414</v>
      </c>
      <c r="AP80">
        <v>20.0</v>
      </c>
      <c r="AQ80" t="s">
        <v>1415</v>
      </c>
      <c r="AR80">
        <v>21.0</v>
      </c>
      <c r="AS80" t="s">
        <v>1416</v>
      </c>
      <c r="BJ80">
        <v>30.0</v>
      </c>
      <c r="BK80" t="s">
        <v>1417</v>
      </c>
      <c r="BL80">
        <v>31.0</v>
      </c>
      <c r="BM80" t="s">
        <v>1418</v>
      </c>
    </row>
    <row r="81" ht="15.75" customHeight="1">
      <c r="P81">
        <v>7.0</v>
      </c>
      <c r="Q81" t="s">
        <v>1419</v>
      </c>
      <c r="Z81">
        <v>12.0</v>
      </c>
      <c r="AA81" t="s">
        <v>1420</v>
      </c>
      <c r="AB81">
        <v>13.0</v>
      </c>
      <c r="AC81" t="s">
        <v>1421</v>
      </c>
      <c r="AD81">
        <v>14.0</v>
      </c>
      <c r="AE81" t="s">
        <v>1422</v>
      </c>
      <c r="AF81">
        <v>15.0</v>
      </c>
      <c r="AG81" t="s">
        <v>1423</v>
      </c>
      <c r="AH81">
        <v>16.0</v>
      </c>
      <c r="AI81" t="s">
        <v>1424</v>
      </c>
      <c r="AP81">
        <v>20.0</v>
      </c>
      <c r="AQ81" t="s">
        <v>1426</v>
      </c>
      <c r="AR81">
        <v>21.0</v>
      </c>
      <c r="AS81" t="s">
        <v>1427</v>
      </c>
      <c r="BJ81">
        <v>30.0</v>
      </c>
      <c r="BK81" t="s">
        <v>1428</v>
      </c>
      <c r="BL81">
        <v>31.0</v>
      </c>
      <c r="BM81" t="s">
        <v>1429</v>
      </c>
    </row>
    <row r="82" ht="15.75" customHeight="1">
      <c r="P82">
        <v>7.0</v>
      </c>
      <c r="Q82" t="s">
        <v>1430</v>
      </c>
      <c r="Z82">
        <v>12.0</v>
      </c>
      <c r="AA82" t="s">
        <v>1431</v>
      </c>
      <c r="AB82">
        <v>13.0</v>
      </c>
      <c r="AC82" t="s">
        <v>1432</v>
      </c>
      <c r="AD82">
        <v>14.0</v>
      </c>
      <c r="AE82" t="s">
        <v>1433</v>
      </c>
      <c r="AF82">
        <v>15.0</v>
      </c>
      <c r="AG82" t="s">
        <v>1434</v>
      </c>
      <c r="AH82">
        <v>16.0</v>
      </c>
      <c r="AI82" t="s">
        <v>1435</v>
      </c>
      <c r="AP82">
        <v>20.0</v>
      </c>
      <c r="AQ82" t="s">
        <v>1436</v>
      </c>
      <c r="AR82">
        <v>21.0</v>
      </c>
      <c r="AS82" t="s">
        <v>1437</v>
      </c>
      <c r="BJ82">
        <v>30.0</v>
      </c>
      <c r="BK82" t="s">
        <v>1438</v>
      </c>
      <c r="BL82">
        <v>31.0</v>
      </c>
      <c r="BM82" t="s">
        <v>1439</v>
      </c>
    </row>
    <row r="83" ht="15.75" customHeight="1">
      <c r="P83">
        <v>7.0</v>
      </c>
      <c r="Q83" t="s">
        <v>1440</v>
      </c>
      <c r="Z83">
        <v>12.0</v>
      </c>
      <c r="AA83" t="s">
        <v>1441</v>
      </c>
      <c r="AB83">
        <v>13.0</v>
      </c>
      <c r="AC83" t="s">
        <v>1442</v>
      </c>
      <c r="AD83">
        <v>14.0</v>
      </c>
      <c r="AE83" t="s">
        <v>1443</v>
      </c>
      <c r="AF83">
        <v>15.0</v>
      </c>
      <c r="AG83" t="s">
        <v>1444</v>
      </c>
      <c r="AH83">
        <v>16.0</v>
      </c>
      <c r="AI83" t="s">
        <v>1445</v>
      </c>
      <c r="AP83">
        <v>20.0</v>
      </c>
      <c r="AQ83" t="s">
        <v>1446</v>
      </c>
      <c r="AR83">
        <v>21.0</v>
      </c>
      <c r="AS83" t="s">
        <v>1447</v>
      </c>
      <c r="BJ83">
        <v>30.0</v>
      </c>
      <c r="BK83" t="s">
        <v>1448</v>
      </c>
      <c r="BL83">
        <v>31.0</v>
      </c>
      <c r="BM83" t="s">
        <v>1449</v>
      </c>
    </row>
    <row r="84" ht="15.75" customHeight="1">
      <c r="P84">
        <v>7.0</v>
      </c>
      <c r="Q84" t="s">
        <v>1450</v>
      </c>
      <c r="AB84">
        <v>13.0</v>
      </c>
      <c r="AC84" t="s">
        <v>1451</v>
      </c>
      <c r="AD84">
        <v>14.0</v>
      </c>
      <c r="AE84" t="s">
        <v>1452</v>
      </c>
      <c r="AF84">
        <v>15.0</v>
      </c>
      <c r="AG84" t="s">
        <v>1453</v>
      </c>
      <c r="AH84">
        <v>16.0</v>
      </c>
      <c r="AI84" t="s">
        <v>1454</v>
      </c>
      <c r="AP84">
        <v>20.0</v>
      </c>
      <c r="AQ84" t="s">
        <v>1455</v>
      </c>
      <c r="AR84">
        <v>21.0</v>
      </c>
      <c r="AS84" t="s">
        <v>1456</v>
      </c>
      <c r="BJ84">
        <v>30.0</v>
      </c>
      <c r="BK84" t="s">
        <v>1457</v>
      </c>
      <c r="BL84">
        <v>31.0</v>
      </c>
      <c r="BM84" t="s">
        <v>1458</v>
      </c>
    </row>
    <row r="85" ht="15.75" customHeight="1">
      <c r="P85">
        <v>7.0</v>
      </c>
      <c r="Q85" t="s">
        <v>643</v>
      </c>
      <c r="AB85">
        <v>13.0</v>
      </c>
      <c r="AC85" t="s">
        <v>1459</v>
      </c>
      <c r="AD85">
        <v>14.0</v>
      </c>
      <c r="AE85" t="s">
        <v>429</v>
      </c>
      <c r="AF85">
        <v>15.0</v>
      </c>
      <c r="AG85" t="s">
        <v>1460</v>
      </c>
      <c r="AH85">
        <v>16.0</v>
      </c>
      <c r="AI85" t="s">
        <v>1461</v>
      </c>
      <c r="AP85">
        <v>20.0</v>
      </c>
      <c r="AQ85" t="s">
        <v>1462</v>
      </c>
      <c r="AR85">
        <v>21.0</v>
      </c>
      <c r="AS85" t="s">
        <v>1463</v>
      </c>
      <c r="BJ85">
        <v>30.0</v>
      </c>
      <c r="BK85" t="s">
        <v>1464</v>
      </c>
      <c r="BL85">
        <v>31.0</v>
      </c>
      <c r="BM85" t="s">
        <v>1465</v>
      </c>
    </row>
    <row r="86" ht="15.75" customHeight="1">
      <c r="P86">
        <v>7.0</v>
      </c>
      <c r="Q86" t="s">
        <v>1466</v>
      </c>
      <c r="AB86">
        <v>13.0</v>
      </c>
      <c r="AC86" t="s">
        <v>1467</v>
      </c>
      <c r="AD86">
        <v>14.0</v>
      </c>
      <c r="AE86" t="s">
        <v>1468</v>
      </c>
      <c r="AF86">
        <v>15.0</v>
      </c>
      <c r="AG86" t="s">
        <v>1469</v>
      </c>
      <c r="AH86">
        <v>16.0</v>
      </c>
      <c r="AI86" t="s">
        <v>1470</v>
      </c>
      <c r="AP86">
        <v>20.0</v>
      </c>
      <c r="AQ86" t="s">
        <v>1471</v>
      </c>
      <c r="AR86">
        <v>21.0</v>
      </c>
      <c r="AS86" t="s">
        <v>1472</v>
      </c>
      <c r="BJ86">
        <v>30.0</v>
      </c>
      <c r="BK86" t="s">
        <v>1473</v>
      </c>
      <c r="BL86">
        <v>31.0</v>
      </c>
      <c r="BM86" t="s">
        <v>1474</v>
      </c>
    </row>
    <row r="87" ht="15.75" customHeight="1">
      <c r="P87">
        <v>7.0</v>
      </c>
      <c r="Q87" t="s">
        <v>1475</v>
      </c>
      <c r="AD87">
        <v>14.0</v>
      </c>
      <c r="AE87" t="s">
        <v>1476</v>
      </c>
      <c r="AF87">
        <v>15.0</v>
      </c>
      <c r="AG87" t="s">
        <v>1477</v>
      </c>
      <c r="AH87">
        <v>16.0</v>
      </c>
      <c r="AI87" t="s">
        <v>1478</v>
      </c>
      <c r="AP87">
        <v>20.0</v>
      </c>
      <c r="AQ87" t="s">
        <v>1479</v>
      </c>
      <c r="AR87">
        <v>21.0</v>
      </c>
      <c r="AS87" t="s">
        <v>1480</v>
      </c>
      <c r="BJ87">
        <v>30.0</v>
      </c>
      <c r="BK87" t="s">
        <v>1481</v>
      </c>
      <c r="BL87">
        <v>31.0</v>
      </c>
      <c r="BM87" t="s">
        <v>1482</v>
      </c>
    </row>
    <row r="88" ht="15.75" customHeight="1">
      <c r="P88">
        <v>7.0</v>
      </c>
      <c r="Q88" t="s">
        <v>1483</v>
      </c>
      <c r="AD88">
        <v>14.0</v>
      </c>
      <c r="AE88" t="s">
        <v>1484</v>
      </c>
      <c r="AF88">
        <v>15.0</v>
      </c>
      <c r="AG88" t="s">
        <v>1485</v>
      </c>
      <c r="AH88">
        <v>16.0</v>
      </c>
      <c r="AI88" t="s">
        <v>1486</v>
      </c>
      <c r="AP88">
        <v>20.0</v>
      </c>
      <c r="AQ88" t="s">
        <v>1487</v>
      </c>
      <c r="AR88">
        <v>21.0</v>
      </c>
      <c r="AS88" t="s">
        <v>1488</v>
      </c>
      <c r="BJ88">
        <v>30.0</v>
      </c>
      <c r="BK88" t="s">
        <v>1489</v>
      </c>
      <c r="BL88">
        <v>31.0</v>
      </c>
      <c r="BM88" t="s">
        <v>1491</v>
      </c>
    </row>
    <row r="89" ht="15.75" customHeight="1">
      <c r="P89">
        <v>7.0</v>
      </c>
      <c r="Q89" t="s">
        <v>1492</v>
      </c>
      <c r="AD89">
        <v>14.0</v>
      </c>
      <c r="AE89" t="s">
        <v>1493</v>
      </c>
      <c r="AF89">
        <v>15.0</v>
      </c>
      <c r="AG89" t="s">
        <v>1494</v>
      </c>
      <c r="AH89">
        <v>16.0</v>
      </c>
      <c r="AI89" t="s">
        <v>1495</v>
      </c>
      <c r="AP89">
        <v>20.0</v>
      </c>
      <c r="AQ89" t="s">
        <v>1496</v>
      </c>
      <c r="AR89">
        <v>21.0</v>
      </c>
      <c r="AS89" t="s">
        <v>1497</v>
      </c>
      <c r="BJ89">
        <v>30.0</v>
      </c>
      <c r="BK89" t="s">
        <v>1498</v>
      </c>
      <c r="BL89">
        <v>31.0</v>
      </c>
      <c r="BM89" t="s">
        <v>1499</v>
      </c>
    </row>
    <row r="90" ht="15.75" customHeight="1">
      <c r="P90">
        <v>7.0</v>
      </c>
      <c r="Q90" t="s">
        <v>1500</v>
      </c>
      <c r="AD90">
        <v>14.0</v>
      </c>
      <c r="AE90" t="s">
        <v>1501</v>
      </c>
      <c r="AF90">
        <v>15.0</v>
      </c>
      <c r="AG90" t="s">
        <v>1502</v>
      </c>
      <c r="AH90">
        <v>16.0</v>
      </c>
      <c r="AI90" t="s">
        <v>1503</v>
      </c>
      <c r="AP90">
        <v>20.0</v>
      </c>
      <c r="AQ90" t="s">
        <v>1504</v>
      </c>
      <c r="AR90">
        <v>21.0</v>
      </c>
      <c r="AS90" t="s">
        <v>1505</v>
      </c>
      <c r="BJ90">
        <v>30.0</v>
      </c>
      <c r="BK90" t="s">
        <v>1506</v>
      </c>
      <c r="BL90">
        <v>31.0</v>
      </c>
      <c r="BM90" t="s">
        <v>1507</v>
      </c>
    </row>
    <row r="91" ht="15.75" customHeight="1">
      <c r="P91">
        <v>7.0</v>
      </c>
      <c r="Q91" t="s">
        <v>841</v>
      </c>
      <c r="AD91">
        <v>14.0</v>
      </c>
      <c r="AE91" t="s">
        <v>1508</v>
      </c>
      <c r="AF91">
        <v>15.0</v>
      </c>
      <c r="AG91" t="s">
        <v>1509</v>
      </c>
      <c r="AH91">
        <v>16.0</v>
      </c>
      <c r="AI91" t="s">
        <v>1510</v>
      </c>
      <c r="AP91">
        <v>20.0</v>
      </c>
      <c r="AQ91" t="s">
        <v>1511</v>
      </c>
      <c r="AR91">
        <v>21.0</v>
      </c>
      <c r="AS91" t="s">
        <v>1512</v>
      </c>
      <c r="BJ91">
        <v>30.0</v>
      </c>
      <c r="BK91" t="s">
        <v>1513</v>
      </c>
      <c r="BL91">
        <v>31.0</v>
      </c>
      <c r="BM91" t="s">
        <v>1514</v>
      </c>
    </row>
    <row r="92" ht="15.75" customHeight="1">
      <c r="P92">
        <v>7.0</v>
      </c>
      <c r="Q92" t="s">
        <v>1515</v>
      </c>
      <c r="AD92">
        <v>14.0</v>
      </c>
      <c r="AE92" t="s">
        <v>1516</v>
      </c>
      <c r="AF92">
        <v>15.0</v>
      </c>
      <c r="AG92" t="s">
        <v>989</v>
      </c>
      <c r="AH92">
        <v>16.0</v>
      </c>
      <c r="AI92" t="s">
        <v>1517</v>
      </c>
      <c r="AP92">
        <v>20.0</v>
      </c>
      <c r="AQ92" t="s">
        <v>1518</v>
      </c>
      <c r="AR92">
        <v>21.0</v>
      </c>
      <c r="AS92" t="s">
        <v>1519</v>
      </c>
      <c r="BJ92">
        <v>30.0</v>
      </c>
      <c r="BK92" t="s">
        <v>1520</v>
      </c>
      <c r="BL92">
        <v>31.0</v>
      </c>
      <c r="BM92" t="s">
        <v>1521</v>
      </c>
    </row>
    <row r="93" ht="15.75" customHeight="1">
      <c r="P93">
        <v>7.0</v>
      </c>
      <c r="Q93" t="s">
        <v>1424</v>
      </c>
      <c r="AD93">
        <v>14.0</v>
      </c>
      <c r="AE93" t="s">
        <v>1522</v>
      </c>
      <c r="AF93">
        <v>15.0</v>
      </c>
      <c r="AG93" t="s">
        <v>1523</v>
      </c>
      <c r="AH93">
        <v>16.0</v>
      </c>
      <c r="AI93" t="s">
        <v>1524</v>
      </c>
      <c r="AP93">
        <v>20.0</v>
      </c>
      <c r="AQ93" t="s">
        <v>1525</v>
      </c>
      <c r="AR93">
        <v>21.0</v>
      </c>
      <c r="AS93" t="s">
        <v>1526</v>
      </c>
      <c r="BJ93">
        <v>30.0</v>
      </c>
      <c r="BK93" t="s">
        <v>1527</v>
      </c>
      <c r="BL93">
        <v>31.0</v>
      </c>
      <c r="BM93" t="s">
        <v>1528</v>
      </c>
    </row>
    <row r="94" ht="15.75" customHeight="1">
      <c r="P94">
        <v>7.0</v>
      </c>
      <c r="Q94" t="s">
        <v>1529</v>
      </c>
      <c r="AD94">
        <v>14.0</v>
      </c>
      <c r="AE94" t="s">
        <v>1530</v>
      </c>
      <c r="AF94">
        <v>15.0</v>
      </c>
      <c r="AG94" t="s">
        <v>1531</v>
      </c>
      <c r="AH94">
        <v>16.0</v>
      </c>
      <c r="AI94" t="s">
        <v>1532</v>
      </c>
      <c r="AP94">
        <v>20.0</v>
      </c>
      <c r="AQ94" t="s">
        <v>1533</v>
      </c>
      <c r="AR94">
        <v>21.0</v>
      </c>
      <c r="AS94" t="s">
        <v>1534</v>
      </c>
      <c r="BJ94">
        <v>30.0</v>
      </c>
      <c r="BK94" t="s">
        <v>1031</v>
      </c>
      <c r="BL94">
        <v>31.0</v>
      </c>
      <c r="BM94" t="s">
        <v>1535</v>
      </c>
    </row>
    <row r="95" ht="15.75" customHeight="1">
      <c r="P95">
        <v>7.0</v>
      </c>
      <c r="Q95" t="s">
        <v>1536</v>
      </c>
      <c r="AD95">
        <v>14.0</v>
      </c>
      <c r="AE95" t="s">
        <v>1538</v>
      </c>
      <c r="AF95">
        <v>15.0</v>
      </c>
      <c r="AG95" t="s">
        <v>1539</v>
      </c>
      <c r="AH95">
        <v>16.0</v>
      </c>
      <c r="AI95" t="s">
        <v>1540</v>
      </c>
      <c r="AP95">
        <v>20.0</v>
      </c>
      <c r="AQ95" t="s">
        <v>1541</v>
      </c>
      <c r="AR95">
        <v>21.0</v>
      </c>
      <c r="AS95" t="s">
        <v>1542</v>
      </c>
      <c r="BJ95">
        <v>30.0</v>
      </c>
      <c r="BK95" t="s">
        <v>1543</v>
      </c>
      <c r="BL95">
        <v>31.0</v>
      </c>
      <c r="BM95" t="s">
        <v>1544</v>
      </c>
    </row>
    <row r="96" ht="15.75" customHeight="1">
      <c r="P96">
        <v>7.0</v>
      </c>
      <c r="Q96" t="s">
        <v>1545</v>
      </c>
      <c r="AD96">
        <v>14.0</v>
      </c>
      <c r="AE96" t="s">
        <v>1546</v>
      </c>
      <c r="AF96">
        <v>15.0</v>
      </c>
      <c r="AG96" t="s">
        <v>1547</v>
      </c>
      <c r="AH96">
        <v>16.0</v>
      </c>
      <c r="AI96" t="s">
        <v>1548</v>
      </c>
      <c r="AP96">
        <v>20.0</v>
      </c>
      <c r="AQ96" t="s">
        <v>1549</v>
      </c>
      <c r="AR96">
        <v>21.0</v>
      </c>
      <c r="AS96" t="s">
        <v>1550</v>
      </c>
      <c r="BJ96">
        <v>30.0</v>
      </c>
      <c r="BK96" t="s">
        <v>1551</v>
      </c>
      <c r="BL96">
        <v>31.0</v>
      </c>
      <c r="BM96" t="s">
        <v>1552</v>
      </c>
    </row>
    <row r="97" ht="15.75" customHeight="1">
      <c r="P97">
        <v>7.0</v>
      </c>
      <c r="Q97" t="s">
        <v>1553</v>
      </c>
      <c r="AD97">
        <v>14.0</v>
      </c>
      <c r="AE97" t="s">
        <v>1555</v>
      </c>
      <c r="AF97">
        <v>15.0</v>
      </c>
      <c r="AG97" t="s">
        <v>1556</v>
      </c>
      <c r="AH97">
        <v>16.0</v>
      </c>
      <c r="AI97" t="s">
        <v>1558</v>
      </c>
      <c r="AP97">
        <v>20.0</v>
      </c>
      <c r="AQ97" t="s">
        <v>1559</v>
      </c>
      <c r="AR97">
        <v>21.0</v>
      </c>
      <c r="AS97" t="s">
        <v>1560</v>
      </c>
      <c r="BJ97">
        <v>30.0</v>
      </c>
      <c r="BK97" t="s">
        <v>1562</v>
      </c>
      <c r="BL97">
        <v>31.0</v>
      </c>
      <c r="BM97" t="s">
        <v>1563</v>
      </c>
    </row>
    <row r="98" ht="15.75" customHeight="1">
      <c r="P98">
        <v>7.0</v>
      </c>
      <c r="Q98" t="s">
        <v>1564</v>
      </c>
      <c r="AD98">
        <v>14.0</v>
      </c>
      <c r="AE98" t="s">
        <v>1565</v>
      </c>
      <c r="AF98">
        <v>15.0</v>
      </c>
      <c r="AG98" t="s">
        <v>1566</v>
      </c>
      <c r="AH98">
        <v>16.0</v>
      </c>
      <c r="AI98" t="s">
        <v>1567</v>
      </c>
      <c r="AP98">
        <v>20.0</v>
      </c>
      <c r="AQ98" t="s">
        <v>1568</v>
      </c>
      <c r="AR98">
        <v>21.0</v>
      </c>
      <c r="AS98" t="s">
        <v>1569</v>
      </c>
      <c r="BJ98">
        <v>30.0</v>
      </c>
      <c r="BK98" t="s">
        <v>1570</v>
      </c>
      <c r="BL98">
        <v>31.0</v>
      </c>
      <c r="BM98" t="s">
        <v>1571</v>
      </c>
    </row>
    <row r="99" ht="15.75" customHeight="1">
      <c r="P99">
        <v>7.0</v>
      </c>
      <c r="Q99" t="s">
        <v>1572</v>
      </c>
      <c r="AD99">
        <v>14.0</v>
      </c>
      <c r="AE99" t="s">
        <v>1573</v>
      </c>
      <c r="AF99">
        <v>15.0</v>
      </c>
      <c r="AG99" t="s">
        <v>1574</v>
      </c>
      <c r="AH99">
        <v>16.0</v>
      </c>
      <c r="AI99" t="s">
        <v>1575</v>
      </c>
      <c r="AP99">
        <v>20.0</v>
      </c>
      <c r="AQ99" t="s">
        <v>1576</v>
      </c>
      <c r="AR99">
        <v>21.0</v>
      </c>
      <c r="AS99" t="s">
        <v>1577</v>
      </c>
      <c r="BJ99">
        <v>30.0</v>
      </c>
      <c r="BK99" t="s">
        <v>1578</v>
      </c>
      <c r="BL99">
        <v>31.0</v>
      </c>
      <c r="BM99" t="s">
        <v>1579</v>
      </c>
    </row>
    <row r="100" ht="15.75" customHeight="1">
      <c r="P100">
        <v>7.0</v>
      </c>
      <c r="Q100" t="s">
        <v>1580</v>
      </c>
      <c r="AD100">
        <v>14.0</v>
      </c>
      <c r="AE100" t="s">
        <v>1581</v>
      </c>
      <c r="AF100">
        <v>15.0</v>
      </c>
      <c r="AG100" t="s">
        <v>1582</v>
      </c>
      <c r="AH100">
        <v>16.0</v>
      </c>
      <c r="AI100" t="s">
        <v>1583</v>
      </c>
      <c r="AP100">
        <v>20.0</v>
      </c>
      <c r="AQ100" t="s">
        <v>1584</v>
      </c>
      <c r="AR100">
        <v>21.0</v>
      </c>
      <c r="AS100" t="s">
        <v>1585</v>
      </c>
      <c r="BJ100">
        <v>30.0</v>
      </c>
      <c r="BK100" t="s">
        <v>1586</v>
      </c>
      <c r="BL100">
        <v>31.0</v>
      </c>
      <c r="BM100" t="s">
        <v>1587</v>
      </c>
    </row>
    <row r="101" ht="15.75" customHeight="1">
      <c r="P101">
        <v>7.0</v>
      </c>
      <c r="Q101" t="s">
        <v>1588</v>
      </c>
      <c r="AD101">
        <v>14.0</v>
      </c>
      <c r="AE101" t="s">
        <v>1589</v>
      </c>
      <c r="AF101">
        <v>15.0</v>
      </c>
      <c r="AG101" t="s">
        <v>1590</v>
      </c>
      <c r="AH101">
        <v>16.0</v>
      </c>
      <c r="AI101" t="s">
        <v>524</v>
      </c>
      <c r="AP101">
        <v>20.0</v>
      </c>
      <c r="AQ101" t="s">
        <v>1591</v>
      </c>
      <c r="AR101">
        <v>21.0</v>
      </c>
      <c r="AS101" t="s">
        <v>1592</v>
      </c>
      <c r="BJ101">
        <v>30.0</v>
      </c>
      <c r="BK101" t="s">
        <v>1593</v>
      </c>
      <c r="BL101">
        <v>31.0</v>
      </c>
      <c r="BM101" t="s">
        <v>1594</v>
      </c>
    </row>
    <row r="102" ht="15.75" customHeight="1">
      <c r="P102">
        <v>7.0</v>
      </c>
      <c r="Q102" t="s">
        <v>1595</v>
      </c>
      <c r="AD102">
        <v>14.0</v>
      </c>
      <c r="AE102" t="s">
        <v>504</v>
      </c>
      <c r="AF102">
        <v>15.0</v>
      </c>
      <c r="AG102" t="s">
        <v>1596</v>
      </c>
      <c r="AH102">
        <v>16.0</v>
      </c>
      <c r="AI102" t="s">
        <v>1597</v>
      </c>
      <c r="AP102">
        <v>20.0</v>
      </c>
      <c r="AQ102" t="s">
        <v>1598</v>
      </c>
      <c r="AR102">
        <v>21.0</v>
      </c>
      <c r="AS102" t="s">
        <v>1599</v>
      </c>
      <c r="BJ102">
        <v>30.0</v>
      </c>
      <c r="BK102" t="s">
        <v>1600</v>
      </c>
      <c r="BL102">
        <v>31.0</v>
      </c>
      <c r="BM102" t="s">
        <v>1601</v>
      </c>
    </row>
    <row r="103" ht="15.75" customHeight="1">
      <c r="P103">
        <v>7.0</v>
      </c>
      <c r="Q103" t="s">
        <v>1602</v>
      </c>
      <c r="AD103">
        <v>14.0</v>
      </c>
      <c r="AE103" t="s">
        <v>1603</v>
      </c>
      <c r="AF103">
        <v>15.0</v>
      </c>
      <c r="AG103" t="s">
        <v>1604</v>
      </c>
      <c r="AH103">
        <v>16.0</v>
      </c>
      <c r="AI103" t="s">
        <v>1605</v>
      </c>
      <c r="AP103">
        <v>20.0</v>
      </c>
      <c r="AQ103" t="s">
        <v>1606</v>
      </c>
      <c r="AR103">
        <v>21.0</v>
      </c>
      <c r="AS103" t="s">
        <v>1607</v>
      </c>
      <c r="BJ103">
        <v>30.0</v>
      </c>
      <c r="BK103" t="s">
        <v>1608</v>
      </c>
      <c r="BL103">
        <v>31.0</v>
      </c>
      <c r="BM103" t="s">
        <v>1609</v>
      </c>
    </row>
    <row r="104" ht="15.75" customHeight="1">
      <c r="P104">
        <v>7.0</v>
      </c>
      <c r="Q104" t="s">
        <v>1610</v>
      </c>
      <c r="AD104">
        <v>14.0</v>
      </c>
      <c r="AE104" t="s">
        <v>1611</v>
      </c>
      <c r="AF104">
        <v>15.0</v>
      </c>
      <c r="AG104" t="s">
        <v>1612</v>
      </c>
      <c r="AH104">
        <v>16.0</v>
      </c>
      <c r="AI104" t="s">
        <v>1613</v>
      </c>
      <c r="AP104">
        <v>20.0</v>
      </c>
      <c r="AQ104" t="s">
        <v>1614</v>
      </c>
      <c r="AR104">
        <v>21.0</v>
      </c>
      <c r="AS104" t="s">
        <v>1615</v>
      </c>
      <c r="BJ104">
        <v>30.0</v>
      </c>
      <c r="BK104" t="s">
        <v>1616</v>
      </c>
      <c r="BL104">
        <v>31.0</v>
      </c>
      <c r="BM104" t="s">
        <v>1617</v>
      </c>
    </row>
    <row r="105" ht="15.75" customHeight="1">
      <c r="P105">
        <v>7.0</v>
      </c>
      <c r="Q105" t="s">
        <v>1618</v>
      </c>
      <c r="AD105">
        <v>14.0</v>
      </c>
      <c r="AE105" t="s">
        <v>1619</v>
      </c>
      <c r="AF105">
        <v>15.0</v>
      </c>
      <c r="AG105" t="s">
        <v>1620</v>
      </c>
      <c r="AH105">
        <v>16.0</v>
      </c>
      <c r="AI105" t="s">
        <v>1621</v>
      </c>
      <c r="AP105">
        <v>20.0</v>
      </c>
      <c r="AQ105" t="s">
        <v>1622</v>
      </c>
      <c r="AR105">
        <v>21.0</v>
      </c>
      <c r="AS105" t="s">
        <v>1623</v>
      </c>
      <c r="BJ105">
        <v>30.0</v>
      </c>
      <c r="BK105" t="s">
        <v>1131</v>
      </c>
      <c r="BL105">
        <v>31.0</v>
      </c>
      <c r="BM105" t="s">
        <v>1624</v>
      </c>
    </row>
    <row r="106" ht="15.75" customHeight="1">
      <c r="P106">
        <v>7.0</v>
      </c>
      <c r="Q106" t="s">
        <v>1625</v>
      </c>
      <c r="AD106">
        <v>14.0</v>
      </c>
      <c r="AE106" t="s">
        <v>1626</v>
      </c>
      <c r="AF106">
        <v>15.0</v>
      </c>
      <c r="AG106" t="s">
        <v>1627</v>
      </c>
      <c r="AH106">
        <v>16.0</v>
      </c>
      <c r="AI106" t="s">
        <v>421</v>
      </c>
      <c r="AP106">
        <v>20.0</v>
      </c>
      <c r="AQ106" t="s">
        <v>1628</v>
      </c>
      <c r="AR106">
        <v>21.0</v>
      </c>
      <c r="AS106" t="s">
        <v>1629</v>
      </c>
      <c r="BJ106">
        <v>30.0</v>
      </c>
      <c r="BK106" t="s">
        <v>895</v>
      </c>
      <c r="BL106">
        <v>31.0</v>
      </c>
      <c r="BM106" t="s">
        <v>1630</v>
      </c>
    </row>
    <row r="107" ht="15.75" customHeight="1">
      <c r="P107">
        <v>7.0</v>
      </c>
      <c r="Q107" t="s">
        <v>1631</v>
      </c>
      <c r="AD107">
        <v>14.0</v>
      </c>
      <c r="AE107" t="s">
        <v>1632</v>
      </c>
      <c r="AF107">
        <v>15.0</v>
      </c>
      <c r="AG107" t="s">
        <v>1633</v>
      </c>
      <c r="AH107">
        <v>16.0</v>
      </c>
      <c r="AI107" t="s">
        <v>1634</v>
      </c>
      <c r="AP107">
        <v>20.0</v>
      </c>
      <c r="AQ107" t="s">
        <v>1635</v>
      </c>
      <c r="AR107">
        <v>21.0</v>
      </c>
      <c r="AS107" t="s">
        <v>1636</v>
      </c>
      <c r="BJ107">
        <v>30.0</v>
      </c>
      <c r="BK107" t="s">
        <v>1637</v>
      </c>
      <c r="BL107">
        <v>31.0</v>
      </c>
      <c r="BM107" t="s">
        <v>1638</v>
      </c>
    </row>
    <row r="108" ht="15.75" customHeight="1">
      <c r="P108">
        <v>7.0</v>
      </c>
      <c r="Q108" t="s">
        <v>1639</v>
      </c>
      <c r="AD108">
        <v>14.0</v>
      </c>
      <c r="AE108" t="s">
        <v>1640</v>
      </c>
      <c r="AF108">
        <v>15.0</v>
      </c>
      <c r="AG108" t="s">
        <v>1641</v>
      </c>
      <c r="AH108">
        <v>16.0</v>
      </c>
      <c r="AI108" t="s">
        <v>1642</v>
      </c>
      <c r="AP108">
        <v>20.0</v>
      </c>
      <c r="AQ108" t="s">
        <v>1643</v>
      </c>
      <c r="AR108">
        <v>21.0</v>
      </c>
      <c r="AS108" t="s">
        <v>1644</v>
      </c>
      <c r="BJ108">
        <v>30.0</v>
      </c>
      <c r="BK108" t="s">
        <v>1645</v>
      </c>
      <c r="BL108">
        <v>31.0</v>
      </c>
      <c r="BM108" t="s">
        <v>1646</v>
      </c>
    </row>
    <row r="109" ht="15.75" customHeight="1">
      <c r="P109">
        <v>7.0</v>
      </c>
      <c r="Q109" t="s">
        <v>1647</v>
      </c>
      <c r="AD109">
        <v>14.0</v>
      </c>
      <c r="AE109" t="s">
        <v>1648</v>
      </c>
      <c r="AF109">
        <v>15.0</v>
      </c>
      <c r="AG109" t="s">
        <v>1649</v>
      </c>
      <c r="AH109">
        <v>16.0</v>
      </c>
      <c r="AI109" t="s">
        <v>1650</v>
      </c>
      <c r="AP109">
        <v>20.0</v>
      </c>
      <c r="AQ109" t="s">
        <v>1651</v>
      </c>
      <c r="AR109">
        <v>21.0</v>
      </c>
      <c r="AS109" t="s">
        <v>1351</v>
      </c>
      <c r="BJ109">
        <v>30.0</v>
      </c>
      <c r="BK109" t="s">
        <v>1652</v>
      </c>
      <c r="BL109">
        <v>31.0</v>
      </c>
      <c r="BM109" t="s">
        <v>1653</v>
      </c>
    </row>
    <row r="110" ht="15.75" customHeight="1">
      <c r="P110">
        <v>7.0</v>
      </c>
      <c r="Q110" t="s">
        <v>1654</v>
      </c>
      <c r="AD110">
        <v>14.0</v>
      </c>
      <c r="AE110" t="s">
        <v>1655</v>
      </c>
      <c r="AF110">
        <v>15.0</v>
      </c>
      <c r="AG110" t="s">
        <v>1656</v>
      </c>
      <c r="AH110">
        <v>16.0</v>
      </c>
      <c r="AI110" t="s">
        <v>1657</v>
      </c>
      <c r="AP110">
        <v>20.0</v>
      </c>
      <c r="AQ110" t="s">
        <v>1658</v>
      </c>
      <c r="AR110">
        <v>21.0</v>
      </c>
      <c r="AS110" t="s">
        <v>1659</v>
      </c>
      <c r="BJ110">
        <v>30.0</v>
      </c>
      <c r="BK110" t="s">
        <v>1660</v>
      </c>
    </row>
    <row r="111" ht="15.75" customHeight="1">
      <c r="P111">
        <v>7.0</v>
      </c>
      <c r="Q111" t="s">
        <v>1611</v>
      </c>
      <c r="AD111">
        <v>14.0</v>
      </c>
      <c r="AE111" t="s">
        <v>524</v>
      </c>
      <c r="AF111">
        <v>15.0</v>
      </c>
      <c r="AG111" t="s">
        <v>1661</v>
      </c>
      <c r="AH111">
        <v>16.0</v>
      </c>
      <c r="AI111" t="s">
        <v>1662</v>
      </c>
      <c r="AP111">
        <v>20.0</v>
      </c>
      <c r="AQ111" t="s">
        <v>1663</v>
      </c>
      <c r="AR111">
        <v>21.0</v>
      </c>
      <c r="AS111" t="s">
        <v>1664</v>
      </c>
      <c r="BJ111">
        <v>30.0</v>
      </c>
      <c r="BK111" t="s">
        <v>1665</v>
      </c>
    </row>
    <row r="112" ht="15.75" customHeight="1">
      <c r="P112">
        <v>7.0</v>
      </c>
      <c r="Q112" t="s">
        <v>1666</v>
      </c>
      <c r="AD112">
        <v>14.0</v>
      </c>
      <c r="AE112" t="s">
        <v>1667</v>
      </c>
      <c r="AF112">
        <v>15.0</v>
      </c>
      <c r="AG112" t="s">
        <v>1668</v>
      </c>
      <c r="AH112">
        <v>16.0</v>
      </c>
      <c r="AI112" t="s">
        <v>1669</v>
      </c>
      <c r="AP112">
        <v>20.0</v>
      </c>
      <c r="AQ112" t="s">
        <v>1670</v>
      </c>
      <c r="AR112">
        <v>21.0</v>
      </c>
      <c r="AS112" t="s">
        <v>1671</v>
      </c>
      <c r="BJ112">
        <v>30.0</v>
      </c>
      <c r="BK112" t="s">
        <v>1672</v>
      </c>
    </row>
    <row r="113" ht="15.75" customHeight="1">
      <c r="P113">
        <v>7.0</v>
      </c>
      <c r="Q113" t="s">
        <v>1673</v>
      </c>
      <c r="AD113">
        <v>14.0</v>
      </c>
      <c r="AE113" t="s">
        <v>1674</v>
      </c>
      <c r="AF113">
        <v>15.0</v>
      </c>
      <c r="AG113" t="s">
        <v>1675</v>
      </c>
      <c r="AH113">
        <v>16.0</v>
      </c>
      <c r="AI113" t="s">
        <v>1676</v>
      </c>
      <c r="AP113">
        <v>20.0</v>
      </c>
      <c r="AQ113" t="s">
        <v>1677</v>
      </c>
      <c r="AR113">
        <v>21.0</v>
      </c>
      <c r="AS113" t="s">
        <v>1678</v>
      </c>
      <c r="BJ113">
        <v>30.0</v>
      </c>
      <c r="BK113" t="s">
        <v>1679</v>
      </c>
    </row>
    <row r="114" ht="15.75" customHeight="1">
      <c r="P114">
        <v>7.0</v>
      </c>
      <c r="Q114" t="s">
        <v>1680</v>
      </c>
      <c r="AD114">
        <v>14.0</v>
      </c>
      <c r="AE114" t="s">
        <v>1681</v>
      </c>
      <c r="AF114">
        <v>15.0</v>
      </c>
      <c r="AG114" t="s">
        <v>1682</v>
      </c>
      <c r="AH114">
        <v>16.0</v>
      </c>
      <c r="AI114" t="s">
        <v>1683</v>
      </c>
      <c r="AP114">
        <v>20.0</v>
      </c>
      <c r="AQ114" t="s">
        <v>1684</v>
      </c>
      <c r="AR114">
        <v>21.0</v>
      </c>
      <c r="AS114" t="s">
        <v>1685</v>
      </c>
      <c r="BJ114">
        <v>30.0</v>
      </c>
      <c r="BK114" t="s">
        <v>1686</v>
      </c>
    </row>
    <row r="115" ht="15.75" customHeight="1">
      <c r="P115">
        <v>7.0</v>
      </c>
      <c r="Q115" t="s">
        <v>1687</v>
      </c>
      <c r="AD115">
        <v>14.0</v>
      </c>
      <c r="AE115" t="s">
        <v>1688</v>
      </c>
      <c r="AF115">
        <v>15.0</v>
      </c>
      <c r="AG115" t="s">
        <v>1689</v>
      </c>
      <c r="AH115">
        <v>16.0</v>
      </c>
      <c r="AI115" t="s">
        <v>1690</v>
      </c>
      <c r="AP115">
        <v>20.0</v>
      </c>
      <c r="AQ115" t="s">
        <v>1691</v>
      </c>
      <c r="AR115">
        <v>21.0</v>
      </c>
      <c r="AS115" t="s">
        <v>1419</v>
      </c>
      <c r="BJ115">
        <v>30.0</v>
      </c>
      <c r="BK115" t="s">
        <v>236</v>
      </c>
    </row>
    <row r="116" ht="15.75" customHeight="1">
      <c r="P116">
        <v>7.0</v>
      </c>
      <c r="Q116" t="s">
        <v>1692</v>
      </c>
      <c r="AD116">
        <v>14.0</v>
      </c>
      <c r="AE116" t="s">
        <v>1693</v>
      </c>
      <c r="AF116">
        <v>15.0</v>
      </c>
      <c r="AG116" t="s">
        <v>1694</v>
      </c>
      <c r="AP116">
        <v>20.0</v>
      </c>
      <c r="AQ116" t="s">
        <v>1695</v>
      </c>
      <c r="AR116">
        <v>21.0</v>
      </c>
      <c r="AS116" t="s">
        <v>1696</v>
      </c>
      <c r="BJ116">
        <v>30.0</v>
      </c>
      <c r="BK116" t="s">
        <v>1697</v>
      </c>
    </row>
    <row r="117" ht="15.75" customHeight="1">
      <c r="P117">
        <v>7.0</v>
      </c>
      <c r="Q117" t="s">
        <v>1698</v>
      </c>
      <c r="AD117">
        <v>14.0</v>
      </c>
      <c r="AE117" t="s">
        <v>1699</v>
      </c>
      <c r="AF117">
        <v>15.0</v>
      </c>
      <c r="AG117" t="s">
        <v>1700</v>
      </c>
      <c r="AP117">
        <v>20.0</v>
      </c>
      <c r="AQ117" t="s">
        <v>1701</v>
      </c>
      <c r="AR117">
        <v>21.0</v>
      </c>
      <c r="AS117" t="s">
        <v>1702</v>
      </c>
      <c r="BJ117">
        <v>30.0</v>
      </c>
      <c r="BK117" t="s">
        <v>1703</v>
      </c>
    </row>
    <row r="118" ht="15.75" customHeight="1">
      <c r="P118">
        <v>7.0</v>
      </c>
      <c r="Q118" t="s">
        <v>1704</v>
      </c>
      <c r="AD118">
        <v>14.0</v>
      </c>
      <c r="AE118" t="s">
        <v>1162</v>
      </c>
      <c r="AF118">
        <v>15.0</v>
      </c>
      <c r="AG118" t="s">
        <v>1705</v>
      </c>
      <c r="AP118">
        <v>20.0</v>
      </c>
      <c r="AQ118" t="s">
        <v>1706</v>
      </c>
      <c r="AR118">
        <v>21.0</v>
      </c>
      <c r="AS118" t="s">
        <v>23</v>
      </c>
      <c r="BJ118">
        <v>30.0</v>
      </c>
      <c r="BK118" t="s">
        <v>1707</v>
      </c>
    </row>
    <row r="119" ht="15.75" customHeight="1">
      <c r="P119">
        <v>7.0</v>
      </c>
      <c r="Q119" t="s">
        <v>421</v>
      </c>
      <c r="AD119">
        <v>14.0</v>
      </c>
      <c r="AE119" t="s">
        <v>1708</v>
      </c>
      <c r="AF119">
        <v>15.0</v>
      </c>
      <c r="AG119" t="s">
        <v>1699</v>
      </c>
      <c r="AP119">
        <v>20.0</v>
      </c>
      <c r="AQ119" t="s">
        <v>1709</v>
      </c>
      <c r="AR119">
        <v>21.0</v>
      </c>
      <c r="AS119" t="s">
        <v>1710</v>
      </c>
      <c r="BJ119">
        <v>30.0</v>
      </c>
      <c r="BK119" t="s">
        <v>1711</v>
      </c>
    </row>
    <row r="120" ht="15.75" customHeight="1">
      <c r="P120">
        <v>7.0</v>
      </c>
      <c r="Q120" t="s">
        <v>1712</v>
      </c>
      <c r="AD120">
        <v>14.0</v>
      </c>
      <c r="AE120" t="s">
        <v>1713</v>
      </c>
      <c r="AF120">
        <v>15.0</v>
      </c>
      <c r="AG120" t="s">
        <v>1714</v>
      </c>
      <c r="AP120">
        <v>20.0</v>
      </c>
      <c r="AQ120" t="s">
        <v>1715</v>
      </c>
      <c r="AR120">
        <v>21.0</v>
      </c>
      <c r="AS120" t="s">
        <v>1716</v>
      </c>
      <c r="BJ120">
        <v>30.0</v>
      </c>
      <c r="BK120" t="s">
        <v>1717</v>
      </c>
    </row>
    <row r="121" ht="15.75" customHeight="1">
      <c r="P121">
        <v>7.0</v>
      </c>
      <c r="Q121" t="s">
        <v>1718</v>
      </c>
      <c r="AD121">
        <v>14.0</v>
      </c>
      <c r="AE121" t="s">
        <v>1719</v>
      </c>
      <c r="AF121">
        <v>15.0</v>
      </c>
      <c r="AG121" t="s">
        <v>1720</v>
      </c>
      <c r="AP121">
        <v>20.0</v>
      </c>
      <c r="AQ121" t="s">
        <v>1721</v>
      </c>
      <c r="AR121">
        <v>21.0</v>
      </c>
      <c r="AS121" t="s">
        <v>1722</v>
      </c>
      <c r="BJ121">
        <v>30.0</v>
      </c>
      <c r="BK121" t="s">
        <v>1723</v>
      </c>
    </row>
    <row r="122" ht="15.75" customHeight="1">
      <c r="P122">
        <v>7.0</v>
      </c>
      <c r="Q122" t="s">
        <v>1724</v>
      </c>
      <c r="AD122">
        <v>14.0</v>
      </c>
      <c r="AE122" t="s">
        <v>1725</v>
      </c>
      <c r="AF122">
        <v>15.0</v>
      </c>
      <c r="AG122" t="s">
        <v>1726</v>
      </c>
      <c r="AP122">
        <v>20.0</v>
      </c>
      <c r="AQ122" t="s">
        <v>1727</v>
      </c>
      <c r="AR122">
        <v>21.0</v>
      </c>
      <c r="AS122" t="s">
        <v>1728</v>
      </c>
      <c r="BJ122">
        <v>30.0</v>
      </c>
      <c r="BK122" t="s">
        <v>1729</v>
      </c>
    </row>
    <row r="123" ht="15.75" customHeight="1">
      <c r="P123">
        <v>7.0</v>
      </c>
      <c r="Q123" t="s">
        <v>1730</v>
      </c>
      <c r="AD123">
        <v>14.0</v>
      </c>
      <c r="AE123" t="s">
        <v>1731</v>
      </c>
      <c r="AF123">
        <v>15.0</v>
      </c>
      <c r="AG123" t="s">
        <v>1732</v>
      </c>
      <c r="AP123">
        <v>20.0</v>
      </c>
      <c r="AQ123" t="s">
        <v>1733</v>
      </c>
      <c r="AR123">
        <v>21.0</v>
      </c>
      <c r="AS123" t="s">
        <v>1734</v>
      </c>
      <c r="BJ123">
        <v>30.0</v>
      </c>
      <c r="BK123" t="s">
        <v>1735</v>
      </c>
    </row>
    <row r="124" ht="15.75" customHeight="1">
      <c r="P124">
        <v>7.0</v>
      </c>
      <c r="Q124" t="s">
        <v>1736</v>
      </c>
      <c r="AD124">
        <v>14.0</v>
      </c>
      <c r="AE124" t="s">
        <v>1737</v>
      </c>
      <c r="AF124">
        <v>15.0</v>
      </c>
      <c r="AG124" t="s">
        <v>799</v>
      </c>
      <c r="AP124">
        <v>20.0</v>
      </c>
      <c r="AQ124" t="s">
        <v>1738</v>
      </c>
      <c r="AR124">
        <v>21.0</v>
      </c>
      <c r="AS124" t="s">
        <v>1739</v>
      </c>
      <c r="BJ124">
        <v>30.0</v>
      </c>
      <c r="BK124" t="s">
        <v>1020</v>
      </c>
    </row>
    <row r="125" ht="15.75" customHeight="1">
      <c r="AD125">
        <v>14.0</v>
      </c>
      <c r="AE125" t="s">
        <v>1740</v>
      </c>
      <c r="AF125">
        <v>15.0</v>
      </c>
      <c r="AG125" t="s">
        <v>1741</v>
      </c>
      <c r="AP125">
        <v>20.0</v>
      </c>
      <c r="AQ125" t="s">
        <v>1742</v>
      </c>
      <c r="AR125">
        <v>21.0</v>
      </c>
      <c r="AS125" t="s">
        <v>1743</v>
      </c>
      <c r="BJ125">
        <v>30.0</v>
      </c>
      <c r="BK125" t="s">
        <v>1744</v>
      </c>
    </row>
    <row r="126" ht="15.75" customHeight="1">
      <c r="AD126">
        <v>14.0</v>
      </c>
      <c r="AE126" t="s">
        <v>1745</v>
      </c>
      <c r="AF126">
        <v>15.0</v>
      </c>
      <c r="AG126" t="s">
        <v>1746</v>
      </c>
      <c r="AP126">
        <v>20.0</v>
      </c>
      <c r="AQ126" t="s">
        <v>1747</v>
      </c>
      <c r="AR126">
        <v>21.0</v>
      </c>
      <c r="AS126" t="s">
        <v>1748</v>
      </c>
      <c r="BJ126">
        <v>30.0</v>
      </c>
      <c r="BK126" t="s">
        <v>1749</v>
      </c>
    </row>
    <row r="127" ht="15.75" customHeight="1">
      <c r="AD127">
        <v>14.0</v>
      </c>
      <c r="AE127" t="s">
        <v>1750</v>
      </c>
      <c r="AF127">
        <v>15.0</v>
      </c>
      <c r="AG127" t="s">
        <v>1751</v>
      </c>
      <c r="AP127">
        <v>20.0</v>
      </c>
      <c r="AQ127" t="s">
        <v>1752</v>
      </c>
      <c r="AR127">
        <v>21.0</v>
      </c>
      <c r="AS127" t="s">
        <v>1753</v>
      </c>
      <c r="BJ127">
        <v>30.0</v>
      </c>
      <c r="BK127" t="s">
        <v>1754</v>
      </c>
    </row>
    <row r="128" ht="15.75" customHeight="1">
      <c r="AP128">
        <v>20.0</v>
      </c>
      <c r="AQ128" t="s">
        <v>1755</v>
      </c>
      <c r="AR128">
        <v>21.0</v>
      </c>
      <c r="AS128" t="s">
        <v>1756</v>
      </c>
      <c r="BJ128">
        <v>30.0</v>
      </c>
      <c r="BK128" t="s">
        <v>1757</v>
      </c>
    </row>
    <row r="129" ht="15.75" customHeight="1">
      <c r="AP129">
        <v>20.0</v>
      </c>
      <c r="AQ129" t="s">
        <v>1758</v>
      </c>
      <c r="AR129">
        <v>21.0</v>
      </c>
      <c r="AS129" t="s">
        <v>1759</v>
      </c>
      <c r="BJ129">
        <v>30.0</v>
      </c>
      <c r="BK129" t="s">
        <v>1760</v>
      </c>
    </row>
    <row r="130" ht="15.75" customHeight="1">
      <c r="AP130">
        <v>20.0</v>
      </c>
      <c r="AQ130" t="s">
        <v>1761</v>
      </c>
      <c r="AR130">
        <v>21.0</v>
      </c>
      <c r="AS130" t="s">
        <v>1762</v>
      </c>
      <c r="BJ130">
        <v>30.0</v>
      </c>
      <c r="BK130" t="s">
        <v>1763</v>
      </c>
    </row>
    <row r="131" ht="15.75" customHeight="1">
      <c r="AP131">
        <v>20.0</v>
      </c>
      <c r="AQ131" t="s">
        <v>1764</v>
      </c>
      <c r="AR131">
        <v>21.0</v>
      </c>
      <c r="AS131" t="s">
        <v>1765</v>
      </c>
      <c r="BJ131">
        <v>30.0</v>
      </c>
      <c r="BK131" t="s">
        <v>1766</v>
      </c>
    </row>
    <row r="132" ht="15.75" customHeight="1">
      <c r="AP132">
        <v>20.0</v>
      </c>
      <c r="AQ132" t="s">
        <v>1767</v>
      </c>
      <c r="AR132">
        <v>21.0</v>
      </c>
      <c r="AS132" t="s">
        <v>1768</v>
      </c>
      <c r="BJ132">
        <v>30.0</v>
      </c>
      <c r="BK132" t="s">
        <v>881</v>
      </c>
    </row>
    <row r="133" ht="15.75" customHeight="1">
      <c r="AP133">
        <v>20.0</v>
      </c>
      <c r="AQ133" t="s">
        <v>1769</v>
      </c>
      <c r="AR133">
        <v>21.0</v>
      </c>
      <c r="AS133" t="s">
        <v>1770</v>
      </c>
      <c r="BJ133">
        <v>30.0</v>
      </c>
      <c r="BK133" t="s">
        <v>1771</v>
      </c>
    </row>
    <row r="134" ht="15.75" customHeight="1">
      <c r="AP134">
        <v>20.0</v>
      </c>
      <c r="AQ134" t="s">
        <v>1772</v>
      </c>
      <c r="AR134">
        <v>21.0</v>
      </c>
      <c r="AS134" t="s">
        <v>1773</v>
      </c>
      <c r="BJ134">
        <v>30.0</v>
      </c>
      <c r="BK134" t="s">
        <v>1774</v>
      </c>
    </row>
    <row r="135" ht="15.75" customHeight="1">
      <c r="AP135">
        <v>20.0</v>
      </c>
      <c r="AQ135" t="s">
        <v>1775</v>
      </c>
      <c r="AR135">
        <v>21.0</v>
      </c>
      <c r="AS135" t="s">
        <v>1776</v>
      </c>
      <c r="BJ135">
        <v>30.0</v>
      </c>
      <c r="BK135" t="s">
        <v>1777</v>
      </c>
    </row>
    <row r="136" ht="15.75" customHeight="1">
      <c r="AP136">
        <v>20.0</v>
      </c>
      <c r="AQ136" t="s">
        <v>1778</v>
      </c>
      <c r="AR136">
        <v>21.0</v>
      </c>
      <c r="AS136" t="s">
        <v>1779</v>
      </c>
      <c r="BJ136">
        <v>30.0</v>
      </c>
      <c r="BK136" t="s">
        <v>1780</v>
      </c>
    </row>
    <row r="137" ht="15.75" customHeight="1">
      <c r="AP137">
        <v>20.0</v>
      </c>
      <c r="AQ137" t="s">
        <v>1781</v>
      </c>
      <c r="AR137">
        <v>21.0</v>
      </c>
      <c r="AS137" t="s">
        <v>1782</v>
      </c>
      <c r="BJ137">
        <v>30.0</v>
      </c>
      <c r="BK137" t="s">
        <v>1783</v>
      </c>
    </row>
    <row r="138" ht="15.75" customHeight="1">
      <c r="AP138">
        <v>20.0</v>
      </c>
      <c r="AQ138" t="s">
        <v>1784</v>
      </c>
      <c r="AR138">
        <v>21.0</v>
      </c>
      <c r="AS138" t="s">
        <v>1785</v>
      </c>
      <c r="BJ138">
        <v>30.0</v>
      </c>
      <c r="BK138" t="s">
        <v>1786</v>
      </c>
    </row>
    <row r="139" ht="15.75" customHeight="1">
      <c r="AP139">
        <v>20.0</v>
      </c>
      <c r="AQ139" t="s">
        <v>1787</v>
      </c>
      <c r="AR139">
        <v>21.0</v>
      </c>
      <c r="AS139" t="s">
        <v>1788</v>
      </c>
      <c r="BJ139">
        <v>30.0</v>
      </c>
      <c r="BK139" t="s">
        <v>1789</v>
      </c>
    </row>
    <row r="140" ht="15.75" customHeight="1">
      <c r="AP140">
        <v>20.0</v>
      </c>
      <c r="AQ140" t="s">
        <v>1790</v>
      </c>
      <c r="AR140">
        <v>21.0</v>
      </c>
      <c r="AS140" t="s">
        <v>1791</v>
      </c>
      <c r="BJ140">
        <v>30.0</v>
      </c>
      <c r="BK140" t="s">
        <v>1792</v>
      </c>
    </row>
    <row r="141" ht="15.75" customHeight="1">
      <c r="AP141">
        <v>20.0</v>
      </c>
      <c r="AQ141" t="s">
        <v>1793</v>
      </c>
      <c r="AR141">
        <v>21.0</v>
      </c>
      <c r="AS141" t="s">
        <v>1794</v>
      </c>
      <c r="BJ141">
        <v>30.0</v>
      </c>
      <c r="BK141" t="s">
        <v>1795</v>
      </c>
    </row>
    <row r="142" ht="15.75" customHeight="1">
      <c r="AP142">
        <v>20.0</v>
      </c>
      <c r="AQ142" t="s">
        <v>1796</v>
      </c>
      <c r="AR142">
        <v>21.0</v>
      </c>
      <c r="AS142" t="s">
        <v>1797</v>
      </c>
      <c r="BJ142">
        <v>30.0</v>
      </c>
      <c r="BK142" t="s">
        <v>1798</v>
      </c>
    </row>
    <row r="143" ht="15.75" customHeight="1">
      <c r="AP143">
        <v>20.0</v>
      </c>
      <c r="AQ143" t="s">
        <v>1799</v>
      </c>
      <c r="AR143">
        <v>21.0</v>
      </c>
      <c r="AS143" t="s">
        <v>1800</v>
      </c>
      <c r="BJ143">
        <v>30.0</v>
      </c>
      <c r="BK143" t="s">
        <v>1801</v>
      </c>
    </row>
    <row r="144" ht="15.75" customHeight="1">
      <c r="AP144">
        <v>20.0</v>
      </c>
      <c r="AQ144" t="s">
        <v>1802</v>
      </c>
      <c r="AR144">
        <v>21.0</v>
      </c>
      <c r="AS144" t="s">
        <v>1803</v>
      </c>
      <c r="BJ144">
        <v>30.0</v>
      </c>
      <c r="BK144" t="s">
        <v>1804</v>
      </c>
    </row>
    <row r="145" ht="15.75" customHeight="1">
      <c r="AP145">
        <v>20.0</v>
      </c>
      <c r="AQ145" t="s">
        <v>1805</v>
      </c>
      <c r="AR145">
        <v>21.0</v>
      </c>
      <c r="AS145" t="s">
        <v>1806</v>
      </c>
      <c r="BJ145">
        <v>30.0</v>
      </c>
      <c r="BK145" t="s">
        <v>1807</v>
      </c>
    </row>
    <row r="146" ht="15.75" customHeight="1">
      <c r="AP146">
        <v>20.0</v>
      </c>
      <c r="AQ146" t="s">
        <v>1808</v>
      </c>
      <c r="AR146">
        <v>21.0</v>
      </c>
      <c r="AS146" t="s">
        <v>1809</v>
      </c>
      <c r="BJ146">
        <v>30.0</v>
      </c>
      <c r="BK146" t="s">
        <v>1810</v>
      </c>
    </row>
    <row r="147" ht="15.75" customHeight="1">
      <c r="AP147">
        <v>20.0</v>
      </c>
      <c r="AQ147" t="s">
        <v>1811</v>
      </c>
      <c r="AR147">
        <v>21.0</v>
      </c>
      <c r="AS147" t="s">
        <v>1812</v>
      </c>
      <c r="BJ147">
        <v>30.0</v>
      </c>
      <c r="BK147" t="s">
        <v>1813</v>
      </c>
    </row>
    <row r="148" ht="15.75" customHeight="1">
      <c r="AP148">
        <v>20.0</v>
      </c>
      <c r="AQ148" t="s">
        <v>1814</v>
      </c>
      <c r="AR148">
        <v>21.0</v>
      </c>
      <c r="AS148" t="s">
        <v>1815</v>
      </c>
      <c r="BJ148">
        <v>30.0</v>
      </c>
      <c r="BK148" t="s">
        <v>1816</v>
      </c>
    </row>
    <row r="149" ht="15.75" customHeight="1">
      <c r="AP149">
        <v>20.0</v>
      </c>
      <c r="AQ149" t="s">
        <v>1817</v>
      </c>
      <c r="AR149">
        <v>21.0</v>
      </c>
      <c r="AS149" t="s">
        <v>1818</v>
      </c>
      <c r="BJ149">
        <v>30.0</v>
      </c>
      <c r="BK149" t="s">
        <v>1819</v>
      </c>
    </row>
    <row r="150" ht="15.75" customHeight="1">
      <c r="AP150">
        <v>20.0</v>
      </c>
      <c r="AQ150" t="s">
        <v>1820</v>
      </c>
      <c r="AR150">
        <v>21.0</v>
      </c>
      <c r="AS150" t="s">
        <v>1821</v>
      </c>
      <c r="BJ150">
        <v>30.0</v>
      </c>
      <c r="BK150" t="s">
        <v>1822</v>
      </c>
    </row>
    <row r="151" ht="15.75" customHeight="1">
      <c r="AP151">
        <v>20.0</v>
      </c>
      <c r="AQ151" t="s">
        <v>1823</v>
      </c>
      <c r="AR151">
        <v>21.0</v>
      </c>
      <c r="AS151" t="s">
        <v>1824</v>
      </c>
      <c r="BJ151">
        <v>30.0</v>
      </c>
      <c r="BK151" t="s">
        <v>1825</v>
      </c>
    </row>
    <row r="152" ht="15.75" customHeight="1">
      <c r="AP152">
        <v>20.0</v>
      </c>
      <c r="AQ152" t="s">
        <v>1826</v>
      </c>
      <c r="AR152">
        <v>21.0</v>
      </c>
      <c r="AS152" t="s">
        <v>1827</v>
      </c>
      <c r="BJ152">
        <v>30.0</v>
      </c>
      <c r="BK152" t="s">
        <v>1828</v>
      </c>
    </row>
    <row r="153" ht="15.75" customHeight="1">
      <c r="AP153">
        <v>20.0</v>
      </c>
      <c r="AQ153" t="s">
        <v>1829</v>
      </c>
      <c r="AR153">
        <v>21.0</v>
      </c>
      <c r="AS153" t="s">
        <v>1830</v>
      </c>
      <c r="BJ153">
        <v>30.0</v>
      </c>
      <c r="BK153" t="s">
        <v>1831</v>
      </c>
    </row>
    <row r="154" ht="15.75" customHeight="1">
      <c r="AP154">
        <v>20.0</v>
      </c>
      <c r="AQ154" t="s">
        <v>1832</v>
      </c>
      <c r="AR154">
        <v>21.0</v>
      </c>
      <c r="AS154" t="s">
        <v>1833</v>
      </c>
      <c r="BJ154">
        <v>30.0</v>
      </c>
      <c r="BK154" t="s">
        <v>1834</v>
      </c>
    </row>
    <row r="155" ht="15.75" customHeight="1">
      <c r="AP155">
        <v>20.0</v>
      </c>
      <c r="AQ155" t="s">
        <v>1835</v>
      </c>
      <c r="AR155">
        <v>21.0</v>
      </c>
      <c r="AS155" t="s">
        <v>1836</v>
      </c>
      <c r="BJ155">
        <v>30.0</v>
      </c>
      <c r="BK155" t="s">
        <v>1837</v>
      </c>
    </row>
    <row r="156" ht="15.75" customHeight="1">
      <c r="AP156">
        <v>20.0</v>
      </c>
      <c r="AQ156" t="s">
        <v>1838</v>
      </c>
      <c r="AR156">
        <v>21.0</v>
      </c>
      <c r="AS156" t="s">
        <v>1839</v>
      </c>
      <c r="BJ156">
        <v>30.0</v>
      </c>
      <c r="BK156" t="s">
        <v>1840</v>
      </c>
    </row>
    <row r="157" ht="15.75" customHeight="1">
      <c r="AP157">
        <v>20.0</v>
      </c>
      <c r="AQ157" t="s">
        <v>1841</v>
      </c>
      <c r="AR157">
        <v>21.0</v>
      </c>
      <c r="AS157" t="s">
        <v>1842</v>
      </c>
      <c r="BJ157">
        <v>30.0</v>
      </c>
      <c r="BK157" t="s">
        <v>1843</v>
      </c>
    </row>
    <row r="158" ht="15.75" customHeight="1">
      <c r="AP158">
        <v>20.0</v>
      </c>
      <c r="AQ158" t="s">
        <v>1844</v>
      </c>
      <c r="AR158">
        <v>21.0</v>
      </c>
      <c r="AS158" t="s">
        <v>1845</v>
      </c>
      <c r="BJ158">
        <v>30.0</v>
      </c>
      <c r="BK158" t="s">
        <v>1846</v>
      </c>
    </row>
    <row r="159" ht="15.75" customHeight="1">
      <c r="AP159">
        <v>20.0</v>
      </c>
      <c r="AQ159" t="s">
        <v>1847</v>
      </c>
      <c r="AR159">
        <v>21.0</v>
      </c>
      <c r="AS159" t="s">
        <v>1848</v>
      </c>
      <c r="BJ159">
        <v>30.0</v>
      </c>
      <c r="BK159" t="s">
        <v>1849</v>
      </c>
    </row>
    <row r="160" ht="15.75" customHeight="1">
      <c r="AP160">
        <v>20.0</v>
      </c>
      <c r="AQ160" t="s">
        <v>1850</v>
      </c>
      <c r="AR160">
        <v>21.0</v>
      </c>
      <c r="AS160" t="s">
        <v>1851</v>
      </c>
      <c r="BJ160">
        <v>30.0</v>
      </c>
      <c r="BK160" t="s">
        <v>1852</v>
      </c>
    </row>
    <row r="161" ht="15.75" customHeight="1">
      <c r="AP161">
        <v>20.0</v>
      </c>
      <c r="AQ161" t="s">
        <v>1853</v>
      </c>
      <c r="AR161">
        <v>21.0</v>
      </c>
      <c r="AS161" t="s">
        <v>1854</v>
      </c>
      <c r="BJ161">
        <v>30.0</v>
      </c>
      <c r="BK161" t="s">
        <v>1855</v>
      </c>
    </row>
    <row r="162" ht="15.75" customHeight="1">
      <c r="AP162">
        <v>20.0</v>
      </c>
      <c r="AQ162" t="s">
        <v>1856</v>
      </c>
      <c r="AR162">
        <v>21.0</v>
      </c>
      <c r="AS162" t="s">
        <v>1857</v>
      </c>
      <c r="BJ162">
        <v>30.0</v>
      </c>
      <c r="BK162" t="s">
        <v>1858</v>
      </c>
    </row>
    <row r="163" ht="15.75" customHeight="1">
      <c r="AP163">
        <v>20.0</v>
      </c>
      <c r="AQ163" t="s">
        <v>1859</v>
      </c>
      <c r="AR163">
        <v>21.0</v>
      </c>
      <c r="AS163" t="s">
        <v>1860</v>
      </c>
      <c r="BJ163">
        <v>30.0</v>
      </c>
      <c r="BK163" t="s">
        <v>1861</v>
      </c>
    </row>
    <row r="164" ht="15.75" customHeight="1">
      <c r="AP164">
        <v>20.0</v>
      </c>
      <c r="AQ164" t="s">
        <v>1862</v>
      </c>
      <c r="AR164">
        <v>21.0</v>
      </c>
      <c r="AS164" t="s">
        <v>1863</v>
      </c>
      <c r="BJ164">
        <v>30.0</v>
      </c>
      <c r="BK164" t="s">
        <v>1864</v>
      </c>
    </row>
    <row r="165" ht="15.75" customHeight="1">
      <c r="AP165">
        <v>20.0</v>
      </c>
      <c r="AQ165" t="s">
        <v>1865</v>
      </c>
      <c r="AR165">
        <v>21.0</v>
      </c>
      <c r="AS165" t="s">
        <v>1866</v>
      </c>
      <c r="BJ165">
        <v>30.0</v>
      </c>
      <c r="BK165" t="s">
        <v>1867</v>
      </c>
    </row>
    <row r="166" ht="15.75" customHeight="1">
      <c r="AP166">
        <v>20.0</v>
      </c>
      <c r="AQ166" t="s">
        <v>1868</v>
      </c>
      <c r="AR166">
        <v>21.0</v>
      </c>
      <c r="AS166" t="s">
        <v>1869</v>
      </c>
      <c r="BJ166">
        <v>30.0</v>
      </c>
      <c r="BK166" t="s">
        <v>1870</v>
      </c>
    </row>
    <row r="167" ht="15.75" customHeight="1">
      <c r="AP167">
        <v>20.0</v>
      </c>
      <c r="AQ167" t="s">
        <v>1871</v>
      </c>
      <c r="AR167">
        <v>21.0</v>
      </c>
      <c r="AS167" t="s">
        <v>1872</v>
      </c>
      <c r="BJ167">
        <v>30.0</v>
      </c>
      <c r="BK167" t="s">
        <v>1873</v>
      </c>
    </row>
    <row r="168" ht="15.75" customHeight="1">
      <c r="AP168">
        <v>20.0</v>
      </c>
      <c r="AQ168" t="s">
        <v>1874</v>
      </c>
      <c r="AR168">
        <v>21.0</v>
      </c>
      <c r="AS168" t="s">
        <v>1875</v>
      </c>
      <c r="BJ168">
        <v>30.0</v>
      </c>
      <c r="BK168" t="s">
        <v>1876</v>
      </c>
    </row>
    <row r="169" ht="15.75" customHeight="1">
      <c r="AP169">
        <v>20.0</v>
      </c>
      <c r="AQ169" t="s">
        <v>1877</v>
      </c>
      <c r="AR169">
        <v>21.0</v>
      </c>
      <c r="AS169" t="s">
        <v>1878</v>
      </c>
      <c r="BJ169">
        <v>30.0</v>
      </c>
      <c r="BK169" t="s">
        <v>1879</v>
      </c>
    </row>
    <row r="170" ht="15.75" customHeight="1">
      <c r="AP170">
        <v>20.0</v>
      </c>
      <c r="AQ170" t="s">
        <v>1880</v>
      </c>
      <c r="AR170">
        <v>21.0</v>
      </c>
      <c r="AS170" t="s">
        <v>1881</v>
      </c>
      <c r="BJ170">
        <v>30.0</v>
      </c>
      <c r="BK170" t="s">
        <v>1882</v>
      </c>
    </row>
    <row r="171" ht="15.75" customHeight="1">
      <c r="AP171">
        <v>20.0</v>
      </c>
      <c r="AQ171" t="s">
        <v>1883</v>
      </c>
      <c r="AR171">
        <v>21.0</v>
      </c>
      <c r="AS171" t="s">
        <v>1884</v>
      </c>
      <c r="BJ171">
        <v>30.0</v>
      </c>
      <c r="BK171" t="s">
        <v>1885</v>
      </c>
    </row>
    <row r="172" ht="15.75" customHeight="1">
      <c r="AP172">
        <v>20.0</v>
      </c>
      <c r="AQ172" t="s">
        <v>1886</v>
      </c>
      <c r="AR172">
        <v>21.0</v>
      </c>
      <c r="AS172" t="s">
        <v>1887</v>
      </c>
      <c r="BJ172">
        <v>30.0</v>
      </c>
      <c r="BK172" t="s">
        <v>1888</v>
      </c>
    </row>
    <row r="173" ht="15.75" customHeight="1">
      <c r="AP173">
        <v>20.0</v>
      </c>
      <c r="AQ173" t="s">
        <v>1889</v>
      </c>
      <c r="AR173">
        <v>21.0</v>
      </c>
      <c r="AS173" t="s">
        <v>1890</v>
      </c>
      <c r="BJ173">
        <v>30.0</v>
      </c>
      <c r="BK173" t="s">
        <v>1891</v>
      </c>
    </row>
    <row r="174" ht="15.75" customHeight="1">
      <c r="AP174">
        <v>20.0</v>
      </c>
      <c r="AQ174" t="s">
        <v>1892</v>
      </c>
      <c r="AR174">
        <v>21.0</v>
      </c>
      <c r="AS174" t="s">
        <v>1893</v>
      </c>
      <c r="BJ174">
        <v>30.0</v>
      </c>
      <c r="BK174" t="s">
        <v>1878</v>
      </c>
    </row>
    <row r="175" ht="15.75" customHeight="1">
      <c r="AP175">
        <v>20.0</v>
      </c>
      <c r="AQ175" t="s">
        <v>1894</v>
      </c>
      <c r="AR175">
        <v>21.0</v>
      </c>
      <c r="AS175" t="s">
        <v>1895</v>
      </c>
      <c r="BJ175">
        <v>30.0</v>
      </c>
      <c r="BK175" t="s">
        <v>1565</v>
      </c>
    </row>
    <row r="176" ht="15.75" customHeight="1">
      <c r="AP176">
        <v>20.0</v>
      </c>
      <c r="AQ176" t="s">
        <v>1896</v>
      </c>
      <c r="AR176">
        <v>21.0</v>
      </c>
      <c r="AS176" t="s">
        <v>1897</v>
      </c>
      <c r="BJ176">
        <v>30.0</v>
      </c>
      <c r="BK176" t="s">
        <v>1898</v>
      </c>
    </row>
    <row r="177" ht="15.75" customHeight="1">
      <c r="AP177">
        <v>20.0</v>
      </c>
      <c r="AQ177" t="s">
        <v>1899</v>
      </c>
      <c r="AR177">
        <v>21.0</v>
      </c>
      <c r="AS177" t="s">
        <v>1900</v>
      </c>
      <c r="BJ177">
        <v>30.0</v>
      </c>
      <c r="BK177" t="s">
        <v>1901</v>
      </c>
    </row>
    <row r="178" ht="15.75" customHeight="1">
      <c r="AP178">
        <v>20.0</v>
      </c>
      <c r="AQ178" t="s">
        <v>1902</v>
      </c>
      <c r="AR178">
        <v>21.0</v>
      </c>
      <c r="AS178" t="s">
        <v>1903</v>
      </c>
      <c r="BJ178">
        <v>30.0</v>
      </c>
      <c r="BK178" t="s">
        <v>1904</v>
      </c>
    </row>
    <row r="179" ht="15.75" customHeight="1">
      <c r="AP179">
        <v>20.0</v>
      </c>
      <c r="AQ179" t="s">
        <v>1905</v>
      </c>
      <c r="AR179">
        <v>21.0</v>
      </c>
      <c r="AS179" t="s">
        <v>1906</v>
      </c>
      <c r="BJ179">
        <v>30.0</v>
      </c>
      <c r="BK179" t="s">
        <v>1907</v>
      </c>
    </row>
    <row r="180" ht="15.75" customHeight="1">
      <c r="AP180">
        <v>20.0</v>
      </c>
      <c r="AQ180" t="s">
        <v>1908</v>
      </c>
      <c r="AR180">
        <v>21.0</v>
      </c>
      <c r="AS180" t="s">
        <v>1909</v>
      </c>
      <c r="BJ180">
        <v>30.0</v>
      </c>
      <c r="BK180" t="s">
        <v>922</v>
      </c>
    </row>
    <row r="181" ht="15.75" customHeight="1">
      <c r="AP181">
        <v>20.0</v>
      </c>
      <c r="AQ181" t="s">
        <v>1910</v>
      </c>
      <c r="AR181">
        <v>21.0</v>
      </c>
      <c r="AS181" t="s">
        <v>1911</v>
      </c>
      <c r="BJ181">
        <v>30.0</v>
      </c>
      <c r="BK181" t="s">
        <v>1912</v>
      </c>
    </row>
    <row r="182" ht="15.75" customHeight="1">
      <c r="AP182">
        <v>20.0</v>
      </c>
      <c r="AQ182" t="s">
        <v>1913</v>
      </c>
      <c r="AR182">
        <v>21.0</v>
      </c>
      <c r="AS182" t="s">
        <v>1914</v>
      </c>
      <c r="BJ182">
        <v>30.0</v>
      </c>
      <c r="BK182" t="s">
        <v>1915</v>
      </c>
    </row>
    <row r="183" ht="15.75" customHeight="1">
      <c r="AP183">
        <v>20.0</v>
      </c>
      <c r="AQ183" t="s">
        <v>1916</v>
      </c>
      <c r="AR183">
        <v>21.0</v>
      </c>
      <c r="AS183" t="s">
        <v>1917</v>
      </c>
      <c r="BJ183">
        <v>30.0</v>
      </c>
      <c r="BK183" t="s">
        <v>1918</v>
      </c>
    </row>
    <row r="184" ht="15.75" customHeight="1">
      <c r="AP184">
        <v>20.0</v>
      </c>
      <c r="AQ184" t="s">
        <v>1919</v>
      </c>
      <c r="AR184">
        <v>21.0</v>
      </c>
      <c r="AS184" t="s">
        <v>1920</v>
      </c>
      <c r="BJ184">
        <v>30.0</v>
      </c>
      <c r="BK184" t="s">
        <v>1921</v>
      </c>
    </row>
    <row r="185" ht="15.75" customHeight="1">
      <c r="AP185">
        <v>20.0</v>
      </c>
      <c r="AQ185" t="s">
        <v>1922</v>
      </c>
      <c r="AR185">
        <v>21.0</v>
      </c>
      <c r="AS185" t="s">
        <v>1923</v>
      </c>
      <c r="BJ185">
        <v>30.0</v>
      </c>
      <c r="BK185" t="s">
        <v>1924</v>
      </c>
    </row>
    <row r="186" ht="15.75" customHeight="1">
      <c r="AP186">
        <v>20.0</v>
      </c>
      <c r="AQ186" t="s">
        <v>1925</v>
      </c>
      <c r="AR186">
        <v>21.0</v>
      </c>
      <c r="AS186" t="s">
        <v>1926</v>
      </c>
      <c r="BJ186">
        <v>30.0</v>
      </c>
      <c r="BK186" t="s">
        <v>1927</v>
      </c>
    </row>
    <row r="187" ht="15.75" customHeight="1">
      <c r="AP187">
        <v>20.0</v>
      </c>
      <c r="AQ187" t="s">
        <v>1928</v>
      </c>
      <c r="AR187">
        <v>21.0</v>
      </c>
      <c r="AS187" t="s">
        <v>1929</v>
      </c>
      <c r="BJ187">
        <v>30.0</v>
      </c>
      <c r="BK187" t="s">
        <v>1930</v>
      </c>
    </row>
    <row r="188" ht="15.75" customHeight="1">
      <c r="AP188">
        <v>20.0</v>
      </c>
      <c r="AQ188" t="s">
        <v>1931</v>
      </c>
      <c r="AR188">
        <v>21.0</v>
      </c>
      <c r="AS188" t="s">
        <v>1932</v>
      </c>
      <c r="BJ188">
        <v>30.0</v>
      </c>
      <c r="BK188" t="s">
        <v>1933</v>
      </c>
    </row>
    <row r="189" ht="15.75" customHeight="1">
      <c r="AP189">
        <v>20.0</v>
      </c>
      <c r="AQ189" t="s">
        <v>1934</v>
      </c>
      <c r="AR189">
        <v>21.0</v>
      </c>
      <c r="AS189" t="s">
        <v>1109</v>
      </c>
      <c r="BJ189">
        <v>30.0</v>
      </c>
      <c r="BK189" t="s">
        <v>1935</v>
      </c>
    </row>
    <row r="190" ht="15.75" customHeight="1">
      <c r="AP190">
        <v>20.0</v>
      </c>
      <c r="AQ190" t="s">
        <v>1936</v>
      </c>
      <c r="AR190">
        <v>21.0</v>
      </c>
      <c r="AS190" t="s">
        <v>1937</v>
      </c>
      <c r="BJ190">
        <v>30.0</v>
      </c>
      <c r="BK190" t="s">
        <v>1938</v>
      </c>
    </row>
    <row r="191" ht="15.75" customHeight="1">
      <c r="AP191">
        <v>20.0</v>
      </c>
      <c r="AQ191" t="s">
        <v>1939</v>
      </c>
      <c r="AR191">
        <v>21.0</v>
      </c>
      <c r="AS191" t="s">
        <v>1940</v>
      </c>
      <c r="BJ191">
        <v>30.0</v>
      </c>
      <c r="BK191" t="s">
        <v>1941</v>
      </c>
    </row>
    <row r="192" ht="15.75" customHeight="1">
      <c r="AP192">
        <v>20.0</v>
      </c>
      <c r="AQ192" t="s">
        <v>1942</v>
      </c>
      <c r="AR192">
        <v>21.0</v>
      </c>
      <c r="AS192" t="s">
        <v>1943</v>
      </c>
      <c r="BJ192">
        <v>30.0</v>
      </c>
      <c r="BK192" t="s">
        <v>1944</v>
      </c>
    </row>
    <row r="193" ht="15.75" customHeight="1">
      <c r="AP193">
        <v>20.0</v>
      </c>
      <c r="AQ193" t="s">
        <v>1945</v>
      </c>
      <c r="AR193">
        <v>21.0</v>
      </c>
      <c r="AS193" t="s">
        <v>1946</v>
      </c>
      <c r="BJ193">
        <v>30.0</v>
      </c>
      <c r="BK193" t="s">
        <v>1603</v>
      </c>
    </row>
    <row r="194" ht="15.75" customHeight="1">
      <c r="AP194">
        <v>20.0</v>
      </c>
      <c r="AQ194" t="s">
        <v>1947</v>
      </c>
      <c r="AR194">
        <v>21.0</v>
      </c>
      <c r="AS194" t="s">
        <v>1948</v>
      </c>
      <c r="BJ194">
        <v>30.0</v>
      </c>
      <c r="BK194" t="s">
        <v>1949</v>
      </c>
    </row>
    <row r="195" ht="15.75" customHeight="1">
      <c r="AP195">
        <v>20.0</v>
      </c>
      <c r="AQ195" t="s">
        <v>1950</v>
      </c>
      <c r="AR195">
        <v>21.0</v>
      </c>
      <c r="AS195" t="s">
        <v>1951</v>
      </c>
      <c r="BJ195">
        <v>30.0</v>
      </c>
      <c r="BK195" t="s">
        <v>1952</v>
      </c>
    </row>
    <row r="196" ht="15.75" customHeight="1">
      <c r="AP196">
        <v>20.0</v>
      </c>
      <c r="AQ196" t="s">
        <v>1953</v>
      </c>
      <c r="AR196">
        <v>21.0</v>
      </c>
      <c r="AS196" t="s">
        <v>421</v>
      </c>
      <c r="BJ196">
        <v>30.0</v>
      </c>
      <c r="BK196" t="s">
        <v>1954</v>
      </c>
    </row>
    <row r="197" ht="15.75" customHeight="1">
      <c r="AP197">
        <v>20.0</v>
      </c>
      <c r="AQ197" t="s">
        <v>1955</v>
      </c>
      <c r="AR197">
        <v>21.0</v>
      </c>
      <c r="AS197" t="s">
        <v>903</v>
      </c>
      <c r="BJ197">
        <v>30.0</v>
      </c>
      <c r="BK197" t="s">
        <v>524</v>
      </c>
    </row>
    <row r="198" ht="15.75" customHeight="1">
      <c r="AP198">
        <v>20.0</v>
      </c>
      <c r="AQ198" t="s">
        <v>1956</v>
      </c>
      <c r="AR198">
        <v>21.0</v>
      </c>
      <c r="AS198" t="s">
        <v>1957</v>
      </c>
      <c r="BJ198">
        <v>30.0</v>
      </c>
      <c r="BK198" t="s">
        <v>1958</v>
      </c>
    </row>
    <row r="199" ht="15.75" customHeight="1">
      <c r="AP199">
        <v>20.0</v>
      </c>
      <c r="AQ199" t="s">
        <v>1959</v>
      </c>
      <c r="AR199">
        <v>21.0</v>
      </c>
      <c r="AS199" t="s">
        <v>1960</v>
      </c>
      <c r="BJ199">
        <v>30.0</v>
      </c>
      <c r="BK199" t="s">
        <v>1961</v>
      </c>
    </row>
    <row r="200" ht="15.75" customHeight="1">
      <c r="AP200">
        <v>20.0</v>
      </c>
      <c r="AQ200" t="s">
        <v>1962</v>
      </c>
      <c r="AR200">
        <v>21.0</v>
      </c>
      <c r="AS200" t="s">
        <v>1963</v>
      </c>
      <c r="BJ200">
        <v>30.0</v>
      </c>
      <c r="BK200" t="s">
        <v>1964</v>
      </c>
    </row>
    <row r="201" ht="15.75" customHeight="1">
      <c r="AP201">
        <v>20.0</v>
      </c>
      <c r="AQ201" t="s">
        <v>458</v>
      </c>
      <c r="AR201">
        <v>21.0</v>
      </c>
      <c r="AS201" t="s">
        <v>1965</v>
      </c>
      <c r="BJ201">
        <v>30.0</v>
      </c>
      <c r="BK201" t="s">
        <v>1966</v>
      </c>
    </row>
    <row r="202" ht="15.75" customHeight="1">
      <c r="AP202">
        <v>20.0</v>
      </c>
      <c r="AQ202" t="s">
        <v>1967</v>
      </c>
      <c r="AR202">
        <v>21.0</v>
      </c>
      <c r="AS202" t="s">
        <v>1968</v>
      </c>
      <c r="BJ202">
        <v>30.0</v>
      </c>
      <c r="BK202" t="s">
        <v>1969</v>
      </c>
    </row>
    <row r="203" ht="15.75" customHeight="1">
      <c r="AP203">
        <v>20.0</v>
      </c>
      <c r="AQ203" t="s">
        <v>1970</v>
      </c>
      <c r="AR203">
        <v>21.0</v>
      </c>
      <c r="AS203" t="s">
        <v>1971</v>
      </c>
      <c r="BJ203">
        <v>30.0</v>
      </c>
      <c r="BK203" t="s">
        <v>1972</v>
      </c>
    </row>
    <row r="204" ht="15.75" customHeight="1">
      <c r="AP204">
        <v>20.0</v>
      </c>
      <c r="AQ204" t="s">
        <v>1973</v>
      </c>
      <c r="AR204">
        <v>21.0</v>
      </c>
      <c r="AS204" t="s">
        <v>1974</v>
      </c>
      <c r="BJ204">
        <v>30.0</v>
      </c>
      <c r="BK204" t="s">
        <v>1975</v>
      </c>
    </row>
    <row r="205" ht="15.75" customHeight="1">
      <c r="AP205">
        <v>20.0</v>
      </c>
      <c r="AQ205" t="s">
        <v>1976</v>
      </c>
      <c r="AR205">
        <v>21.0</v>
      </c>
      <c r="AS205" t="s">
        <v>1977</v>
      </c>
      <c r="BJ205">
        <v>30.0</v>
      </c>
      <c r="BK205" t="s">
        <v>1978</v>
      </c>
    </row>
    <row r="206" ht="15.75" customHeight="1">
      <c r="AP206">
        <v>20.0</v>
      </c>
      <c r="AQ206" t="s">
        <v>1979</v>
      </c>
      <c r="AR206">
        <v>21.0</v>
      </c>
      <c r="AS206" t="s">
        <v>1980</v>
      </c>
      <c r="BJ206">
        <v>30.0</v>
      </c>
      <c r="BK206" t="s">
        <v>1981</v>
      </c>
    </row>
    <row r="207" ht="15.75" customHeight="1">
      <c r="AP207">
        <v>20.0</v>
      </c>
      <c r="AQ207" t="s">
        <v>1982</v>
      </c>
      <c r="AR207">
        <v>21.0</v>
      </c>
      <c r="AS207" t="s">
        <v>1983</v>
      </c>
      <c r="BJ207">
        <v>30.0</v>
      </c>
      <c r="BK207" t="s">
        <v>1984</v>
      </c>
    </row>
    <row r="208" ht="15.75" customHeight="1">
      <c r="AP208">
        <v>20.0</v>
      </c>
      <c r="AQ208" t="s">
        <v>1985</v>
      </c>
      <c r="AR208">
        <v>21.0</v>
      </c>
      <c r="AS208" t="s">
        <v>1986</v>
      </c>
      <c r="BJ208">
        <v>30.0</v>
      </c>
      <c r="BK208" t="s">
        <v>1987</v>
      </c>
    </row>
    <row r="209" ht="15.75" customHeight="1">
      <c r="AP209">
        <v>20.0</v>
      </c>
      <c r="AQ209" t="s">
        <v>1988</v>
      </c>
      <c r="AR209">
        <v>21.0</v>
      </c>
      <c r="AS209" t="s">
        <v>1989</v>
      </c>
      <c r="BJ209">
        <v>30.0</v>
      </c>
      <c r="BK209" t="s">
        <v>799</v>
      </c>
    </row>
    <row r="210" ht="15.75" customHeight="1">
      <c r="AP210">
        <v>20.0</v>
      </c>
      <c r="AQ210" t="s">
        <v>1990</v>
      </c>
      <c r="AR210">
        <v>21.0</v>
      </c>
      <c r="AS210" t="s">
        <v>1991</v>
      </c>
      <c r="BJ210">
        <v>30.0</v>
      </c>
      <c r="BK210" t="s">
        <v>882</v>
      </c>
    </row>
    <row r="211" ht="15.75" customHeight="1">
      <c r="AP211">
        <v>20.0</v>
      </c>
      <c r="AQ211" t="s">
        <v>1992</v>
      </c>
      <c r="AR211">
        <v>21.0</v>
      </c>
      <c r="AS211" t="s">
        <v>1993</v>
      </c>
      <c r="BJ211">
        <v>30.0</v>
      </c>
      <c r="BK211" t="s">
        <v>1994</v>
      </c>
    </row>
    <row r="212" ht="15.75" customHeight="1">
      <c r="AP212">
        <v>20.0</v>
      </c>
      <c r="AQ212" t="s">
        <v>1995</v>
      </c>
      <c r="AR212">
        <v>21.0</v>
      </c>
      <c r="AS212" t="s">
        <v>1996</v>
      </c>
      <c r="BJ212">
        <v>30.0</v>
      </c>
      <c r="BK212" t="s">
        <v>1997</v>
      </c>
    </row>
    <row r="213" ht="15.75" customHeight="1">
      <c r="AP213">
        <v>20.0</v>
      </c>
      <c r="AQ213" t="s">
        <v>1998</v>
      </c>
      <c r="AR213">
        <v>21.0</v>
      </c>
      <c r="AS213" t="s">
        <v>882</v>
      </c>
      <c r="BJ213">
        <v>30.0</v>
      </c>
      <c r="BK213" t="s">
        <v>1999</v>
      </c>
    </row>
    <row r="214" ht="15.75" customHeight="1">
      <c r="AP214">
        <v>20.0</v>
      </c>
      <c r="AQ214" t="s">
        <v>2000</v>
      </c>
      <c r="AR214">
        <v>21.0</v>
      </c>
      <c r="AS214" t="s">
        <v>2001</v>
      </c>
      <c r="BJ214">
        <v>30.0</v>
      </c>
      <c r="BK214" t="s">
        <v>2002</v>
      </c>
    </row>
    <row r="215" ht="15.75" customHeight="1">
      <c r="AP215">
        <v>20.0</v>
      </c>
      <c r="AQ215" t="s">
        <v>2003</v>
      </c>
      <c r="AR215">
        <v>21.0</v>
      </c>
      <c r="AS215" t="s">
        <v>2004</v>
      </c>
    </row>
    <row r="216" ht="15.75" customHeight="1">
      <c r="AP216">
        <v>20.0</v>
      </c>
      <c r="AQ216" t="s">
        <v>2006</v>
      </c>
      <c r="AR216">
        <v>21.0</v>
      </c>
      <c r="AS216" t="s">
        <v>2007</v>
      </c>
    </row>
    <row r="217" ht="15.75" customHeight="1">
      <c r="AP217">
        <v>20.0</v>
      </c>
      <c r="AQ217" t="s">
        <v>2008</v>
      </c>
      <c r="AR217">
        <v>21.0</v>
      </c>
      <c r="AS217" t="s">
        <v>2009</v>
      </c>
    </row>
    <row r="218" ht="15.75" customHeight="1">
      <c r="AP218">
        <v>20.0</v>
      </c>
      <c r="AQ218" t="s">
        <v>2010</v>
      </c>
      <c r="AR218">
        <v>21.0</v>
      </c>
      <c r="AS218" t="s">
        <v>2011</v>
      </c>
    </row>
    <row r="219" ht="15.75" customHeight="1">
      <c r="AP219">
        <v>20.0</v>
      </c>
      <c r="AQ219" t="s">
        <v>2012</v>
      </c>
      <c r="AR219">
        <v>21.0</v>
      </c>
      <c r="AS219" t="s">
        <v>2013</v>
      </c>
    </row>
    <row r="220" ht="15.75" customHeight="1">
      <c r="AP220">
        <v>20.0</v>
      </c>
      <c r="AQ220" t="s">
        <v>2014</v>
      </c>
    </row>
    <row r="221" ht="15.75" customHeight="1">
      <c r="AP221">
        <v>20.0</v>
      </c>
      <c r="AQ221" t="s">
        <v>2015</v>
      </c>
    </row>
    <row r="222" ht="15.75" customHeight="1">
      <c r="AP222">
        <v>20.0</v>
      </c>
      <c r="AQ222" t="s">
        <v>2016</v>
      </c>
    </row>
    <row r="223" ht="15.75" customHeight="1">
      <c r="AP223">
        <v>20.0</v>
      </c>
      <c r="AQ223" t="s">
        <v>2017</v>
      </c>
    </row>
    <row r="224" ht="15.75" customHeight="1">
      <c r="AP224">
        <v>20.0</v>
      </c>
      <c r="AQ224" t="s">
        <v>2018</v>
      </c>
    </row>
    <row r="225" ht="15.75" customHeight="1">
      <c r="AP225">
        <v>20.0</v>
      </c>
      <c r="AQ225" t="s">
        <v>2019</v>
      </c>
    </row>
    <row r="226" ht="15.75" customHeight="1">
      <c r="AP226">
        <v>20.0</v>
      </c>
      <c r="AQ226" t="s">
        <v>2020</v>
      </c>
    </row>
    <row r="227" ht="15.75" customHeight="1">
      <c r="AP227">
        <v>20.0</v>
      </c>
      <c r="AQ227" t="s">
        <v>2021</v>
      </c>
    </row>
    <row r="228" ht="15.75" customHeight="1">
      <c r="AP228">
        <v>20.0</v>
      </c>
      <c r="AQ228" t="s">
        <v>2022</v>
      </c>
    </row>
    <row r="229" ht="15.75" customHeight="1">
      <c r="AP229">
        <v>20.0</v>
      </c>
      <c r="AQ229" t="s">
        <v>2023</v>
      </c>
    </row>
    <row r="230" ht="15.75" customHeight="1">
      <c r="AP230">
        <v>20.0</v>
      </c>
      <c r="AQ230" t="s">
        <v>2024</v>
      </c>
    </row>
    <row r="231" ht="15.75" customHeight="1">
      <c r="AP231">
        <v>20.0</v>
      </c>
      <c r="AQ231" t="s">
        <v>2025</v>
      </c>
    </row>
    <row r="232" ht="15.75" customHeight="1">
      <c r="AP232">
        <v>20.0</v>
      </c>
      <c r="AQ232" t="s">
        <v>2026</v>
      </c>
    </row>
    <row r="233" ht="15.75" customHeight="1">
      <c r="AP233">
        <v>20.0</v>
      </c>
      <c r="AQ233" t="s">
        <v>2027</v>
      </c>
    </row>
    <row r="234" ht="15.75" customHeight="1">
      <c r="AP234">
        <v>20.0</v>
      </c>
      <c r="AQ234" t="s">
        <v>2028</v>
      </c>
    </row>
    <row r="235" ht="15.75" customHeight="1">
      <c r="AP235">
        <v>20.0</v>
      </c>
      <c r="AQ235" t="s">
        <v>2029</v>
      </c>
    </row>
    <row r="236" ht="15.75" customHeight="1">
      <c r="AP236">
        <v>20.0</v>
      </c>
      <c r="AQ236" t="s">
        <v>2030</v>
      </c>
    </row>
    <row r="237" ht="15.75" customHeight="1">
      <c r="AP237">
        <v>20.0</v>
      </c>
      <c r="AQ237" t="s">
        <v>2031</v>
      </c>
    </row>
    <row r="238" ht="15.75" customHeight="1">
      <c r="AP238">
        <v>20.0</v>
      </c>
      <c r="AQ238" t="s">
        <v>2032</v>
      </c>
    </row>
    <row r="239" ht="15.75" customHeight="1">
      <c r="AP239">
        <v>20.0</v>
      </c>
      <c r="AQ239" t="s">
        <v>2033</v>
      </c>
    </row>
    <row r="240" ht="15.75" customHeight="1">
      <c r="AP240">
        <v>20.0</v>
      </c>
      <c r="AQ240" t="s">
        <v>2034</v>
      </c>
    </row>
    <row r="241" ht="15.75" customHeight="1">
      <c r="AP241">
        <v>20.0</v>
      </c>
      <c r="AQ241" t="s">
        <v>2035</v>
      </c>
    </row>
    <row r="242" ht="15.75" customHeight="1">
      <c r="AP242">
        <v>20.0</v>
      </c>
      <c r="AQ242" t="s">
        <v>2036</v>
      </c>
    </row>
    <row r="243" ht="15.75" customHeight="1">
      <c r="AP243">
        <v>20.0</v>
      </c>
      <c r="AQ243" t="s">
        <v>2037</v>
      </c>
    </row>
    <row r="244" ht="15.75" customHeight="1">
      <c r="AP244">
        <v>20.0</v>
      </c>
      <c r="AQ244" t="s">
        <v>2039</v>
      </c>
    </row>
    <row r="245" ht="15.75" customHeight="1">
      <c r="AP245">
        <v>20.0</v>
      </c>
      <c r="AQ245" t="s">
        <v>2040</v>
      </c>
    </row>
    <row r="246" ht="15.75" customHeight="1">
      <c r="AP246">
        <v>20.0</v>
      </c>
      <c r="AQ246" t="s">
        <v>2041</v>
      </c>
    </row>
    <row r="247" ht="15.75" customHeight="1">
      <c r="AP247">
        <v>20.0</v>
      </c>
      <c r="AQ247" t="s">
        <v>2042</v>
      </c>
    </row>
    <row r="248" ht="15.75" customHeight="1">
      <c r="AP248">
        <v>20.0</v>
      </c>
      <c r="AQ248" t="s">
        <v>2043</v>
      </c>
    </row>
    <row r="249" ht="15.75" customHeight="1">
      <c r="AP249">
        <v>20.0</v>
      </c>
      <c r="AQ249" t="s">
        <v>2045</v>
      </c>
    </row>
    <row r="250" ht="15.75" customHeight="1">
      <c r="AP250">
        <v>20.0</v>
      </c>
      <c r="AQ250" t="s">
        <v>2046</v>
      </c>
    </row>
    <row r="251" ht="15.75" customHeight="1">
      <c r="AP251">
        <v>20.0</v>
      </c>
      <c r="AQ251" t="s">
        <v>2047</v>
      </c>
    </row>
    <row r="252" ht="15.75" customHeight="1">
      <c r="AP252">
        <v>20.0</v>
      </c>
      <c r="AQ252" t="s">
        <v>2048</v>
      </c>
    </row>
    <row r="253" ht="15.75" customHeight="1">
      <c r="AP253">
        <v>20.0</v>
      </c>
      <c r="AQ253" t="s">
        <v>2049</v>
      </c>
    </row>
    <row r="254" ht="15.75" customHeight="1">
      <c r="AP254">
        <v>20.0</v>
      </c>
      <c r="AQ254" t="s">
        <v>2050</v>
      </c>
    </row>
    <row r="255" ht="15.75" customHeight="1">
      <c r="AP255">
        <v>20.0</v>
      </c>
      <c r="AQ255" t="s">
        <v>2051</v>
      </c>
    </row>
    <row r="256" ht="15.75" customHeight="1">
      <c r="AP256">
        <v>20.0</v>
      </c>
      <c r="AQ256" t="s">
        <v>2053</v>
      </c>
    </row>
    <row r="257" ht="15.75" customHeight="1">
      <c r="AP257">
        <v>20.0</v>
      </c>
      <c r="AQ257" t="s">
        <v>2054</v>
      </c>
    </row>
    <row r="258" ht="15.75" customHeight="1">
      <c r="AP258">
        <v>20.0</v>
      </c>
      <c r="AQ258" t="s">
        <v>2055</v>
      </c>
    </row>
    <row r="259" ht="15.75" customHeight="1">
      <c r="AP259">
        <v>20.0</v>
      </c>
      <c r="AQ259" t="s">
        <v>2056</v>
      </c>
    </row>
    <row r="260" ht="15.75" customHeight="1">
      <c r="AP260">
        <v>20.0</v>
      </c>
      <c r="AQ260" t="s">
        <v>2058</v>
      </c>
    </row>
    <row r="261" ht="15.75" customHeight="1">
      <c r="AP261">
        <v>20.0</v>
      </c>
      <c r="AQ261" t="s">
        <v>2059</v>
      </c>
    </row>
    <row r="262" ht="15.75" customHeight="1">
      <c r="AP262">
        <v>20.0</v>
      </c>
      <c r="AQ262" t="s">
        <v>2060</v>
      </c>
    </row>
    <row r="263" ht="15.75" customHeight="1">
      <c r="AP263">
        <v>20.0</v>
      </c>
      <c r="AQ263" t="s">
        <v>2061</v>
      </c>
    </row>
    <row r="264" ht="15.75" customHeight="1">
      <c r="AP264">
        <v>20.0</v>
      </c>
      <c r="AQ264" t="s">
        <v>2062</v>
      </c>
    </row>
    <row r="265" ht="15.75" customHeight="1">
      <c r="AP265">
        <v>20.0</v>
      </c>
      <c r="AQ265" t="s">
        <v>2063</v>
      </c>
    </row>
    <row r="266" ht="15.75" customHeight="1">
      <c r="AP266">
        <v>20.0</v>
      </c>
      <c r="AQ266" t="s">
        <v>2064</v>
      </c>
    </row>
    <row r="267" ht="15.75" customHeight="1">
      <c r="AP267">
        <v>20.0</v>
      </c>
      <c r="AQ267" t="s">
        <v>2065</v>
      </c>
    </row>
    <row r="268" ht="15.75" customHeight="1">
      <c r="AP268">
        <v>20.0</v>
      </c>
      <c r="AQ268" t="s">
        <v>2067</v>
      </c>
    </row>
    <row r="269" ht="15.75" customHeight="1">
      <c r="AP269">
        <v>20.0</v>
      </c>
      <c r="AQ269" t="s">
        <v>2068</v>
      </c>
    </row>
    <row r="270" ht="15.75" customHeight="1">
      <c r="AP270">
        <v>20.0</v>
      </c>
      <c r="AQ270" t="s">
        <v>2069</v>
      </c>
    </row>
    <row r="271" ht="15.75" customHeight="1">
      <c r="AP271">
        <v>20.0</v>
      </c>
      <c r="AQ271" t="s">
        <v>2070</v>
      </c>
    </row>
    <row r="272" ht="15.75" customHeight="1">
      <c r="AP272">
        <v>20.0</v>
      </c>
      <c r="AQ272" t="s">
        <v>2071</v>
      </c>
    </row>
    <row r="273" ht="15.75" customHeight="1">
      <c r="AP273">
        <v>20.0</v>
      </c>
      <c r="AQ273" t="s">
        <v>2072</v>
      </c>
    </row>
    <row r="274" ht="15.75" customHeight="1">
      <c r="AP274">
        <v>20.0</v>
      </c>
      <c r="AQ274" t="s">
        <v>2073</v>
      </c>
    </row>
    <row r="275" ht="15.75" customHeight="1">
      <c r="AP275">
        <v>20.0</v>
      </c>
      <c r="AQ275" t="s">
        <v>2074</v>
      </c>
    </row>
    <row r="276" ht="15.75" customHeight="1">
      <c r="AP276">
        <v>20.0</v>
      </c>
      <c r="AQ276" t="s">
        <v>2076</v>
      </c>
    </row>
    <row r="277" ht="15.75" customHeight="1">
      <c r="AP277">
        <v>20.0</v>
      </c>
      <c r="AQ277" t="s">
        <v>2077</v>
      </c>
    </row>
    <row r="278" ht="15.75" customHeight="1">
      <c r="AP278">
        <v>20.0</v>
      </c>
      <c r="AQ278" t="s">
        <v>2078</v>
      </c>
    </row>
    <row r="279" ht="15.75" customHeight="1">
      <c r="AP279">
        <v>20.0</v>
      </c>
      <c r="AQ279" t="s">
        <v>2079</v>
      </c>
    </row>
    <row r="280" ht="15.75" customHeight="1">
      <c r="AP280">
        <v>20.0</v>
      </c>
      <c r="AQ280" t="s">
        <v>2080</v>
      </c>
    </row>
    <row r="281" ht="15.75" customHeight="1">
      <c r="AP281">
        <v>20.0</v>
      </c>
      <c r="AQ281" t="s">
        <v>2081</v>
      </c>
    </row>
    <row r="282" ht="15.75" customHeight="1">
      <c r="AP282">
        <v>20.0</v>
      </c>
      <c r="AQ282" t="s">
        <v>2082</v>
      </c>
    </row>
    <row r="283" ht="15.75" customHeight="1">
      <c r="AP283">
        <v>20.0</v>
      </c>
      <c r="AQ283" t="s">
        <v>2083</v>
      </c>
    </row>
    <row r="284" ht="15.75" customHeight="1">
      <c r="AP284">
        <v>20.0</v>
      </c>
      <c r="AQ284" t="s">
        <v>2085</v>
      </c>
    </row>
    <row r="285" ht="15.75" customHeight="1">
      <c r="AP285">
        <v>20.0</v>
      </c>
      <c r="AQ285" t="s">
        <v>2086</v>
      </c>
    </row>
    <row r="286" ht="15.75" customHeight="1">
      <c r="AP286">
        <v>20.0</v>
      </c>
      <c r="AQ286" t="s">
        <v>2087</v>
      </c>
    </row>
    <row r="287" ht="15.75" customHeight="1">
      <c r="AP287">
        <v>20.0</v>
      </c>
      <c r="AQ287" t="s">
        <v>2088</v>
      </c>
    </row>
    <row r="288" ht="15.75" customHeight="1">
      <c r="AP288">
        <v>20.0</v>
      </c>
      <c r="AQ288" t="s">
        <v>2089</v>
      </c>
    </row>
    <row r="289" ht="15.75" customHeight="1">
      <c r="AP289">
        <v>20.0</v>
      </c>
      <c r="AQ289" t="s">
        <v>2090</v>
      </c>
    </row>
    <row r="290" ht="15.75" customHeight="1">
      <c r="AP290">
        <v>20.0</v>
      </c>
      <c r="AQ290" t="s">
        <v>2092</v>
      </c>
    </row>
    <row r="291" ht="15.75" customHeight="1">
      <c r="AP291">
        <v>20.0</v>
      </c>
      <c r="AQ291" t="s">
        <v>2093</v>
      </c>
    </row>
    <row r="292" ht="15.75" customHeight="1">
      <c r="AP292">
        <v>20.0</v>
      </c>
      <c r="AQ292" t="s">
        <v>2094</v>
      </c>
    </row>
    <row r="293" ht="15.75" customHeight="1">
      <c r="AP293">
        <v>20.0</v>
      </c>
      <c r="AQ293" t="s">
        <v>857</v>
      </c>
    </row>
    <row r="294" ht="15.75" customHeight="1">
      <c r="AP294">
        <v>20.0</v>
      </c>
      <c r="AQ294" t="s">
        <v>2095</v>
      </c>
    </row>
    <row r="295" ht="15.75" customHeight="1">
      <c r="AP295">
        <v>20.0</v>
      </c>
      <c r="AQ295" t="s">
        <v>2097</v>
      </c>
    </row>
    <row r="296" ht="15.75" customHeight="1">
      <c r="AP296">
        <v>20.0</v>
      </c>
      <c r="AQ296" t="s">
        <v>2098</v>
      </c>
    </row>
    <row r="297" ht="15.75" customHeight="1">
      <c r="AP297">
        <v>20.0</v>
      </c>
      <c r="AQ297" t="s">
        <v>2099</v>
      </c>
    </row>
    <row r="298" ht="15.75" customHeight="1">
      <c r="AP298">
        <v>20.0</v>
      </c>
      <c r="AQ298" t="s">
        <v>2101</v>
      </c>
    </row>
    <row r="299" ht="15.75" customHeight="1">
      <c r="AP299">
        <v>20.0</v>
      </c>
      <c r="AQ299" t="s">
        <v>2102</v>
      </c>
    </row>
    <row r="300" ht="15.75" customHeight="1">
      <c r="AP300">
        <v>20.0</v>
      </c>
      <c r="AQ300" t="s">
        <v>2103</v>
      </c>
    </row>
    <row r="301" ht="15.75" customHeight="1">
      <c r="AP301">
        <v>20.0</v>
      </c>
      <c r="AQ301" t="s">
        <v>2104</v>
      </c>
    </row>
    <row r="302" ht="15.75" customHeight="1">
      <c r="AP302">
        <v>20.0</v>
      </c>
      <c r="AQ302" t="s">
        <v>2105</v>
      </c>
    </row>
    <row r="303" ht="15.75" customHeight="1">
      <c r="AP303">
        <v>20.0</v>
      </c>
      <c r="AQ303" t="s">
        <v>2106</v>
      </c>
    </row>
    <row r="304" ht="15.75" customHeight="1">
      <c r="AP304">
        <v>20.0</v>
      </c>
      <c r="AQ304" t="s">
        <v>2107</v>
      </c>
    </row>
    <row r="305" ht="15.75" customHeight="1">
      <c r="AP305">
        <v>20.0</v>
      </c>
      <c r="AQ305" t="s">
        <v>2108</v>
      </c>
    </row>
    <row r="306" ht="15.75" customHeight="1">
      <c r="AP306">
        <v>20.0</v>
      </c>
      <c r="AQ306" t="s">
        <v>2109</v>
      </c>
    </row>
    <row r="307" ht="15.75" customHeight="1">
      <c r="AP307">
        <v>20.0</v>
      </c>
      <c r="AQ307" t="s">
        <v>2110</v>
      </c>
    </row>
    <row r="308" ht="15.75" customHeight="1">
      <c r="AP308">
        <v>20.0</v>
      </c>
      <c r="AQ308" t="s">
        <v>2112</v>
      </c>
    </row>
    <row r="309" ht="15.75" customHeight="1">
      <c r="AP309">
        <v>20.0</v>
      </c>
      <c r="AQ309" t="s">
        <v>2113</v>
      </c>
    </row>
    <row r="310" ht="15.75" customHeight="1">
      <c r="AP310">
        <v>20.0</v>
      </c>
      <c r="AQ310" t="s">
        <v>2115</v>
      </c>
    </row>
    <row r="311" ht="15.75" customHeight="1">
      <c r="AP311">
        <v>20.0</v>
      </c>
      <c r="AQ311" t="s">
        <v>2117</v>
      </c>
    </row>
    <row r="312" ht="15.75" customHeight="1">
      <c r="AP312">
        <v>20.0</v>
      </c>
      <c r="AQ312" t="s">
        <v>2119</v>
      </c>
    </row>
    <row r="313" ht="15.75" customHeight="1">
      <c r="AP313">
        <v>20.0</v>
      </c>
      <c r="AQ313" t="s">
        <v>2120</v>
      </c>
    </row>
    <row r="314" ht="15.75" customHeight="1">
      <c r="AP314">
        <v>20.0</v>
      </c>
      <c r="AQ314" t="s">
        <v>2121</v>
      </c>
    </row>
    <row r="315" ht="15.75" customHeight="1">
      <c r="AP315">
        <v>20.0</v>
      </c>
      <c r="AQ315" t="s">
        <v>2122</v>
      </c>
    </row>
    <row r="316" ht="15.75" customHeight="1">
      <c r="AP316">
        <v>20.0</v>
      </c>
      <c r="AQ316" t="s">
        <v>2124</v>
      </c>
    </row>
    <row r="317" ht="15.75" customHeight="1">
      <c r="AP317">
        <v>20.0</v>
      </c>
      <c r="AQ317" t="s">
        <v>2125</v>
      </c>
    </row>
    <row r="318" ht="15.75" customHeight="1">
      <c r="AP318">
        <v>20.0</v>
      </c>
      <c r="AQ318" t="s">
        <v>2126</v>
      </c>
    </row>
    <row r="319" ht="15.75" customHeight="1">
      <c r="AP319">
        <v>20.0</v>
      </c>
      <c r="AQ319" t="s">
        <v>2127</v>
      </c>
    </row>
    <row r="320" ht="15.75" customHeight="1">
      <c r="AP320">
        <v>20.0</v>
      </c>
      <c r="AQ320" t="s">
        <v>2129</v>
      </c>
    </row>
    <row r="321" ht="15.75" customHeight="1">
      <c r="AP321">
        <v>20.0</v>
      </c>
      <c r="AQ321" t="s">
        <v>2130</v>
      </c>
    </row>
    <row r="322" ht="15.75" customHeight="1">
      <c r="AP322">
        <v>20.0</v>
      </c>
      <c r="AQ322" t="s">
        <v>2131</v>
      </c>
    </row>
    <row r="323" ht="15.75" customHeight="1">
      <c r="AP323">
        <v>20.0</v>
      </c>
      <c r="AQ323" t="s">
        <v>2132</v>
      </c>
    </row>
    <row r="324" ht="15.75" customHeight="1">
      <c r="AP324">
        <v>20.0</v>
      </c>
      <c r="AQ324" t="s">
        <v>2133</v>
      </c>
    </row>
    <row r="325" ht="15.75" customHeight="1">
      <c r="AP325">
        <v>20.0</v>
      </c>
      <c r="AQ325" t="s">
        <v>2135</v>
      </c>
    </row>
    <row r="326" ht="15.75" customHeight="1">
      <c r="AP326">
        <v>20.0</v>
      </c>
      <c r="AQ326" t="s">
        <v>2136</v>
      </c>
    </row>
    <row r="327" ht="15.75" customHeight="1">
      <c r="AP327">
        <v>20.0</v>
      </c>
      <c r="AQ327" t="s">
        <v>2139</v>
      </c>
    </row>
    <row r="328" ht="15.75" customHeight="1">
      <c r="AP328">
        <v>20.0</v>
      </c>
      <c r="AQ328" t="s">
        <v>2140</v>
      </c>
    </row>
    <row r="329" ht="15.75" customHeight="1">
      <c r="AP329">
        <v>20.0</v>
      </c>
      <c r="AQ329" t="s">
        <v>2142</v>
      </c>
    </row>
    <row r="330" ht="15.75" customHeight="1">
      <c r="AP330">
        <v>20.0</v>
      </c>
      <c r="AQ330" t="s">
        <v>2143</v>
      </c>
    </row>
    <row r="331" ht="15.75" customHeight="1">
      <c r="AP331">
        <v>20.0</v>
      </c>
      <c r="AQ331" t="s">
        <v>2144</v>
      </c>
    </row>
    <row r="332" ht="15.75" customHeight="1">
      <c r="AP332">
        <v>20.0</v>
      </c>
      <c r="AQ332" t="s">
        <v>2145</v>
      </c>
    </row>
    <row r="333" ht="15.75" customHeight="1">
      <c r="AP333">
        <v>20.0</v>
      </c>
      <c r="AQ333" t="s">
        <v>2146</v>
      </c>
    </row>
    <row r="334" ht="15.75" customHeight="1">
      <c r="AP334">
        <v>20.0</v>
      </c>
      <c r="AQ334" t="s">
        <v>2148</v>
      </c>
    </row>
    <row r="335" ht="15.75" customHeight="1">
      <c r="AP335">
        <v>20.0</v>
      </c>
      <c r="AQ335" t="s">
        <v>2149</v>
      </c>
    </row>
    <row r="336" ht="15.75" customHeight="1">
      <c r="AP336">
        <v>20.0</v>
      </c>
      <c r="AQ336" t="s">
        <v>2150</v>
      </c>
    </row>
    <row r="337" ht="15.75" customHeight="1">
      <c r="AP337">
        <v>20.0</v>
      </c>
      <c r="AQ337" t="s">
        <v>2152</v>
      </c>
    </row>
    <row r="338" ht="15.75" customHeight="1">
      <c r="AP338">
        <v>20.0</v>
      </c>
      <c r="AQ338" t="s">
        <v>2153</v>
      </c>
    </row>
    <row r="339" ht="15.75" customHeight="1">
      <c r="AP339">
        <v>20.0</v>
      </c>
      <c r="AQ339" t="s">
        <v>2154</v>
      </c>
    </row>
    <row r="340" ht="15.75" customHeight="1">
      <c r="AP340">
        <v>20.0</v>
      </c>
      <c r="AQ340" t="s">
        <v>2155</v>
      </c>
    </row>
    <row r="341" ht="15.75" customHeight="1">
      <c r="AP341">
        <v>20.0</v>
      </c>
      <c r="AQ341" t="s">
        <v>2157</v>
      </c>
    </row>
    <row r="342" ht="15.75" customHeight="1">
      <c r="AP342">
        <v>20.0</v>
      </c>
      <c r="AQ342" t="s">
        <v>2158</v>
      </c>
    </row>
    <row r="343" ht="15.75" customHeight="1">
      <c r="AP343">
        <v>20.0</v>
      </c>
      <c r="AQ343" t="s">
        <v>2159</v>
      </c>
    </row>
    <row r="344" ht="15.75" customHeight="1">
      <c r="AP344">
        <v>20.0</v>
      </c>
      <c r="AQ344" t="s">
        <v>2160</v>
      </c>
    </row>
    <row r="345" ht="15.75" customHeight="1">
      <c r="AP345">
        <v>20.0</v>
      </c>
      <c r="AQ345" t="s">
        <v>2162</v>
      </c>
    </row>
    <row r="346" ht="15.75" customHeight="1">
      <c r="AP346">
        <v>20.0</v>
      </c>
      <c r="AQ346" t="s">
        <v>2163</v>
      </c>
    </row>
    <row r="347" ht="15.75" customHeight="1">
      <c r="AP347">
        <v>20.0</v>
      </c>
      <c r="AQ347" t="s">
        <v>2164</v>
      </c>
    </row>
    <row r="348" ht="15.75" customHeight="1">
      <c r="AP348">
        <v>20.0</v>
      </c>
      <c r="AQ348" t="s">
        <v>2165</v>
      </c>
    </row>
    <row r="349" ht="15.75" customHeight="1">
      <c r="AP349">
        <v>20.0</v>
      </c>
      <c r="AQ349" t="s">
        <v>2166</v>
      </c>
    </row>
    <row r="350" ht="15.75" customHeight="1">
      <c r="AP350">
        <v>20.0</v>
      </c>
      <c r="AQ350" t="s">
        <v>2167</v>
      </c>
    </row>
    <row r="351" ht="15.75" customHeight="1">
      <c r="AP351">
        <v>20.0</v>
      </c>
      <c r="AQ351" t="s">
        <v>2169</v>
      </c>
    </row>
    <row r="352" ht="15.75" customHeight="1">
      <c r="AP352">
        <v>20.0</v>
      </c>
      <c r="AQ352" t="s">
        <v>2170</v>
      </c>
    </row>
    <row r="353" ht="15.75" customHeight="1">
      <c r="AP353">
        <v>20.0</v>
      </c>
      <c r="AQ353" t="s">
        <v>2171</v>
      </c>
    </row>
    <row r="354" ht="15.75" customHeight="1">
      <c r="AP354">
        <v>20.0</v>
      </c>
      <c r="AQ354" t="s">
        <v>2172</v>
      </c>
    </row>
    <row r="355" ht="15.75" customHeight="1">
      <c r="AP355">
        <v>20.0</v>
      </c>
      <c r="AQ355" t="s">
        <v>2173</v>
      </c>
    </row>
    <row r="356" ht="15.75" customHeight="1">
      <c r="AP356">
        <v>20.0</v>
      </c>
      <c r="AQ356" t="s">
        <v>2175</v>
      </c>
    </row>
    <row r="357" ht="15.75" customHeight="1">
      <c r="AP357">
        <v>20.0</v>
      </c>
      <c r="AQ357" t="s">
        <v>2176</v>
      </c>
    </row>
    <row r="358" ht="15.75" customHeight="1">
      <c r="AP358">
        <v>20.0</v>
      </c>
      <c r="AQ358" t="s">
        <v>1239</v>
      </c>
    </row>
    <row r="359" ht="15.75" customHeight="1">
      <c r="AP359">
        <v>20.0</v>
      </c>
      <c r="AQ359" t="s">
        <v>2179</v>
      </c>
    </row>
    <row r="360" ht="15.75" customHeight="1">
      <c r="AP360">
        <v>20.0</v>
      </c>
      <c r="AQ360" t="s">
        <v>2180</v>
      </c>
    </row>
    <row r="361" ht="15.75" customHeight="1">
      <c r="AP361">
        <v>20.0</v>
      </c>
      <c r="AQ361" t="s">
        <v>2181</v>
      </c>
    </row>
    <row r="362" ht="15.75" customHeight="1">
      <c r="AP362">
        <v>20.0</v>
      </c>
      <c r="AQ362" t="s">
        <v>2183</v>
      </c>
    </row>
    <row r="363" ht="15.75" customHeight="1">
      <c r="AP363">
        <v>20.0</v>
      </c>
      <c r="AQ363" t="s">
        <v>2185</v>
      </c>
    </row>
    <row r="364" ht="15.75" customHeight="1">
      <c r="AP364">
        <v>20.0</v>
      </c>
      <c r="AQ364" t="s">
        <v>2186</v>
      </c>
    </row>
    <row r="365" ht="15.75" customHeight="1">
      <c r="AP365">
        <v>20.0</v>
      </c>
      <c r="AQ365" t="s">
        <v>2187</v>
      </c>
    </row>
    <row r="366" ht="15.75" customHeight="1">
      <c r="AP366">
        <v>20.0</v>
      </c>
      <c r="AQ366" t="s">
        <v>2188</v>
      </c>
    </row>
    <row r="367" ht="15.75" customHeight="1">
      <c r="AP367">
        <v>20.0</v>
      </c>
      <c r="AQ367" t="s">
        <v>2190</v>
      </c>
    </row>
    <row r="368" ht="15.75" customHeight="1">
      <c r="AP368">
        <v>20.0</v>
      </c>
      <c r="AQ368" t="s">
        <v>2191</v>
      </c>
    </row>
    <row r="369" ht="15.75" customHeight="1">
      <c r="AP369">
        <v>20.0</v>
      </c>
      <c r="AQ369" t="s">
        <v>2193</v>
      </c>
    </row>
    <row r="370" ht="15.75" customHeight="1">
      <c r="AP370">
        <v>20.0</v>
      </c>
      <c r="AQ370" t="s">
        <v>2194</v>
      </c>
    </row>
    <row r="371" ht="15.75" customHeight="1">
      <c r="AP371">
        <v>20.0</v>
      </c>
      <c r="AQ371" t="s">
        <v>2195</v>
      </c>
    </row>
    <row r="372" ht="15.75" customHeight="1">
      <c r="AP372">
        <v>20.0</v>
      </c>
      <c r="AQ372" t="s">
        <v>2197</v>
      </c>
    </row>
    <row r="373" ht="15.75" customHeight="1">
      <c r="AP373">
        <v>20.0</v>
      </c>
      <c r="AQ373" t="s">
        <v>2198</v>
      </c>
    </row>
    <row r="374" ht="15.75" customHeight="1">
      <c r="AP374">
        <v>20.0</v>
      </c>
      <c r="AQ374" t="s">
        <v>2199</v>
      </c>
    </row>
    <row r="375" ht="15.75" customHeight="1">
      <c r="AP375">
        <v>20.0</v>
      </c>
      <c r="AQ375" t="s">
        <v>2200</v>
      </c>
    </row>
    <row r="376" ht="15.75" customHeight="1">
      <c r="AP376">
        <v>20.0</v>
      </c>
      <c r="AQ376" t="s">
        <v>2201</v>
      </c>
    </row>
    <row r="377" ht="15.75" customHeight="1">
      <c r="AP377">
        <v>20.0</v>
      </c>
      <c r="AQ377" t="s">
        <v>2202</v>
      </c>
    </row>
    <row r="378" ht="15.75" customHeight="1">
      <c r="AP378">
        <v>20.0</v>
      </c>
      <c r="AQ378" t="s">
        <v>2203</v>
      </c>
    </row>
    <row r="379" ht="15.75" customHeight="1">
      <c r="AP379">
        <v>20.0</v>
      </c>
      <c r="AQ379" t="s">
        <v>2204</v>
      </c>
    </row>
    <row r="380" ht="15.75" customHeight="1">
      <c r="AP380">
        <v>20.0</v>
      </c>
      <c r="AQ380" t="s">
        <v>2206</v>
      </c>
    </row>
    <row r="381" ht="15.75" customHeight="1">
      <c r="AP381">
        <v>20.0</v>
      </c>
      <c r="AQ381" t="s">
        <v>2207</v>
      </c>
    </row>
    <row r="382" ht="15.75" customHeight="1">
      <c r="AP382">
        <v>20.0</v>
      </c>
      <c r="AQ382" t="s">
        <v>2208</v>
      </c>
    </row>
    <row r="383" ht="15.75" customHeight="1">
      <c r="AP383">
        <v>20.0</v>
      </c>
      <c r="AQ383" t="s">
        <v>2209</v>
      </c>
    </row>
    <row r="384" ht="15.75" customHeight="1">
      <c r="AP384">
        <v>20.0</v>
      </c>
      <c r="AQ384" t="s">
        <v>2210</v>
      </c>
    </row>
    <row r="385" ht="15.75" customHeight="1">
      <c r="AP385">
        <v>20.0</v>
      </c>
      <c r="AQ385" t="s">
        <v>2211</v>
      </c>
    </row>
    <row r="386" ht="15.75" customHeight="1">
      <c r="AP386">
        <v>20.0</v>
      </c>
      <c r="AQ386" t="s">
        <v>2213</v>
      </c>
    </row>
    <row r="387" ht="15.75" customHeight="1">
      <c r="AP387">
        <v>20.0</v>
      </c>
      <c r="AQ387" t="s">
        <v>2214</v>
      </c>
    </row>
    <row r="388" ht="15.75" customHeight="1">
      <c r="AP388">
        <v>20.0</v>
      </c>
      <c r="AQ388" t="s">
        <v>2215</v>
      </c>
    </row>
    <row r="389" ht="15.75" customHeight="1">
      <c r="AP389">
        <v>20.0</v>
      </c>
      <c r="AQ389" t="s">
        <v>2216</v>
      </c>
    </row>
    <row r="390" ht="15.75" customHeight="1">
      <c r="AP390">
        <v>20.0</v>
      </c>
      <c r="AQ390" t="s">
        <v>2218</v>
      </c>
    </row>
    <row r="391" ht="15.75" customHeight="1">
      <c r="AP391">
        <v>20.0</v>
      </c>
      <c r="AQ391" t="s">
        <v>2219</v>
      </c>
    </row>
    <row r="392" ht="15.75" customHeight="1">
      <c r="AP392">
        <v>20.0</v>
      </c>
      <c r="AQ392" t="s">
        <v>2220</v>
      </c>
    </row>
    <row r="393" ht="15.75" customHeight="1">
      <c r="AP393">
        <v>20.0</v>
      </c>
      <c r="AQ393" t="s">
        <v>2222</v>
      </c>
    </row>
    <row r="394" ht="15.75" customHeight="1">
      <c r="AP394">
        <v>20.0</v>
      </c>
      <c r="AQ394" t="s">
        <v>2223</v>
      </c>
    </row>
    <row r="395" ht="15.75" customHeight="1">
      <c r="AP395">
        <v>20.0</v>
      </c>
      <c r="AQ395" t="s">
        <v>2224</v>
      </c>
    </row>
    <row r="396" ht="15.75" customHeight="1">
      <c r="AP396">
        <v>20.0</v>
      </c>
      <c r="AQ396" t="s">
        <v>2225</v>
      </c>
    </row>
    <row r="397" ht="15.75" customHeight="1">
      <c r="AP397">
        <v>20.0</v>
      </c>
      <c r="AQ397" t="s">
        <v>2227</v>
      </c>
    </row>
    <row r="398" ht="15.75" customHeight="1">
      <c r="AP398">
        <v>20.0</v>
      </c>
      <c r="AQ398" t="s">
        <v>2228</v>
      </c>
    </row>
    <row r="399" ht="15.75" customHeight="1">
      <c r="AP399">
        <v>20.0</v>
      </c>
      <c r="AQ399" t="s">
        <v>2229</v>
      </c>
    </row>
    <row r="400" ht="15.75" customHeight="1">
      <c r="AP400">
        <v>20.0</v>
      </c>
      <c r="AQ400" t="s">
        <v>2230</v>
      </c>
    </row>
    <row r="401" ht="15.75" customHeight="1">
      <c r="AP401">
        <v>20.0</v>
      </c>
      <c r="AQ401" t="s">
        <v>2231</v>
      </c>
    </row>
    <row r="402" ht="15.75" customHeight="1">
      <c r="AP402">
        <v>20.0</v>
      </c>
      <c r="AQ402" t="s">
        <v>2233</v>
      </c>
    </row>
    <row r="403" ht="15.75" customHeight="1">
      <c r="AP403">
        <v>20.0</v>
      </c>
      <c r="AQ403" t="s">
        <v>2234</v>
      </c>
    </row>
    <row r="404" ht="15.75" customHeight="1">
      <c r="AP404">
        <v>20.0</v>
      </c>
      <c r="AQ404" t="s">
        <v>2235</v>
      </c>
    </row>
    <row r="405" ht="15.75" customHeight="1">
      <c r="AP405">
        <v>20.0</v>
      </c>
      <c r="AQ405" t="s">
        <v>2236</v>
      </c>
    </row>
    <row r="406" ht="15.75" customHeight="1">
      <c r="AP406">
        <v>20.0</v>
      </c>
      <c r="AQ406" t="s">
        <v>2237</v>
      </c>
    </row>
    <row r="407" ht="15.75" customHeight="1">
      <c r="AP407">
        <v>20.0</v>
      </c>
      <c r="AQ407" t="s">
        <v>2239</v>
      </c>
    </row>
    <row r="408" ht="15.75" customHeight="1">
      <c r="AP408">
        <v>20.0</v>
      </c>
      <c r="AQ408" t="s">
        <v>2240</v>
      </c>
    </row>
    <row r="409" ht="15.75" customHeight="1">
      <c r="AP409">
        <v>20.0</v>
      </c>
      <c r="AQ409" t="s">
        <v>2241</v>
      </c>
    </row>
    <row r="410" ht="15.75" customHeight="1">
      <c r="AP410">
        <v>20.0</v>
      </c>
      <c r="AQ410" t="s">
        <v>2242</v>
      </c>
    </row>
    <row r="411" ht="15.75" customHeight="1">
      <c r="AP411">
        <v>20.0</v>
      </c>
      <c r="AQ411" t="s">
        <v>2244</v>
      </c>
    </row>
    <row r="412" ht="15.75" customHeight="1">
      <c r="AP412">
        <v>20.0</v>
      </c>
      <c r="AQ412" t="s">
        <v>2245</v>
      </c>
    </row>
    <row r="413" ht="15.75" customHeight="1">
      <c r="AP413">
        <v>20.0</v>
      </c>
      <c r="AQ413" t="s">
        <v>2246</v>
      </c>
    </row>
    <row r="414" ht="15.75" customHeight="1">
      <c r="AP414">
        <v>20.0</v>
      </c>
      <c r="AQ414" t="s">
        <v>2247</v>
      </c>
    </row>
    <row r="415" ht="15.75" customHeight="1">
      <c r="AP415">
        <v>20.0</v>
      </c>
      <c r="AQ415" t="s">
        <v>2248</v>
      </c>
    </row>
    <row r="416" ht="15.75" customHeight="1">
      <c r="AP416">
        <v>20.0</v>
      </c>
      <c r="AQ416" t="s">
        <v>2250</v>
      </c>
    </row>
    <row r="417" ht="15.75" customHeight="1">
      <c r="AP417">
        <v>20.0</v>
      </c>
      <c r="AQ417" t="s">
        <v>2251</v>
      </c>
    </row>
    <row r="418" ht="15.75" customHeight="1">
      <c r="AP418">
        <v>20.0</v>
      </c>
      <c r="AQ418" t="s">
        <v>2253</v>
      </c>
    </row>
    <row r="419" ht="15.75" customHeight="1">
      <c r="AP419">
        <v>20.0</v>
      </c>
      <c r="AQ419" t="s">
        <v>2254</v>
      </c>
    </row>
    <row r="420" ht="15.75" customHeight="1">
      <c r="AP420">
        <v>20.0</v>
      </c>
      <c r="AQ420" t="s">
        <v>2256</v>
      </c>
    </row>
    <row r="421" ht="15.75" customHeight="1">
      <c r="AP421">
        <v>20.0</v>
      </c>
      <c r="AQ421" t="s">
        <v>2257</v>
      </c>
    </row>
    <row r="422" ht="15.75" customHeight="1">
      <c r="AP422">
        <v>20.0</v>
      </c>
      <c r="AQ422" t="s">
        <v>2258</v>
      </c>
    </row>
    <row r="423" ht="15.75" customHeight="1">
      <c r="AP423">
        <v>20.0</v>
      </c>
      <c r="AQ423" t="s">
        <v>2259</v>
      </c>
    </row>
    <row r="424" ht="15.75" customHeight="1">
      <c r="AP424">
        <v>20.0</v>
      </c>
      <c r="AQ424" t="s">
        <v>2261</v>
      </c>
    </row>
    <row r="425" ht="15.75" customHeight="1">
      <c r="AP425">
        <v>20.0</v>
      </c>
      <c r="AQ425" t="s">
        <v>2262</v>
      </c>
    </row>
    <row r="426" ht="15.75" customHeight="1">
      <c r="AP426">
        <v>20.0</v>
      </c>
      <c r="AQ426" t="s">
        <v>2264</v>
      </c>
    </row>
    <row r="427" ht="15.75" customHeight="1">
      <c r="AP427">
        <v>20.0</v>
      </c>
      <c r="AQ427" t="s">
        <v>2265</v>
      </c>
    </row>
    <row r="428" ht="15.75" customHeight="1">
      <c r="AP428">
        <v>20.0</v>
      </c>
      <c r="AQ428" t="s">
        <v>2267</v>
      </c>
    </row>
    <row r="429" ht="15.75" customHeight="1">
      <c r="AP429">
        <v>20.0</v>
      </c>
      <c r="AQ429" t="s">
        <v>2268</v>
      </c>
    </row>
    <row r="430" ht="15.75" customHeight="1">
      <c r="AP430">
        <v>20.0</v>
      </c>
      <c r="AQ430" t="s">
        <v>2269</v>
      </c>
    </row>
    <row r="431" ht="15.75" customHeight="1">
      <c r="AP431">
        <v>20.0</v>
      </c>
      <c r="AQ431" t="s">
        <v>2271</v>
      </c>
    </row>
    <row r="432" ht="15.75" customHeight="1">
      <c r="AP432">
        <v>20.0</v>
      </c>
      <c r="AQ432" t="s">
        <v>2272</v>
      </c>
    </row>
    <row r="433" ht="15.75" customHeight="1">
      <c r="AP433">
        <v>20.0</v>
      </c>
      <c r="AQ433" t="s">
        <v>2273</v>
      </c>
    </row>
    <row r="434" ht="15.75" customHeight="1">
      <c r="AP434">
        <v>20.0</v>
      </c>
      <c r="AQ434" t="s">
        <v>2275</v>
      </c>
    </row>
    <row r="435" ht="15.75" customHeight="1">
      <c r="AP435">
        <v>20.0</v>
      </c>
      <c r="AQ435" t="s">
        <v>2276</v>
      </c>
    </row>
    <row r="436" ht="15.75" customHeight="1">
      <c r="AP436">
        <v>20.0</v>
      </c>
      <c r="AQ436" t="s">
        <v>2278</v>
      </c>
    </row>
    <row r="437" ht="15.75" customHeight="1">
      <c r="AP437">
        <v>20.0</v>
      </c>
      <c r="AQ437" t="s">
        <v>2279</v>
      </c>
    </row>
    <row r="438" ht="15.75" customHeight="1">
      <c r="AP438">
        <v>20.0</v>
      </c>
      <c r="AQ438" t="s">
        <v>2280</v>
      </c>
    </row>
    <row r="439" ht="15.75" customHeight="1">
      <c r="AP439">
        <v>20.0</v>
      </c>
      <c r="AQ439" t="s">
        <v>2282</v>
      </c>
    </row>
    <row r="440" ht="15.75" customHeight="1">
      <c r="AP440">
        <v>20.0</v>
      </c>
      <c r="AQ440" t="s">
        <v>2283</v>
      </c>
    </row>
    <row r="441" ht="15.75" customHeight="1">
      <c r="AP441">
        <v>20.0</v>
      </c>
      <c r="AQ441" t="s">
        <v>2284</v>
      </c>
    </row>
    <row r="442" ht="15.75" customHeight="1">
      <c r="AP442">
        <v>20.0</v>
      </c>
      <c r="AQ442" t="s">
        <v>2285</v>
      </c>
    </row>
    <row r="443" ht="15.75" customHeight="1">
      <c r="AP443">
        <v>20.0</v>
      </c>
      <c r="AQ443" t="s">
        <v>2286</v>
      </c>
    </row>
    <row r="444" ht="15.75" customHeight="1">
      <c r="AP444">
        <v>20.0</v>
      </c>
      <c r="AQ444" t="s">
        <v>2288</v>
      </c>
    </row>
    <row r="445" ht="15.75" customHeight="1">
      <c r="AP445">
        <v>20.0</v>
      </c>
      <c r="AQ445" t="s">
        <v>2289</v>
      </c>
    </row>
    <row r="446" ht="15.75" customHeight="1">
      <c r="AP446">
        <v>20.0</v>
      </c>
      <c r="AQ446" t="s">
        <v>2291</v>
      </c>
    </row>
    <row r="447" ht="15.75" customHeight="1">
      <c r="AP447">
        <v>20.0</v>
      </c>
      <c r="AQ447" t="s">
        <v>2293</v>
      </c>
    </row>
    <row r="448" ht="15.75" customHeight="1">
      <c r="AP448">
        <v>20.0</v>
      </c>
      <c r="AQ448" t="s">
        <v>2294</v>
      </c>
    </row>
    <row r="449" ht="15.75" customHeight="1">
      <c r="AP449">
        <v>20.0</v>
      </c>
      <c r="AQ449" t="s">
        <v>2296</v>
      </c>
    </row>
    <row r="450" ht="15.75" customHeight="1">
      <c r="AP450">
        <v>20.0</v>
      </c>
      <c r="AQ450" t="s">
        <v>2299</v>
      </c>
    </row>
    <row r="451" ht="15.75" customHeight="1">
      <c r="AP451">
        <v>20.0</v>
      </c>
      <c r="AQ451" t="s">
        <v>2309</v>
      </c>
    </row>
    <row r="452" ht="15.75" customHeight="1">
      <c r="AP452">
        <v>20.0</v>
      </c>
      <c r="AQ452" t="s">
        <v>2310</v>
      </c>
    </row>
    <row r="453" ht="15.75" customHeight="1">
      <c r="AP453">
        <v>20.0</v>
      </c>
      <c r="AQ453" t="s">
        <v>2311</v>
      </c>
    </row>
    <row r="454" ht="15.75" customHeight="1">
      <c r="AP454">
        <v>20.0</v>
      </c>
      <c r="AQ454" t="s">
        <v>2312</v>
      </c>
    </row>
    <row r="455" ht="15.75" customHeight="1">
      <c r="AP455">
        <v>20.0</v>
      </c>
      <c r="AQ455" t="s">
        <v>2313</v>
      </c>
    </row>
    <row r="456" ht="15.75" customHeight="1">
      <c r="AP456">
        <v>20.0</v>
      </c>
      <c r="AQ456" t="s">
        <v>2315</v>
      </c>
    </row>
    <row r="457" ht="15.75" customHeight="1">
      <c r="AP457">
        <v>20.0</v>
      </c>
      <c r="AQ457" t="s">
        <v>2316</v>
      </c>
    </row>
    <row r="458" ht="15.75" customHeight="1">
      <c r="AP458">
        <v>20.0</v>
      </c>
      <c r="AQ458" t="s">
        <v>2318</v>
      </c>
    </row>
    <row r="459" ht="15.75" customHeight="1">
      <c r="AP459">
        <v>20.0</v>
      </c>
      <c r="AQ459" t="s">
        <v>2319</v>
      </c>
    </row>
    <row r="460" ht="15.75" customHeight="1">
      <c r="AP460">
        <v>20.0</v>
      </c>
      <c r="AQ460" t="s">
        <v>2321</v>
      </c>
    </row>
    <row r="461" ht="15.75" customHeight="1">
      <c r="AP461">
        <v>20.0</v>
      </c>
      <c r="AQ461" t="s">
        <v>2322</v>
      </c>
    </row>
    <row r="462" ht="15.75" customHeight="1">
      <c r="AP462">
        <v>20.0</v>
      </c>
      <c r="AQ462" t="s">
        <v>2324</v>
      </c>
    </row>
    <row r="463" ht="15.75" customHeight="1">
      <c r="AP463">
        <v>20.0</v>
      </c>
      <c r="AQ463" t="s">
        <v>2325</v>
      </c>
    </row>
    <row r="464" ht="15.75" customHeight="1">
      <c r="AP464">
        <v>20.0</v>
      </c>
      <c r="AQ464" t="s">
        <v>2327</v>
      </c>
    </row>
    <row r="465" ht="15.75" customHeight="1">
      <c r="AP465">
        <v>20.0</v>
      </c>
      <c r="AQ465" t="s">
        <v>2328</v>
      </c>
    </row>
    <row r="466" ht="15.75" customHeight="1">
      <c r="AP466">
        <v>20.0</v>
      </c>
      <c r="AQ466" t="s">
        <v>2330</v>
      </c>
    </row>
    <row r="467" ht="15.75" customHeight="1">
      <c r="AP467">
        <v>20.0</v>
      </c>
      <c r="AQ467" t="s">
        <v>2332</v>
      </c>
    </row>
    <row r="468" ht="15.75" customHeight="1">
      <c r="AP468">
        <v>20.0</v>
      </c>
      <c r="AQ468" t="s">
        <v>2333</v>
      </c>
    </row>
    <row r="469" ht="15.75" customHeight="1">
      <c r="AP469">
        <v>20.0</v>
      </c>
      <c r="AQ469" t="s">
        <v>2334</v>
      </c>
    </row>
    <row r="470" ht="15.75" customHeight="1">
      <c r="AP470">
        <v>20.0</v>
      </c>
      <c r="AQ470" t="s">
        <v>2335</v>
      </c>
    </row>
    <row r="471" ht="15.75" customHeight="1">
      <c r="AP471">
        <v>20.0</v>
      </c>
      <c r="AQ471" t="s">
        <v>2337</v>
      </c>
    </row>
    <row r="472" ht="15.75" customHeight="1">
      <c r="AP472">
        <v>20.0</v>
      </c>
      <c r="AQ472" t="s">
        <v>2338</v>
      </c>
    </row>
    <row r="473" ht="15.75" customHeight="1">
      <c r="AP473">
        <v>20.0</v>
      </c>
      <c r="AQ473" t="s">
        <v>2340</v>
      </c>
    </row>
    <row r="474" ht="15.75" customHeight="1">
      <c r="AP474">
        <v>20.0</v>
      </c>
      <c r="AQ474" t="s">
        <v>2341</v>
      </c>
    </row>
    <row r="475" ht="15.75" customHeight="1">
      <c r="AP475">
        <v>20.0</v>
      </c>
      <c r="AQ475" t="s">
        <v>2343</v>
      </c>
    </row>
    <row r="476" ht="15.75" customHeight="1">
      <c r="AP476">
        <v>20.0</v>
      </c>
      <c r="AQ476" t="s">
        <v>2344</v>
      </c>
    </row>
    <row r="477" ht="15.75" customHeight="1">
      <c r="AP477">
        <v>20.0</v>
      </c>
      <c r="AQ477" t="s">
        <v>2346</v>
      </c>
    </row>
    <row r="478" ht="15.75" customHeight="1">
      <c r="AP478">
        <v>20.0</v>
      </c>
      <c r="AQ478" t="s">
        <v>2349</v>
      </c>
    </row>
    <row r="479" ht="15.75" customHeight="1">
      <c r="AP479">
        <v>20.0</v>
      </c>
      <c r="AQ479" t="s">
        <v>2351</v>
      </c>
    </row>
    <row r="480" ht="15.75" customHeight="1">
      <c r="AP480">
        <v>20.0</v>
      </c>
      <c r="AQ480" t="s">
        <v>2353</v>
      </c>
    </row>
    <row r="481" ht="15.75" customHeight="1">
      <c r="AP481">
        <v>20.0</v>
      </c>
      <c r="AQ481" t="s">
        <v>2354</v>
      </c>
    </row>
    <row r="482" ht="15.75" customHeight="1">
      <c r="AP482">
        <v>20.0</v>
      </c>
      <c r="AQ482" t="s">
        <v>2355</v>
      </c>
    </row>
    <row r="483" ht="15.75" customHeight="1">
      <c r="AP483">
        <v>20.0</v>
      </c>
      <c r="AQ483" t="s">
        <v>2357</v>
      </c>
    </row>
    <row r="484" ht="15.75" customHeight="1">
      <c r="AP484">
        <v>20.0</v>
      </c>
      <c r="AQ484" t="s">
        <v>2358</v>
      </c>
    </row>
    <row r="485" ht="15.75" customHeight="1">
      <c r="AP485">
        <v>20.0</v>
      </c>
      <c r="AQ485" t="s">
        <v>2359</v>
      </c>
    </row>
    <row r="486" ht="15.75" customHeight="1">
      <c r="AP486">
        <v>20.0</v>
      </c>
      <c r="AQ486" t="s">
        <v>2360</v>
      </c>
    </row>
    <row r="487" ht="15.75" customHeight="1">
      <c r="AP487">
        <v>20.0</v>
      </c>
      <c r="AQ487" t="s">
        <v>2362</v>
      </c>
    </row>
    <row r="488" ht="15.75" customHeight="1">
      <c r="AP488">
        <v>20.0</v>
      </c>
      <c r="AQ488" t="s">
        <v>2364</v>
      </c>
    </row>
    <row r="489" ht="15.75" customHeight="1">
      <c r="AP489">
        <v>20.0</v>
      </c>
      <c r="AQ489" t="s">
        <v>2365</v>
      </c>
    </row>
    <row r="490" ht="15.75" customHeight="1">
      <c r="AP490">
        <v>20.0</v>
      </c>
      <c r="AQ490" t="s">
        <v>2367</v>
      </c>
    </row>
    <row r="491" ht="15.75" customHeight="1">
      <c r="AP491">
        <v>20.0</v>
      </c>
      <c r="AQ491" t="s">
        <v>2368</v>
      </c>
    </row>
    <row r="492" ht="15.75" customHeight="1">
      <c r="AP492">
        <v>20.0</v>
      </c>
      <c r="AQ492" t="s">
        <v>2369</v>
      </c>
    </row>
    <row r="493" ht="15.75" customHeight="1">
      <c r="AP493">
        <v>20.0</v>
      </c>
      <c r="AQ493" t="s">
        <v>2370</v>
      </c>
    </row>
    <row r="494" ht="15.75" customHeight="1">
      <c r="AP494">
        <v>20.0</v>
      </c>
      <c r="AQ494" t="s">
        <v>2372</v>
      </c>
    </row>
    <row r="495" ht="15.75" customHeight="1">
      <c r="AP495">
        <v>20.0</v>
      </c>
      <c r="AQ495" t="s">
        <v>2373</v>
      </c>
    </row>
    <row r="496" ht="15.75" customHeight="1">
      <c r="AP496">
        <v>20.0</v>
      </c>
      <c r="AQ496" t="s">
        <v>2374</v>
      </c>
    </row>
    <row r="497" ht="15.75" customHeight="1">
      <c r="AP497">
        <v>20.0</v>
      </c>
      <c r="AQ497" t="s">
        <v>2375</v>
      </c>
    </row>
    <row r="498" ht="15.75" customHeight="1">
      <c r="AP498">
        <v>20.0</v>
      </c>
      <c r="AQ498" t="s">
        <v>2377</v>
      </c>
    </row>
    <row r="499" ht="15.75" customHeight="1">
      <c r="AP499">
        <v>20.0</v>
      </c>
      <c r="AQ499" t="s">
        <v>2378</v>
      </c>
    </row>
    <row r="500" ht="15.75" customHeight="1">
      <c r="AP500">
        <v>20.0</v>
      </c>
      <c r="AQ500" t="s">
        <v>2379</v>
      </c>
    </row>
    <row r="501" ht="15.75" customHeight="1">
      <c r="AP501">
        <v>20.0</v>
      </c>
      <c r="AQ501" t="s">
        <v>2382</v>
      </c>
    </row>
    <row r="502" ht="15.75" customHeight="1">
      <c r="AP502">
        <v>20.0</v>
      </c>
      <c r="AQ502" t="s">
        <v>2383</v>
      </c>
    </row>
    <row r="503" ht="15.75" customHeight="1">
      <c r="AP503">
        <v>20.0</v>
      </c>
      <c r="AQ503" t="s">
        <v>2384</v>
      </c>
    </row>
    <row r="504" ht="15.75" customHeight="1">
      <c r="AP504">
        <v>20.0</v>
      </c>
      <c r="AQ504" t="s">
        <v>2385</v>
      </c>
    </row>
    <row r="505" ht="15.75" customHeight="1">
      <c r="AP505">
        <v>20.0</v>
      </c>
      <c r="AQ505" t="s">
        <v>2386</v>
      </c>
    </row>
    <row r="506" ht="15.75" customHeight="1">
      <c r="AP506">
        <v>20.0</v>
      </c>
      <c r="AQ506" t="s">
        <v>2388</v>
      </c>
    </row>
    <row r="507" ht="15.75" customHeight="1">
      <c r="AP507">
        <v>20.0</v>
      </c>
      <c r="AQ507" t="s">
        <v>2389</v>
      </c>
    </row>
    <row r="508" ht="15.75" customHeight="1">
      <c r="AP508">
        <v>20.0</v>
      </c>
      <c r="AQ508" t="s">
        <v>2390</v>
      </c>
    </row>
    <row r="509" ht="15.75" customHeight="1">
      <c r="AP509">
        <v>20.0</v>
      </c>
      <c r="AQ509" t="s">
        <v>2391</v>
      </c>
    </row>
    <row r="510" ht="15.75" customHeight="1">
      <c r="AP510">
        <v>20.0</v>
      </c>
      <c r="AQ510" t="s">
        <v>2392</v>
      </c>
    </row>
    <row r="511" ht="15.75" customHeight="1">
      <c r="AP511">
        <v>20.0</v>
      </c>
      <c r="AQ511" t="s">
        <v>2393</v>
      </c>
    </row>
    <row r="512" ht="15.75" customHeight="1">
      <c r="AP512">
        <v>20.0</v>
      </c>
      <c r="AQ512" t="s">
        <v>2394</v>
      </c>
    </row>
    <row r="513" ht="15.75" customHeight="1">
      <c r="AP513">
        <v>20.0</v>
      </c>
      <c r="AQ513" t="s">
        <v>2396</v>
      </c>
    </row>
    <row r="514" ht="15.75" customHeight="1">
      <c r="AP514">
        <v>20.0</v>
      </c>
      <c r="AQ514" t="s">
        <v>2397</v>
      </c>
    </row>
    <row r="515" ht="15.75" customHeight="1">
      <c r="AP515">
        <v>20.0</v>
      </c>
      <c r="AQ515" t="s">
        <v>2398</v>
      </c>
    </row>
    <row r="516" ht="15.75" customHeight="1">
      <c r="AP516">
        <v>20.0</v>
      </c>
      <c r="AQ516" t="s">
        <v>2399</v>
      </c>
    </row>
    <row r="517" ht="15.75" customHeight="1">
      <c r="AP517">
        <v>20.0</v>
      </c>
      <c r="AQ517" t="s">
        <v>2400</v>
      </c>
    </row>
    <row r="518" ht="15.75" customHeight="1">
      <c r="AP518">
        <v>20.0</v>
      </c>
      <c r="AQ518" t="s">
        <v>2401</v>
      </c>
    </row>
    <row r="519" ht="15.75" customHeight="1">
      <c r="AP519">
        <v>20.0</v>
      </c>
      <c r="AQ519" t="s">
        <v>2402</v>
      </c>
    </row>
    <row r="520" ht="15.75" customHeight="1">
      <c r="AP520">
        <v>20.0</v>
      </c>
      <c r="AQ520" t="s">
        <v>2403</v>
      </c>
    </row>
    <row r="521" ht="15.75" customHeight="1">
      <c r="AP521">
        <v>20.0</v>
      </c>
      <c r="AQ521" t="s">
        <v>2404</v>
      </c>
    </row>
    <row r="522" ht="15.75" customHeight="1">
      <c r="AP522">
        <v>20.0</v>
      </c>
      <c r="AQ522" t="s">
        <v>2406</v>
      </c>
    </row>
    <row r="523" ht="15.75" customHeight="1">
      <c r="AP523">
        <v>20.0</v>
      </c>
      <c r="AQ523" t="s">
        <v>2407</v>
      </c>
    </row>
    <row r="524" ht="15.75" customHeight="1">
      <c r="AP524">
        <v>20.0</v>
      </c>
      <c r="AQ524" t="s">
        <v>2409</v>
      </c>
    </row>
    <row r="525" ht="15.75" customHeight="1">
      <c r="AP525">
        <v>20.0</v>
      </c>
      <c r="AQ525" t="s">
        <v>2410</v>
      </c>
    </row>
    <row r="526" ht="15.75" customHeight="1">
      <c r="AP526">
        <v>20.0</v>
      </c>
      <c r="AQ526" t="s">
        <v>2411</v>
      </c>
    </row>
    <row r="527" ht="15.75" customHeight="1">
      <c r="AP527">
        <v>20.0</v>
      </c>
      <c r="AQ527" t="s">
        <v>2413</v>
      </c>
    </row>
    <row r="528" ht="15.75" customHeight="1">
      <c r="AP528">
        <v>20.0</v>
      </c>
      <c r="AQ528" t="s">
        <v>2414</v>
      </c>
    </row>
    <row r="529" ht="15.75" customHeight="1">
      <c r="AP529">
        <v>20.0</v>
      </c>
      <c r="AQ529" t="s">
        <v>2415</v>
      </c>
    </row>
    <row r="530" ht="15.75" customHeight="1">
      <c r="AP530">
        <v>20.0</v>
      </c>
      <c r="AQ530" t="s">
        <v>2416</v>
      </c>
    </row>
    <row r="531" ht="15.75" customHeight="1">
      <c r="AP531">
        <v>20.0</v>
      </c>
      <c r="AQ531" t="s">
        <v>2417</v>
      </c>
    </row>
    <row r="532" ht="15.75" customHeight="1">
      <c r="AP532">
        <v>20.0</v>
      </c>
      <c r="AQ532" t="s">
        <v>2418</v>
      </c>
    </row>
    <row r="533" ht="15.75" customHeight="1">
      <c r="AP533">
        <v>20.0</v>
      </c>
      <c r="AQ533" t="s">
        <v>2419</v>
      </c>
    </row>
    <row r="534" ht="15.75" customHeight="1">
      <c r="AP534">
        <v>20.0</v>
      </c>
      <c r="AQ534" t="s">
        <v>2420</v>
      </c>
    </row>
    <row r="535" ht="15.75" customHeight="1">
      <c r="AP535">
        <v>20.0</v>
      </c>
      <c r="AQ535" t="s">
        <v>2421</v>
      </c>
    </row>
    <row r="536" ht="15.75" customHeight="1">
      <c r="AP536">
        <v>20.0</v>
      </c>
      <c r="AQ536" t="s">
        <v>2422</v>
      </c>
    </row>
    <row r="537" ht="15.75" customHeight="1">
      <c r="AP537">
        <v>20.0</v>
      </c>
      <c r="AQ537" t="s">
        <v>2423</v>
      </c>
    </row>
    <row r="538" ht="15.75" customHeight="1">
      <c r="AP538">
        <v>20.0</v>
      </c>
      <c r="AQ538" t="s">
        <v>2425</v>
      </c>
    </row>
    <row r="539" ht="15.75" customHeight="1">
      <c r="AP539">
        <v>20.0</v>
      </c>
      <c r="AQ539" t="s">
        <v>2426</v>
      </c>
    </row>
    <row r="540" ht="15.75" customHeight="1">
      <c r="AP540">
        <v>20.0</v>
      </c>
      <c r="AQ540" t="s">
        <v>2427</v>
      </c>
    </row>
    <row r="541" ht="15.75" customHeight="1">
      <c r="AP541">
        <v>20.0</v>
      </c>
      <c r="AQ541" t="s">
        <v>2429</v>
      </c>
    </row>
    <row r="542" ht="15.75" customHeight="1">
      <c r="AP542">
        <v>20.0</v>
      </c>
      <c r="AQ542" t="s">
        <v>2430</v>
      </c>
    </row>
    <row r="543" ht="15.75" customHeight="1">
      <c r="AP543">
        <v>20.0</v>
      </c>
      <c r="AQ543" t="s">
        <v>2433</v>
      </c>
    </row>
    <row r="544" ht="15.75" customHeight="1">
      <c r="AP544">
        <v>20.0</v>
      </c>
      <c r="AQ544" t="s">
        <v>2434</v>
      </c>
    </row>
    <row r="545" ht="15.75" customHeight="1">
      <c r="AP545">
        <v>20.0</v>
      </c>
      <c r="AQ545" t="s">
        <v>2435</v>
      </c>
    </row>
    <row r="546" ht="15.75" customHeight="1">
      <c r="AP546">
        <v>20.0</v>
      </c>
      <c r="AQ546" t="s">
        <v>2436</v>
      </c>
    </row>
    <row r="547" ht="15.75" customHeight="1">
      <c r="AP547">
        <v>20.0</v>
      </c>
      <c r="AQ547" t="s">
        <v>2437</v>
      </c>
    </row>
    <row r="548" ht="15.75" customHeight="1">
      <c r="AP548">
        <v>20.0</v>
      </c>
      <c r="AQ548" t="s">
        <v>2438</v>
      </c>
    </row>
    <row r="549" ht="15.75" customHeight="1">
      <c r="AP549">
        <v>20.0</v>
      </c>
      <c r="AQ549" t="s">
        <v>2439</v>
      </c>
    </row>
    <row r="550" ht="15.75" customHeight="1">
      <c r="AP550">
        <v>20.0</v>
      </c>
      <c r="AQ550" t="s">
        <v>2440</v>
      </c>
    </row>
    <row r="551" ht="15.75" customHeight="1">
      <c r="AP551">
        <v>20.0</v>
      </c>
      <c r="AQ551" t="s">
        <v>2441</v>
      </c>
    </row>
    <row r="552" ht="15.75" customHeight="1">
      <c r="AP552">
        <v>20.0</v>
      </c>
      <c r="AQ552" t="s">
        <v>2444</v>
      </c>
    </row>
    <row r="553" ht="15.75" customHeight="1">
      <c r="AP553">
        <v>20.0</v>
      </c>
      <c r="AQ553" t="s">
        <v>2445</v>
      </c>
    </row>
    <row r="554" ht="15.75" customHeight="1">
      <c r="AP554">
        <v>20.0</v>
      </c>
      <c r="AQ554" t="s">
        <v>2447</v>
      </c>
    </row>
    <row r="555" ht="15.75" customHeight="1">
      <c r="AP555">
        <v>20.0</v>
      </c>
      <c r="AQ555" t="s">
        <v>2448</v>
      </c>
    </row>
    <row r="556" ht="15.75" customHeight="1">
      <c r="AP556">
        <v>20.0</v>
      </c>
      <c r="AQ556" t="s">
        <v>2450</v>
      </c>
    </row>
    <row r="557" ht="15.75" customHeight="1">
      <c r="AP557">
        <v>20.0</v>
      </c>
      <c r="AQ557" t="s">
        <v>2451</v>
      </c>
    </row>
    <row r="558" ht="15.75" customHeight="1">
      <c r="AP558">
        <v>20.0</v>
      </c>
      <c r="AQ558" t="s">
        <v>2453</v>
      </c>
    </row>
    <row r="559" ht="15.75" customHeight="1">
      <c r="AP559">
        <v>20.0</v>
      </c>
      <c r="AQ559" t="s">
        <v>2454</v>
      </c>
    </row>
    <row r="560" ht="15.75" customHeight="1">
      <c r="AP560">
        <v>20.0</v>
      </c>
      <c r="AQ560" t="s">
        <v>2456</v>
      </c>
    </row>
    <row r="561" ht="15.75" customHeight="1">
      <c r="AP561">
        <v>20.0</v>
      </c>
      <c r="AQ561" t="s">
        <v>2458</v>
      </c>
    </row>
    <row r="562" ht="15.75" customHeight="1">
      <c r="AP562">
        <v>20.0</v>
      </c>
      <c r="AQ562" t="s">
        <v>2460</v>
      </c>
    </row>
    <row r="563" ht="15.75" customHeight="1">
      <c r="AP563">
        <v>20.0</v>
      </c>
      <c r="AQ563" t="s">
        <v>1162</v>
      </c>
    </row>
    <row r="564" ht="15.75" customHeight="1">
      <c r="AP564">
        <v>20.0</v>
      </c>
      <c r="AQ564" t="s">
        <v>2461</v>
      </c>
    </row>
    <row r="565" ht="15.75" customHeight="1">
      <c r="AP565">
        <v>20.0</v>
      </c>
      <c r="AQ565" t="s">
        <v>2462</v>
      </c>
    </row>
    <row r="566" ht="15.75" customHeight="1">
      <c r="AP566">
        <v>20.0</v>
      </c>
      <c r="AQ566" t="s">
        <v>2463</v>
      </c>
    </row>
    <row r="567" ht="15.75" customHeight="1">
      <c r="AP567">
        <v>20.0</v>
      </c>
      <c r="AQ567" t="s">
        <v>2465</v>
      </c>
    </row>
    <row r="568" ht="15.75" customHeight="1">
      <c r="AP568">
        <v>20.0</v>
      </c>
      <c r="AQ568" t="s">
        <v>2466</v>
      </c>
    </row>
    <row r="569" ht="15.75" customHeight="1">
      <c r="AP569">
        <v>20.0</v>
      </c>
      <c r="AQ569" t="s">
        <v>2467</v>
      </c>
    </row>
    <row r="570" ht="15.75" customHeight="1">
      <c r="AP570">
        <v>20.0</v>
      </c>
      <c r="AQ570" t="s">
        <v>2470</v>
      </c>
    </row>
    <row r="571" ht="15.75" customHeight="1">
      <c r="AP571">
        <v>20.0</v>
      </c>
      <c r="AQ571" t="s">
        <v>2471</v>
      </c>
    </row>
    <row r="572" ht="15.75" customHeight="1">
      <c r="AP572">
        <v>20.0</v>
      </c>
      <c r="AQ572" t="s">
        <v>2472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2.14"/>
    <col customWidth="1" min="2" max="6" width="20.71"/>
    <col customWidth="1" hidden="1" min="7" max="7" width="10.86"/>
    <col customWidth="1" min="8" max="26" width="10.86"/>
  </cols>
  <sheetData>
    <row r="1" ht="34.5" customHeight="1">
      <c r="A1" s="13" t="s">
        <v>3256</v>
      </c>
      <c r="B1" s="14"/>
      <c r="C1" s="14"/>
      <c r="D1" s="14"/>
      <c r="E1" s="14"/>
      <c r="F1" s="14"/>
      <c r="G1" s="6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>
      <c r="A2" s="16" t="str">
        <f>ENTE_PUBLICO</f>
        <v>CONSEJO TURISTICO DE SAN MIGUEL DE ALLENDE, GTO., Gobierno del Estado de Guanajuato</v>
      </c>
      <c r="B2" s="18"/>
      <c r="C2" s="18"/>
      <c r="D2" s="18"/>
      <c r="E2" s="18"/>
      <c r="F2" s="19"/>
    </row>
    <row r="3">
      <c r="A3" s="23" t="s">
        <v>3257</v>
      </c>
      <c r="B3" s="24"/>
      <c r="C3" s="24"/>
      <c r="D3" s="24"/>
      <c r="E3" s="24"/>
      <c r="F3" s="25"/>
    </row>
    <row r="4">
      <c r="A4" s="35"/>
      <c r="B4" s="35" t="s">
        <v>3258</v>
      </c>
      <c r="C4" s="35" t="s">
        <v>3113</v>
      </c>
      <c r="D4" s="35" t="s">
        <v>3259</v>
      </c>
      <c r="E4" s="35" t="s">
        <v>3260</v>
      </c>
      <c r="F4" s="35" t="s">
        <v>3261</v>
      </c>
    </row>
    <row r="5">
      <c r="A5" s="87" t="s">
        <v>3262</v>
      </c>
      <c r="B5" s="54"/>
      <c r="C5" s="54"/>
      <c r="D5" s="54"/>
      <c r="E5" s="54"/>
      <c r="F5" s="54"/>
    </row>
    <row r="6">
      <c r="A6" s="93" t="s">
        <v>3263</v>
      </c>
      <c r="B6" s="31"/>
      <c r="C6" s="31"/>
      <c r="D6" s="31"/>
      <c r="E6" s="31"/>
      <c r="F6" s="31"/>
    </row>
    <row r="7">
      <c r="A7" s="93" t="s">
        <v>3264</v>
      </c>
      <c r="B7" s="31"/>
      <c r="C7" s="31"/>
      <c r="D7" s="31"/>
      <c r="E7" s="31"/>
      <c r="F7" s="31"/>
    </row>
    <row r="8">
      <c r="A8" s="93"/>
      <c r="B8" s="31"/>
      <c r="C8" s="31"/>
      <c r="D8" s="31"/>
      <c r="E8" s="31"/>
      <c r="F8" s="31"/>
    </row>
    <row r="9">
      <c r="A9" s="87" t="s">
        <v>3265</v>
      </c>
      <c r="B9" s="31"/>
      <c r="C9" s="31"/>
      <c r="D9" s="31"/>
      <c r="E9" s="31"/>
      <c r="F9" s="31"/>
    </row>
    <row r="10">
      <c r="A10" s="93" t="s">
        <v>3266</v>
      </c>
      <c r="B10" s="31"/>
      <c r="C10" s="31"/>
      <c r="D10" s="31"/>
      <c r="E10" s="31"/>
      <c r="F10" s="31"/>
    </row>
    <row r="11">
      <c r="A11" s="93" t="s">
        <v>3267</v>
      </c>
      <c r="B11" s="31"/>
      <c r="C11" s="31"/>
      <c r="D11" s="31"/>
      <c r="E11" s="31"/>
      <c r="F11" s="31"/>
    </row>
    <row r="12">
      <c r="A12" s="93" t="s">
        <v>3268</v>
      </c>
      <c r="B12" s="31"/>
      <c r="C12" s="31"/>
      <c r="D12" s="31"/>
      <c r="E12" s="31"/>
      <c r="F12" s="31"/>
    </row>
    <row r="13">
      <c r="A13" s="93" t="s">
        <v>3269</v>
      </c>
      <c r="B13" s="31"/>
      <c r="C13" s="31"/>
      <c r="D13" s="31"/>
      <c r="E13" s="31"/>
      <c r="F13" s="31"/>
    </row>
    <row r="14">
      <c r="A14" s="93" t="s">
        <v>3270</v>
      </c>
      <c r="B14" s="31"/>
      <c r="C14" s="31"/>
      <c r="D14" s="31"/>
      <c r="E14" s="31"/>
      <c r="F14" s="31"/>
    </row>
    <row r="15">
      <c r="A15" s="93" t="s">
        <v>3267</v>
      </c>
      <c r="B15" s="31"/>
      <c r="C15" s="31"/>
      <c r="D15" s="31"/>
      <c r="E15" s="31"/>
      <c r="F15" s="31"/>
    </row>
    <row r="16">
      <c r="A16" s="93" t="s">
        <v>3268</v>
      </c>
      <c r="B16" s="31"/>
      <c r="C16" s="31"/>
      <c r="D16" s="31"/>
      <c r="E16" s="31"/>
      <c r="F16" s="31"/>
    </row>
    <row r="17">
      <c r="A17" s="93" t="s">
        <v>3269</v>
      </c>
      <c r="B17" s="31"/>
      <c r="C17" s="31"/>
      <c r="D17" s="31"/>
      <c r="E17" s="31"/>
      <c r="F17" s="31"/>
    </row>
    <row r="18">
      <c r="A18" s="93" t="s">
        <v>3271</v>
      </c>
      <c r="B18" s="135"/>
      <c r="C18" s="31"/>
      <c r="D18" s="31"/>
      <c r="E18" s="31"/>
      <c r="F18" s="31"/>
    </row>
    <row r="19">
      <c r="A19" s="93" t="s">
        <v>3272</v>
      </c>
      <c r="B19" s="31"/>
      <c r="C19" s="31"/>
      <c r="D19" s="31"/>
      <c r="E19" s="31"/>
      <c r="F19" s="31"/>
    </row>
    <row r="20">
      <c r="A20" s="93" t="s">
        <v>3273</v>
      </c>
      <c r="B20" s="136"/>
      <c r="C20" s="136"/>
      <c r="D20" s="136"/>
      <c r="E20" s="136"/>
      <c r="F20" s="136"/>
    </row>
    <row r="21" ht="15.75" customHeight="1">
      <c r="A21" s="93" t="s">
        <v>3274</v>
      </c>
      <c r="B21" s="136"/>
      <c r="C21" s="136"/>
      <c r="D21" s="136"/>
      <c r="E21" s="136"/>
      <c r="F21" s="136"/>
    </row>
    <row r="22" ht="15.75" customHeight="1">
      <c r="A22" s="93" t="s">
        <v>3275</v>
      </c>
      <c r="B22" s="136"/>
      <c r="C22" s="136"/>
      <c r="D22" s="136"/>
      <c r="E22" s="136"/>
      <c r="F22" s="136"/>
    </row>
    <row r="23" ht="15.75" customHeight="1">
      <c r="A23" s="93" t="s">
        <v>3276</v>
      </c>
      <c r="B23" s="136"/>
      <c r="C23" s="136"/>
      <c r="D23" s="136"/>
      <c r="E23" s="136"/>
      <c r="F23" s="136"/>
    </row>
    <row r="24" ht="15.75" customHeight="1">
      <c r="A24" s="93" t="s">
        <v>3277</v>
      </c>
      <c r="B24" s="137"/>
      <c r="C24" s="31"/>
      <c r="D24" s="31"/>
      <c r="E24" s="31"/>
      <c r="F24" s="31"/>
    </row>
    <row r="25" ht="15.75" customHeight="1">
      <c r="A25" s="93" t="s">
        <v>3278</v>
      </c>
      <c r="B25" s="137"/>
      <c r="C25" s="31"/>
      <c r="D25" s="31"/>
      <c r="E25" s="31"/>
      <c r="F25" s="31"/>
    </row>
    <row r="26" ht="15.75" customHeight="1">
      <c r="A26" s="93"/>
      <c r="B26" s="31"/>
      <c r="C26" s="31"/>
      <c r="D26" s="31"/>
      <c r="E26" s="31"/>
      <c r="F26" s="31"/>
    </row>
    <row r="27" ht="15.75" customHeight="1">
      <c r="A27" s="87" t="s">
        <v>3279</v>
      </c>
      <c r="B27" s="31"/>
      <c r="C27" s="31"/>
      <c r="D27" s="31"/>
      <c r="E27" s="31"/>
      <c r="F27" s="31"/>
    </row>
    <row r="28" ht="15.75" customHeight="1">
      <c r="A28" s="93" t="s">
        <v>3280</v>
      </c>
      <c r="B28" s="31"/>
      <c r="C28" s="31"/>
      <c r="D28" s="31"/>
      <c r="E28" s="31"/>
      <c r="F28" s="31"/>
    </row>
    <row r="29" ht="15.75" customHeight="1">
      <c r="A29" s="93"/>
      <c r="B29" s="31"/>
      <c r="C29" s="31"/>
      <c r="D29" s="31"/>
      <c r="E29" s="31"/>
      <c r="F29" s="31"/>
    </row>
    <row r="30" ht="15.75" customHeight="1">
      <c r="A30" s="87" t="s">
        <v>3281</v>
      </c>
      <c r="B30" s="31"/>
      <c r="C30" s="31"/>
      <c r="D30" s="31"/>
      <c r="E30" s="31"/>
      <c r="F30" s="31"/>
    </row>
    <row r="31" ht="15.75" customHeight="1">
      <c r="A31" s="93" t="s">
        <v>3266</v>
      </c>
      <c r="B31" s="31"/>
      <c r="C31" s="31"/>
      <c r="D31" s="31"/>
      <c r="E31" s="31"/>
      <c r="F31" s="31"/>
    </row>
    <row r="32" ht="15.75" customHeight="1">
      <c r="A32" s="93" t="s">
        <v>3270</v>
      </c>
      <c r="B32" s="31"/>
      <c r="C32" s="31"/>
      <c r="D32" s="31"/>
      <c r="E32" s="31"/>
      <c r="F32" s="31"/>
    </row>
    <row r="33" ht="15.75" customHeight="1">
      <c r="A33" s="93" t="s">
        <v>3282</v>
      </c>
      <c r="B33" s="31"/>
      <c r="C33" s="31"/>
      <c r="D33" s="31"/>
      <c r="E33" s="31"/>
      <c r="F33" s="31"/>
    </row>
    <row r="34" ht="15.75" customHeight="1">
      <c r="A34" s="93"/>
      <c r="B34" s="31"/>
      <c r="C34" s="31"/>
      <c r="D34" s="31"/>
      <c r="E34" s="31"/>
      <c r="F34" s="31"/>
    </row>
    <row r="35" ht="15.75" customHeight="1">
      <c r="A35" s="87" t="s">
        <v>3283</v>
      </c>
      <c r="B35" s="31"/>
      <c r="C35" s="31"/>
      <c r="D35" s="31"/>
      <c r="E35" s="31"/>
      <c r="F35" s="31"/>
    </row>
    <row r="36" ht="15.75" customHeight="1">
      <c r="A36" s="93" t="s">
        <v>3284</v>
      </c>
      <c r="B36" s="31"/>
      <c r="C36" s="31"/>
      <c r="D36" s="31"/>
      <c r="E36" s="31"/>
      <c r="F36" s="31"/>
    </row>
    <row r="37" ht="15.75" customHeight="1">
      <c r="A37" s="93" t="s">
        <v>3285</v>
      </c>
      <c r="B37" s="31"/>
      <c r="C37" s="31"/>
      <c r="D37" s="31"/>
      <c r="E37" s="31"/>
      <c r="F37" s="31"/>
    </row>
    <row r="38" ht="15.75" customHeight="1">
      <c r="A38" s="93" t="s">
        <v>3286</v>
      </c>
      <c r="B38" s="137"/>
      <c r="C38" s="31"/>
      <c r="D38" s="31"/>
      <c r="E38" s="31"/>
      <c r="F38" s="31"/>
    </row>
    <row r="39" ht="15.75" customHeight="1">
      <c r="A39" s="93"/>
      <c r="B39" s="31"/>
      <c r="C39" s="31"/>
      <c r="D39" s="31"/>
      <c r="E39" s="31"/>
      <c r="F39" s="31"/>
    </row>
    <row r="40" ht="15.75" customHeight="1">
      <c r="A40" s="87" t="s">
        <v>3287</v>
      </c>
      <c r="B40" s="31"/>
      <c r="C40" s="31"/>
      <c r="D40" s="31"/>
      <c r="E40" s="31"/>
      <c r="F40" s="31"/>
    </row>
    <row r="41" ht="15.75" customHeight="1">
      <c r="A41" s="93"/>
      <c r="B41" s="31"/>
      <c r="C41" s="31"/>
      <c r="D41" s="31"/>
      <c r="E41" s="31"/>
      <c r="F41" s="31"/>
    </row>
    <row r="42" ht="15.75" customHeight="1">
      <c r="A42" s="87" t="s">
        <v>3288</v>
      </c>
      <c r="B42" s="31"/>
      <c r="C42" s="31"/>
      <c r="D42" s="31"/>
      <c r="E42" s="31"/>
      <c r="F42" s="31"/>
    </row>
    <row r="43" ht="15.75" customHeight="1">
      <c r="A43" s="93" t="s">
        <v>3289</v>
      </c>
      <c r="B43" s="31"/>
      <c r="C43" s="31"/>
      <c r="D43" s="31"/>
      <c r="E43" s="31"/>
      <c r="F43" s="31"/>
    </row>
    <row r="44" ht="15.75" customHeight="1">
      <c r="A44" s="93" t="s">
        <v>3290</v>
      </c>
      <c r="B44" s="31"/>
      <c r="C44" s="31"/>
      <c r="D44" s="31"/>
      <c r="E44" s="31"/>
      <c r="F44" s="31"/>
    </row>
    <row r="45" ht="15.75" customHeight="1">
      <c r="A45" s="93" t="s">
        <v>3291</v>
      </c>
      <c r="B45" s="31"/>
      <c r="C45" s="31"/>
      <c r="D45" s="31"/>
      <c r="E45" s="31"/>
      <c r="F45" s="31"/>
    </row>
    <row r="46" ht="15.75" customHeight="1">
      <c r="A46" s="93"/>
      <c r="B46" s="31"/>
      <c r="C46" s="31"/>
      <c r="D46" s="31"/>
      <c r="E46" s="31"/>
      <c r="F46" s="31"/>
    </row>
    <row r="47" ht="15.75" customHeight="1">
      <c r="A47" s="87" t="s">
        <v>3292</v>
      </c>
      <c r="B47" s="31"/>
      <c r="C47" s="31"/>
      <c r="D47" s="31"/>
      <c r="E47" s="31"/>
      <c r="F47" s="31"/>
    </row>
    <row r="48" ht="15.75" customHeight="1">
      <c r="A48" s="93" t="s">
        <v>3290</v>
      </c>
      <c r="B48" s="136"/>
      <c r="C48" s="136"/>
      <c r="D48" s="136"/>
      <c r="E48" s="136"/>
      <c r="F48" s="136"/>
    </row>
    <row r="49" ht="15.75" customHeight="1">
      <c r="A49" s="93" t="s">
        <v>3291</v>
      </c>
      <c r="B49" s="136"/>
      <c r="C49" s="136"/>
      <c r="D49" s="136"/>
      <c r="E49" s="136"/>
      <c r="F49" s="136"/>
    </row>
    <row r="50" ht="15.75" customHeight="1">
      <c r="A50" s="93"/>
      <c r="B50" s="31"/>
      <c r="C50" s="31"/>
      <c r="D50" s="31"/>
      <c r="E50" s="31"/>
      <c r="F50" s="31"/>
    </row>
    <row r="51" ht="15.75" customHeight="1">
      <c r="A51" s="87" t="s">
        <v>3293</v>
      </c>
      <c r="B51" s="31"/>
      <c r="C51" s="31"/>
      <c r="D51" s="31"/>
      <c r="E51" s="31"/>
      <c r="F51" s="31"/>
    </row>
    <row r="52" ht="15.75" customHeight="1">
      <c r="A52" s="93" t="s">
        <v>3290</v>
      </c>
      <c r="B52" s="31"/>
      <c r="C52" s="31"/>
      <c r="D52" s="31"/>
      <c r="E52" s="31"/>
      <c r="F52" s="31"/>
    </row>
    <row r="53" ht="15.75" customHeight="1">
      <c r="A53" s="93" t="s">
        <v>3291</v>
      </c>
      <c r="B53" s="31"/>
      <c r="C53" s="31"/>
      <c r="D53" s="31"/>
      <c r="E53" s="31"/>
      <c r="F53" s="31"/>
    </row>
    <row r="54" ht="15.75" customHeight="1">
      <c r="A54" s="93" t="s">
        <v>3294</v>
      </c>
      <c r="B54" s="31"/>
      <c r="C54" s="31"/>
      <c r="D54" s="31"/>
      <c r="E54" s="31"/>
      <c r="F54" s="31"/>
    </row>
    <row r="55" ht="15.75" customHeight="1">
      <c r="A55" s="93"/>
      <c r="B55" s="31"/>
      <c r="C55" s="31"/>
      <c r="D55" s="31"/>
      <c r="E55" s="31"/>
      <c r="F55" s="31"/>
    </row>
    <row r="56" ht="15.75" customHeight="1">
      <c r="A56" s="87" t="s">
        <v>3295</v>
      </c>
      <c r="B56" s="31"/>
      <c r="C56" s="31"/>
      <c r="D56" s="31"/>
      <c r="E56" s="31"/>
      <c r="F56" s="31"/>
    </row>
    <row r="57" ht="15.75" customHeight="1">
      <c r="A57" s="93" t="s">
        <v>3290</v>
      </c>
      <c r="B57" s="31"/>
      <c r="C57" s="31"/>
      <c r="D57" s="31"/>
      <c r="E57" s="31"/>
      <c r="F57" s="31"/>
    </row>
    <row r="58" ht="15.75" customHeight="1">
      <c r="A58" s="93" t="s">
        <v>3291</v>
      </c>
      <c r="B58" s="31"/>
      <c r="C58" s="31"/>
      <c r="D58" s="31"/>
      <c r="E58" s="31"/>
      <c r="F58" s="31"/>
    </row>
    <row r="59" ht="15.75" customHeight="1">
      <c r="A59" s="93"/>
      <c r="B59" s="31"/>
      <c r="C59" s="31"/>
      <c r="D59" s="31"/>
      <c r="E59" s="31"/>
      <c r="F59" s="31"/>
    </row>
    <row r="60" ht="15.75" customHeight="1">
      <c r="A60" s="87" t="s">
        <v>3296</v>
      </c>
      <c r="B60" s="31"/>
      <c r="C60" s="31"/>
      <c r="D60" s="31"/>
      <c r="E60" s="31"/>
      <c r="F60" s="31"/>
    </row>
    <row r="61" ht="15.75" customHeight="1">
      <c r="A61" s="93" t="s">
        <v>3297</v>
      </c>
      <c r="B61" s="31"/>
      <c r="C61" s="31"/>
      <c r="D61" s="31"/>
      <c r="E61" s="31"/>
      <c r="F61" s="31"/>
    </row>
    <row r="62" ht="15.75" customHeight="1">
      <c r="A62" s="93" t="s">
        <v>3298</v>
      </c>
      <c r="B62" s="137"/>
      <c r="C62" s="31"/>
      <c r="D62" s="31"/>
      <c r="E62" s="31"/>
      <c r="F62" s="31"/>
    </row>
    <row r="63" ht="15.75" customHeight="1">
      <c r="A63" s="93"/>
      <c r="B63" s="31"/>
      <c r="C63" s="31"/>
      <c r="D63" s="31"/>
      <c r="E63" s="31"/>
      <c r="F63" s="31"/>
    </row>
    <row r="64" ht="15.75" customHeight="1">
      <c r="A64" s="87" t="s">
        <v>3299</v>
      </c>
      <c r="B64" s="31"/>
      <c r="C64" s="31"/>
      <c r="D64" s="31"/>
      <c r="E64" s="31"/>
      <c r="F64" s="31"/>
    </row>
    <row r="65" ht="15.75" customHeight="1">
      <c r="A65" s="93" t="s">
        <v>3300</v>
      </c>
      <c r="B65" s="31"/>
      <c r="C65" s="31"/>
      <c r="D65" s="31"/>
      <c r="E65" s="31"/>
      <c r="F65" s="31"/>
    </row>
    <row r="66" ht="15.75" customHeight="1">
      <c r="A66" s="93" t="s">
        <v>3301</v>
      </c>
      <c r="B66" s="31"/>
      <c r="C66" s="31"/>
      <c r="D66" s="31"/>
      <c r="E66" s="31"/>
      <c r="F66" s="31"/>
    </row>
    <row r="67" ht="15.75" customHeight="1">
      <c r="A67" s="138"/>
      <c r="B67" s="58"/>
      <c r="C67" s="58"/>
      <c r="D67" s="58"/>
      <c r="E67" s="58"/>
      <c r="F67" s="58"/>
    </row>
    <row r="68" ht="15.75" customHeight="1">
      <c r="A68" s="53"/>
    </row>
    <row r="69" ht="15.75" customHeight="1">
      <c r="A69" s="53"/>
    </row>
    <row r="70" ht="15.75" customHeight="1">
      <c r="A70" s="53"/>
    </row>
    <row r="71" ht="15.75" customHeight="1">
      <c r="A71" s="53"/>
    </row>
    <row r="72" ht="15.75" customHeight="1">
      <c r="A72" s="53"/>
    </row>
    <row r="73" ht="15.75" customHeight="1">
      <c r="A73" s="53"/>
    </row>
    <row r="74" ht="15.75" customHeight="1">
      <c r="A74" s="53"/>
    </row>
    <row r="75" ht="15.75" customHeight="1">
      <c r="A75" s="53"/>
    </row>
    <row r="76" ht="15.75" customHeight="1">
      <c r="A76" s="53"/>
    </row>
    <row r="77" ht="15.75" customHeight="1">
      <c r="A77" s="53"/>
    </row>
    <row r="78" ht="15.75" customHeight="1">
      <c r="A78" s="53"/>
    </row>
    <row r="79" ht="15.75" customHeight="1">
      <c r="A79" s="53"/>
    </row>
    <row r="80" ht="15.75" customHeight="1">
      <c r="A80" s="53"/>
    </row>
    <row r="81" ht="15.75" customHeight="1">
      <c r="A81" s="53"/>
    </row>
    <row r="82" ht="15.75" customHeight="1">
      <c r="A82" s="53"/>
    </row>
    <row r="83" ht="15.75" customHeight="1">
      <c r="A83" s="53"/>
    </row>
    <row r="84" ht="15.75" customHeight="1">
      <c r="A84" s="53"/>
    </row>
    <row r="85" ht="15.75" customHeight="1">
      <c r="A85" s="53"/>
    </row>
    <row r="86" ht="15.75" customHeight="1">
      <c r="A86" s="53"/>
    </row>
    <row r="87" ht="15.75" customHeight="1">
      <c r="A87" s="53"/>
    </row>
    <row r="88" ht="15.75" customHeight="1">
      <c r="A88" s="53"/>
    </row>
    <row r="89" ht="15.75" customHeight="1">
      <c r="A89" s="53"/>
    </row>
    <row r="90" ht="15.75" customHeight="1">
      <c r="A90" s="53"/>
    </row>
    <row r="91" ht="15.75" customHeight="1">
      <c r="A91" s="53"/>
    </row>
    <row r="92" ht="15.75" customHeight="1">
      <c r="A92" s="53"/>
    </row>
    <row r="93" ht="15.75" customHeight="1">
      <c r="A93" s="53"/>
    </row>
    <row r="94" ht="15.75" customHeight="1">
      <c r="A94" s="53"/>
    </row>
    <row r="95" ht="15.75" customHeight="1">
      <c r="A95" s="53"/>
    </row>
    <row r="96" ht="15.75" customHeight="1">
      <c r="A96" s="53"/>
    </row>
    <row r="97" ht="15.75" customHeight="1">
      <c r="A97" s="53"/>
    </row>
    <row r="98" ht="15.75" customHeight="1">
      <c r="A98" s="53"/>
    </row>
    <row r="99" ht="15.75" customHeight="1">
      <c r="A99" s="53"/>
    </row>
    <row r="100" ht="15.75" customHeight="1">
      <c r="A100" s="53"/>
    </row>
    <row r="101" ht="15.75" customHeight="1">
      <c r="A101" s="53"/>
    </row>
    <row r="102" ht="15.75" customHeight="1">
      <c r="A102" s="53"/>
    </row>
    <row r="103" ht="15.75" customHeight="1">
      <c r="A103" s="53"/>
    </row>
    <row r="104" ht="15.75" customHeight="1">
      <c r="A104" s="53"/>
    </row>
    <row r="105" ht="15.75" customHeight="1">
      <c r="A105" s="53"/>
    </row>
    <row r="106" ht="15.75" customHeight="1">
      <c r="A106" s="53"/>
    </row>
    <row r="107" ht="15.75" customHeight="1">
      <c r="A107" s="53"/>
    </row>
    <row r="108" ht="15.75" customHeight="1">
      <c r="A108" s="53"/>
    </row>
    <row r="109" ht="15.75" customHeight="1">
      <c r="A109" s="53"/>
    </row>
    <row r="110" ht="15.75" customHeight="1">
      <c r="A110" s="53"/>
    </row>
    <row r="111" ht="15.75" customHeight="1">
      <c r="A111" s="53"/>
    </row>
    <row r="112" ht="15.75" customHeight="1">
      <c r="A112" s="53"/>
    </row>
    <row r="113" ht="15.75" customHeight="1">
      <c r="A113" s="53"/>
    </row>
    <row r="114" ht="15.75" customHeight="1">
      <c r="A114" s="53"/>
    </row>
    <row r="115" ht="15.75" customHeight="1">
      <c r="A115" s="53"/>
    </row>
    <row r="116" ht="15.75" customHeight="1">
      <c r="A116" s="53"/>
    </row>
    <row r="117" ht="15.75" customHeight="1">
      <c r="A117" s="53"/>
    </row>
    <row r="118" ht="15.75" customHeight="1">
      <c r="A118" s="53"/>
    </row>
    <row r="119" ht="15.75" customHeight="1">
      <c r="A119" s="53"/>
    </row>
    <row r="120" ht="15.75" customHeight="1">
      <c r="A120" s="53"/>
    </row>
    <row r="121" ht="15.75" customHeight="1">
      <c r="A121" s="53"/>
    </row>
    <row r="122" ht="15.75" customHeight="1">
      <c r="A122" s="53"/>
    </row>
    <row r="123" ht="15.75" customHeight="1">
      <c r="A123" s="53"/>
    </row>
    <row r="124" ht="15.75" customHeight="1">
      <c r="A124" s="53"/>
    </row>
    <row r="125" ht="15.75" customHeight="1">
      <c r="A125" s="53"/>
    </row>
    <row r="126" ht="15.75" customHeight="1">
      <c r="A126" s="53"/>
    </row>
    <row r="127" ht="15.75" customHeight="1">
      <c r="A127" s="53"/>
    </row>
    <row r="128" ht="15.75" customHeight="1">
      <c r="A128" s="53"/>
    </row>
    <row r="129" ht="15.75" customHeight="1">
      <c r="A129" s="53"/>
    </row>
    <row r="130" ht="15.75" customHeight="1">
      <c r="A130" s="53"/>
    </row>
    <row r="131" ht="15.75" customHeight="1">
      <c r="A131" s="53"/>
    </row>
    <row r="132" ht="15.75" customHeight="1">
      <c r="A132" s="53"/>
    </row>
    <row r="133" ht="15.75" customHeight="1">
      <c r="A133" s="53"/>
    </row>
    <row r="134" ht="15.75" customHeight="1">
      <c r="A134" s="53"/>
    </row>
    <row r="135" ht="15.75" customHeight="1">
      <c r="A135" s="53"/>
    </row>
    <row r="136" ht="15.75" customHeight="1">
      <c r="A136" s="53"/>
    </row>
    <row r="137" ht="15.75" customHeight="1">
      <c r="A137" s="53"/>
    </row>
    <row r="138" ht="15.75" customHeight="1">
      <c r="A138" s="53"/>
    </row>
    <row r="139" ht="15.75" customHeight="1">
      <c r="A139" s="53"/>
    </row>
    <row r="140" ht="15.75" customHeight="1">
      <c r="A140" s="53"/>
    </row>
    <row r="141" ht="15.75" customHeight="1">
      <c r="A141" s="53"/>
    </row>
    <row r="142" ht="15.75" customHeight="1">
      <c r="A142" s="53"/>
    </row>
    <row r="143" ht="15.75" customHeight="1">
      <c r="A143" s="53"/>
    </row>
    <row r="144" ht="15.75" customHeight="1">
      <c r="A144" s="53"/>
    </row>
    <row r="145" ht="15.75" customHeight="1">
      <c r="A145" s="53"/>
    </row>
    <row r="146" ht="15.75" customHeight="1">
      <c r="A146" s="53"/>
    </row>
    <row r="147" ht="15.75" customHeight="1">
      <c r="A147" s="53"/>
    </row>
    <row r="148" ht="15.75" customHeight="1">
      <c r="A148" s="53"/>
    </row>
    <row r="149" ht="15.75" customHeight="1">
      <c r="A149" s="53"/>
    </row>
    <row r="150" ht="15.75" customHeight="1">
      <c r="A150" s="53"/>
    </row>
    <row r="151" ht="15.75" customHeight="1">
      <c r="A151" s="53"/>
    </row>
    <row r="152" ht="15.75" customHeight="1">
      <c r="A152" s="53"/>
    </row>
    <row r="153" ht="15.75" customHeight="1">
      <c r="A153" s="53"/>
    </row>
    <row r="154" ht="15.75" customHeight="1">
      <c r="A154" s="53"/>
    </row>
    <row r="155" ht="15.75" customHeight="1">
      <c r="A155" s="53"/>
    </row>
    <row r="156" ht="15.75" customHeight="1">
      <c r="A156" s="53"/>
    </row>
    <row r="157" ht="15.75" customHeight="1">
      <c r="A157" s="53"/>
    </row>
    <row r="158" ht="15.75" customHeight="1">
      <c r="A158" s="53"/>
    </row>
    <row r="159" ht="15.75" customHeight="1">
      <c r="A159" s="53"/>
    </row>
    <row r="160" ht="15.75" customHeight="1">
      <c r="A160" s="53"/>
    </row>
    <row r="161" ht="15.75" customHeight="1">
      <c r="A161" s="53"/>
    </row>
    <row r="162" ht="15.75" customHeight="1">
      <c r="A162" s="53"/>
    </row>
    <row r="163" ht="15.75" customHeight="1">
      <c r="A163" s="53"/>
    </row>
    <row r="164" ht="15.75" customHeight="1">
      <c r="A164" s="53"/>
    </row>
    <row r="165" ht="15.75" customHeight="1">
      <c r="A165" s="53"/>
    </row>
    <row r="166" ht="15.75" customHeight="1">
      <c r="A166" s="53"/>
    </row>
    <row r="167" ht="15.75" customHeight="1">
      <c r="A167" s="53"/>
    </row>
    <row r="168" ht="15.75" customHeight="1">
      <c r="A168" s="53"/>
    </row>
    <row r="169" ht="15.75" customHeight="1">
      <c r="A169" s="53"/>
    </row>
    <row r="170" ht="15.75" customHeight="1">
      <c r="A170" s="53"/>
    </row>
    <row r="171" ht="15.75" customHeight="1">
      <c r="A171" s="53"/>
    </row>
    <row r="172" ht="15.75" customHeight="1">
      <c r="A172" s="53"/>
    </row>
    <row r="173" ht="15.75" customHeight="1">
      <c r="A173" s="53"/>
    </row>
    <row r="174" ht="15.75" customHeight="1">
      <c r="A174" s="53"/>
    </row>
    <row r="175" ht="15.75" customHeight="1">
      <c r="A175" s="53"/>
    </row>
    <row r="176" ht="15.75" customHeight="1">
      <c r="A176" s="53"/>
    </row>
    <row r="177" ht="15.75" customHeight="1">
      <c r="A177" s="53"/>
    </row>
    <row r="178" ht="15.75" customHeight="1">
      <c r="A178" s="53"/>
    </row>
    <row r="179" ht="15.75" customHeight="1">
      <c r="A179" s="53"/>
    </row>
    <row r="180" ht="15.75" customHeight="1">
      <c r="A180" s="53"/>
    </row>
    <row r="181" ht="15.75" customHeight="1">
      <c r="A181" s="53"/>
    </row>
    <row r="182" ht="15.75" customHeight="1">
      <c r="A182" s="53"/>
    </row>
    <row r="183" ht="15.75" customHeight="1">
      <c r="A183" s="53"/>
    </row>
    <row r="184" ht="15.75" customHeight="1">
      <c r="A184" s="53"/>
    </row>
    <row r="185" ht="15.75" customHeight="1">
      <c r="A185" s="53"/>
    </row>
    <row r="186" ht="15.75" customHeight="1">
      <c r="A186" s="53"/>
    </row>
    <row r="187" ht="15.75" customHeight="1">
      <c r="A187" s="53"/>
    </row>
    <row r="188" ht="15.75" customHeight="1">
      <c r="A188" s="53"/>
    </row>
    <row r="189" ht="15.75" customHeight="1">
      <c r="A189" s="53"/>
    </row>
    <row r="190" ht="15.75" customHeight="1">
      <c r="A190" s="53"/>
    </row>
    <row r="191" ht="15.75" customHeight="1">
      <c r="A191" s="53"/>
    </row>
    <row r="192" ht="15.75" customHeight="1">
      <c r="A192" s="53"/>
    </row>
    <row r="193" ht="15.75" customHeight="1">
      <c r="A193" s="53"/>
    </row>
    <row r="194" ht="15.75" customHeight="1">
      <c r="A194" s="53"/>
    </row>
    <row r="195" ht="15.75" customHeight="1">
      <c r="A195" s="53"/>
    </row>
    <row r="196" ht="15.75" customHeight="1">
      <c r="A196" s="53"/>
    </row>
    <row r="197" ht="15.75" customHeight="1">
      <c r="A197" s="53"/>
    </row>
    <row r="198" ht="15.75" customHeight="1">
      <c r="A198" s="53"/>
    </row>
    <row r="199" ht="15.75" customHeight="1">
      <c r="A199" s="53"/>
    </row>
    <row r="200" ht="15.75" customHeight="1">
      <c r="A200" s="53"/>
    </row>
    <row r="201" ht="15.75" customHeight="1">
      <c r="A201" s="53"/>
    </row>
    <row r="202" ht="15.75" customHeight="1">
      <c r="A202" s="53"/>
    </row>
    <row r="203" ht="15.75" customHeight="1">
      <c r="A203" s="53"/>
    </row>
    <row r="204" ht="15.75" customHeight="1">
      <c r="A204" s="53"/>
    </row>
    <row r="205" ht="15.75" customHeight="1">
      <c r="A205" s="53"/>
    </row>
    <row r="206" ht="15.75" customHeight="1">
      <c r="A206" s="53"/>
    </row>
    <row r="207" ht="15.75" customHeight="1">
      <c r="A207" s="53"/>
    </row>
    <row r="208" ht="15.75" customHeight="1">
      <c r="A208" s="53"/>
    </row>
    <row r="209" ht="15.75" customHeight="1">
      <c r="A209" s="53"/>
    </row>
    <row r="210" ht="15.75" customHeight="1">
      <c r="A210" s="53"/>
    </row>
    <row r="211" ht="15.75" customHeight="1">
      <c r="A211" s="53"/>
    </row>
    <row r="212" ht="15.75" customHeight="1">
      <c r="A212" s="53"/>
    </row>
    <row r="213" ht="15.75" customHeight="1">
      <c r="A213" s="53"/>
    </row>
    <row r="214" ht="15.75" customHeight="1">
      <c r="A214" s="53"/>
    </row>
    <row r="215" ht="15.75" customHeight="1">
      <c r="A215" s="53"/>
    </row>
    <row r="216" ht="15.75" customHeight="1">
      <c r="A216" s="53"/>
    </row>
    <row r="217" ht="15.75" customHeight="1">
      <c r="A217" s="53"/>
    </row>
    <row r="218" ht="15.75" customHeight="1">
      <c r="A218" s="53"/>
    </row>
    <row r="219" ht="15.75" customHeight="1">
      <c r="A219" s="53"/>
    </row>
    <row r="220" ht="15.75" customHeight="1">
      <c r="A220" s="53"/>
    </row>
    <row r="221" ht="15.75" customHeight="1">
      <c r="A221" s="53"/>
    </row>
    <row r="222" ht="15.75" customHeight="1">
      <c r="A222" s="53"/>
    </row>
    <row r="223" ht="15.75" customHeight="1">
      <c r="A223" s="53"/>
    </row>
    <row r="224" ht="15.75" customHeight="1">
      <c r="A224" s="53"/>
    </row>
    <row r="225" ht="15.75" customHeight="1">
      <c r="A225" s="53"/>
    </row>
    <row r="226" ht="15.75" customHeight="1">
      <c r="A226" s="53"/>
    </row>
    <row r="227" ht="15.75" customHeight="1">
      <c r="A227" s="53"/>
    </row>
    <row r="228" ht="15.75" customHeight="1">
      <c r="A228" s="53"/>
    </row>
    <row r="229" ht="15.75" customHeight="1">
      <c r="A229" s="53"/>
    </row>
    <row r="230" ht="15.75" customHeight="1">
      <c r="A230" s="53"/>
    </row>
    <row r="231" ht="15.75" customHeight="1">
      <c r="A231" s="53"/>
    </row>
    <row r="232" ht="15.75" customHeight="1">
      <c r="A232" s="53"/>
    </row>
    <row r="233" ht="15.75" customHeight="1">
      <c r="A233" s="53"/>
    </row>
    <row r="234" ht="15.75" customHeight="1">
      <c r="A234" s="53"/>
    </row>
    <row r="235" ht="15.75" customHeight="1">
      <c r="A235" s="53"/>
    </row>
    <row r="236" ht="15.75" customHeight="1">
      <c r="A236" s="53"/>
    </row>
    <row r="237" ht="15.75" customHeight="1">
      <c r="A237" s="53"/>
    </row>
    <row r="238" ht="15.75" customHeight="1">
      <c r="A238" s="53"/>
    </row>
    <row r="239" ht="15.75" customHeight="1">
      <c r="A239" s="53"/>
    </row>
    <row r="240" ht="15.75" customHeight="1">
      <c r="A240" s="53"/>
    </row>
    <row r="241" ht="15.75" customHeight="1">
      <c r="A241" s="53"/>
    </row>
    <row r="242" ht="15.75" customHeight="1">
      <c r="A242" s="53"/>
    </row>
    <row r="243" ht="15.75" customHeight="1">
      <c r="A243" s="53"/>
    </row>
    <row r="244" ht="15.75" customHeight="1">
      <c r="A244" s="53"/>
    </row>
    <row r="245" ht="15.75" customHeight="1">
      <c r="A245" s="53"/>
    </row>
    <row r="246" ht="15.75" customHeight="1">
      <c r="A246" s="53"/>
    </row>
    <row r="247" ht="15.75" customHeight="1">
      <c r="A247" s="53"/>
    </row>
    <row r="248" ht="15.75" customHeight="1">
      <c r="A248" s="53"/>
    </row>
    <row r="249" ht="15.75" customHeight="1">
      <c r="A249" s="53"/>
    </row>
    <row r="250" ht="15.75" customHeight="1">
      <c r="A250" s="53"/>
    </row>
    <row r="251" ht="15.75" customHeight="1">
      <c r="A251" s="53"/>
    </row>
    <row r="252" ht="15.75" customHeight="1">
      <c r="A252" s="53"/>
    </row>
    <row r="253" ht="15.75" customHeight="1">
      <c r="A253" s="53"/>
    </row>
    <row r="254" ht="15.75" customHeight="1">
      <c r="A254" s="53"/>
    </row>
    <row r="255" ht="15.75" customHeight="1">
      <c r="A255" s="53"/>
    </row>
    <row r="256" ht="15.75" customHeight="1">
      <c r="A256" s="53"/>
    </row>
    <row r="257" ht="15.75" customHeight="1">
      <c r="A257" s="53"/>
    </row>
    <row r="258" ht="15.75" customHeight="1">
      <c r="A258" s="53"/>
    </row>
    <row r="259" ht="15.75" customHeight="1">
      <c r="A259" s="53"/>
    </row>
    <row r="260" ht="15.75" customHeight="1">
      <c r="A260" s="53"/>
    </row>
    <row r="261" ht="15.75" customHeight="1">
      <c r="A261" s="53"/>
    </row>
    <row r="262" ht="15.75" customHeight="1">
      <c r="A262" s="53"/>
    </row>
    <row r="263" ht="15.75" customHeight="1">
      <c r="A263" s="53"/>
    </row>
    <row r="264" ht="15.75" customHeight="1">
      <c r="A264" s="53"/>
    </row>
    <row r="265" ht="15.75" customHeight="1">
      <c r="A265" s="53"/>
    </row>
    <row r="266" ht="15.75" customHeight="1">
      <c r="A266" s="53"/>
    </row>
    <row r="267" ht="15.75" customHeight="1">
      <c r="A267" s="53"/>
    </row>
    <row r="268" ht="15.75" customHeight="1">
      <c r="A268" s="53"/>
    </row>
    <row r="269" ht="15.75" customHeight="1">
      <c r="A269" s="53"/>
    </row>
    <row r="270" ht="15.75" customHeight="1">
      <c r="A270" s="53"/>
    </row>
    <row r="271" ht="15.75" customHeight="1">
      <c r="A271" s="53"/>
    </row>
    <row r="272" ht="15.75" customHeight="1">
      <c r="A272" s="53"/>
    </row>
    <row r="273" ht="15.75" customHeight="1">
      <c r="A273" s="53"/>
    </row>
    <row r="274" ht="15.75" customHeight="1">
      <c r="A274" s="53"/>
    </row>
    <row r="275" ht="15.75" customHeight="1">
      <c r="A275" s="53"/>
    </row>
    <row r="276" ht="15.75" customHeight="1">
      <c r="A276" s="53"/>
    </row>
    <row r="277" ht="15.75" customHeight="1">
      <c r="A277" s="53"/>
    </row>
    <row r="278" ht="15.75" customHeight="1">
      <c r="A278" s="53"/>
    </row>
    <row r="279" ht="15.75" customHeight="1">
      <c r="A279" s="53"/>
    </row>
    <row r="280" ht="15.75" customHeight="1">
      <c r="A280" s="53"/>
    </row>
    <row r="281" ht="15.75" customHeight="1">
      <c r="A281" s="53"/>
    </row>
    <row r="282" ht="15.75" customHeight="1">
      <c r="A282" s="53"/>
    </row>
    <row r="283" ht="15.75" customHeight="1">
      <c r="A283" s="53"/>
    </row>
    <row r="284" ht="15.75" customHeight="1">
      <c r="A284" s="53"/>
    </row>
    <row r="285" ht="15.75" customHeight="1">
      <c r="A285" s="53"/>
    </row>
    <row r="286" ht="15.75" customHeight="1">
      <c r="A286" s="53"/>
    </row>
    <row r="287" ht="15.75" customHeight="1">
      <c r="A287" s="53"/>
    </row>
    <row r="288" ht="15.75" customHeight="1">
      <c r="A288" s="53"/>
    </row>
    <row r="289" ht="15.75" customHeight="1">
      <c r="A289" s="53"/>
    </row>
    <row r="290" ht="15.75" customHeight="1">
      <c r="A290" s="53"/>
    </row>
    <row r="291" ht="15.75" customHeight="1">
      <c r="A291" s="53"/>
    </row>
    <row r="292" ht="15.75" customHeight="1">
      <c r="A292" s="53"/>
    </row>
    <row r="293" ht="15.75" customHeight="1">
      <c r="A293" s="53"/>
    </row>
    <row r="294" ht="15.75" customHeight="1">
      <c r="A294" s="53"/>
    </row>
    <row r="295" ht="15.75" customHeight="1">
      <c r="A295" s="53"/>
    </row>
    <row r="296" ht="15.75" customHeight="1">
      <c r="A296" s="53"/>
    </row>
    <row r="297" ht="15.75" customHeight="1">
      <c r="A297" s="53"/>
    </row>
    <row r="298" ht="15.75" customHeight="1">
      <c r="A298" s="53"/>
    </row>
    <row r="299" ht="15.75" customHeight="1">
      <c r="A299" s="53"/>
    </row>
    <row r="300" ht="15.75" customHeight="1">
      <c r="A300" s="53"/>
    </row>
    <row r="301" ht="15.75" customHeight="1">
      <c r="A301" s="53"/>
    </row>
    <row r="302" ht="15.75" customHeight="1">
      <c r="A302" s="53"/>
    </row>
    <row r="303" ht="15.75" customHeight="1">
      <c r="A303" s="53"/>
    </row>
    <row r="304" ht="15.75" customHeight="1">
      <c r="A304" s="53"/>
    </row>
    <row r="305" ht="15.75" customHeight="1">
      <c r="A305" s="53"/>
    </row>
    <row r="306" ht="15.75" customHeight="1">
      <c r="A306" s="53"/>
    </row>
    <row r="307" ht="15.75" customHeight="1">
      <c r="A307" s="53"/>
    </row>
    <row r="308" ht="15.75" customHeight="1">
      <c r="A308" s="53"/>
    </row>
    <row r="309" ht="15.75" customHeight="1">
      <c r="A309" s="53"/>
    </row>
    <row r="310" ht="15.75" customHeight="1">
      <c r="A310" s="53"/>
    </row>
    <row r="311" ht="15.75" customHeight="1">
      <c r="A311" s="53"/>
    </row>
    <row r="312" ht="15.75" customHeight="1">
      <c r="A312" s="53"/>
    </row>
    <row r="313" ht="15.75" customHeight="1">
      <c r="A313" s="53"/>
    </row>
    <row r="314" ht="15.75" customHeight="1">
      <c r="A314" s="53"/>
    </row>
    <row r="315" ht="15.75" customHeight="1">
      <c r="A315" s="53"/>
    </row>
    <row r="316" ht="15.75" customHeight="1">
      <c r="A316" s="53"/>
    </row>
    <row r="317" ht="15.75" customHeight="1">
      <c r="A317" s="53"/>
    </row>
    <row r="318" ht="15.75" customHeight="1">
      <c r="A318" s="53"/>
    </row>
    <row r="319" ht="15.75" customHeight="1">
      <c r="A319" s="53"/>
    </row>
    <row r="320" ht="15.75" customHeight="1">
      <c r="A320" s="53"/>
    </row>
    <row r="321" ht="15.75" customHeight="1">
      <c r="A321" s="53"/>
    </row>
    <row r="322" ht="15.75" customHeight="1">
      <c r="A322" s="53"/>
    </row>
    <row r="323" ht="15.75" customHeight="1">
      <c r="A323" s="53"/>
    </row>
    <row r="324" ht="15.75" customHeight="1">
      <c r="A324" s="53"/>
    </row>
    <row r="325" ht="15.75" customHeight="1">
      <c r="A325" s="53"/>
    </row>
    <row r="326" ht="15.75" customHeight="1">
      <c r="A326" s="53"/>
    </row>
    <row r="327" ht="15.75" customHeight="1">
      <c r="A327" s="53"/>
    </row>
    <row r="328" ht="15.75" customHeight="1">
      <c r="A328" s="53"/>
    </row>
    <row r="329" ht="15.75" customHeight="1">
      <c r="A329" s="53"/>
    </row>
    <row r="330" ht="15.75" customHeight="1">
      <c r="A330" s="53"/>
    </row>
    <row r="331" ht="15.75" customHeight="1">
      <c r="A331" s="53"/>
    </row>
    <row r="332" ht="15.75" customHeight="1">
      <c r="A332" s="53"/>
    </row>
    <row r="333" ht="15.75" customHeight="1">
      <c r="A333" s="53"/>
    </row>
    <row r="334" ht="15.75" customHeight="1">
      <c r="A334" s="53"/>
    </row>
    <row r="335" ht="15.75" customHeight="1">
      <c r="A335" s="53"/>
    </row>
    <row r="336" ht="15.75" customHeight="1">
      <c r="A336" s="53"/>
    </row>
    <row r="337" ht="15.75" customHeight="1">
      <c r="A337" s="53"/>
    </row>
    <row r="338" ht="15.75" customHeight="1">
      <c r="A338" s="53"/>
    </row>
    <row r="339" ht="15.75" customHeight="1">
      <c r="A339" s="53"/>
    </row>
    <row r="340" ht="15.75" customHeight="1">
      <c r="A340" s="53"/>
    </row>
    <row r="341" ht="15.75" customHeight="1">
      <c r="A341" s="53"/>
    </row>
    <row r="342" ht="15.75" customHeight="1">
      <c r="A342" s="53"/>
    </row>
    <row r="343" ht="15.75" customHeight="1">
      <c r="A343" s="53"/>
    </row>
    <row r="344" ht="15.75" customHeight="1">
      <c r="A344" s="53"/>
    </row>
    <row r="345" ht="15.75" customHeight="1">
      <c r="A345" s="53"/>
    </row>
    <row r="346" ht="15.75" customHeight="1">
      <c r="A346" s="53"/>
    </row>
    <row r="347" ht="15.75" customHeight="1">
      <c r="A347" s="53"/>
    </row>
    <row r="348" ht="15.75" customHeight="1">
      <c r="A348" s="53"/>
    </row>
    <row r="349" ht="15.75" customHeight="1">
      <c r="A349" s="53"/>
    </row>
    <row r="350" ht="15.75" customHeight="1">
      <c r="A350" s="53"/>
    </row>
    <row r="351" ht="15.75" customHeight="1">
      <c r="A351" s="53"/>
    </row>
    <row r="352" ht="15.75" customHeight="1">
      <c r="A352" s="53"/>
    </row>
    <row r="353" ht="15.75" customHeight="1">
      <c r="A353" s="53"/>
    </row>
    <row r="354" ht="15.75" customHeight="1">
      <c r="A354" s="53"/>
    </row>
    <row r="355" ht="15.75" customHeight="1">
      <c r="A355" s="53"/>
    </row>
    <row r="356" ht="15.75" customHeight="1">
      <c r="A356" s="53"/>
    </row>
    <row r="357" ht="15.75" customHeight="1">
      <c r="A357" s="53"/>
    </row>
    <row r="358" ht="15.75" customHeight="1">
      <c r="A358" s="53"/>
    </row>
    <row r="359" ht="15.75" customHeight="1">
      <c r="A359" s="53"/>
    </row>
    <row r="360" ht="15.75" customHeight="1">
      <c r="A360" s="53"/>
    </row>
    <row r="361" ht="15.75" customHeight="1">
      <c r="A361" s="53"/>
    </row>
    <row r="362" ht="15.75" customHeight="1">
      <c r="A362" s="53"/>
    </row>
    <row r="363" ht="15.75" customHeight="1">
      <c r="A363" s="53"/>
    </row>
    <row r="364" ht="15.75" customHeight="1">
      <c r="A364" s="53"/>
    </row>
    <row r="365" ht="15.75" customHeight="1">
      <c r="A365" s="53"/>
    </row>
    <row r="366" ht="15.75" customHeight="1">
      <c r="A366" s="53"/>
    </row>
    <row r="367" ht="15.75" customHeight="1">
      <c r="A367" s="53"/>
    </row>
    <row r="368" ht="15.75" customHeight="1">
      <c r="A368" s="53"/>
    </row>
    <row r="369" ht="15.75" customHeight="1">
      <c r="A369" s="53"/>
    </row>
    <row r="370" ht="15.75" customHeight="1">
      <c r="A370" s="53"/>
    </row>
    <row r="371" ht="15.75" customHeight="1">
      <c r="A371" s="53"/>
    </row>
    <row r="372" ht="15.75" customHeight="1">
      <c r="A372" s="53"/>
    </row>
    <row r="373" ht="15.75" customHeight="1">
      <c r="A373" s="53"/>
    </row>
    <row r="374" ht="15.75" customHeight="1">
      <c r="A374" s="53"/>
    </row>
    <row r="375" ht="15.75" customHeight="1">
      <c r="A375" s="53"/>
    </row>
    <row r="376" ht="15.75" customHeight="1">
      <c r="A376" s="53"/>
    </row>
    <row r="377" ht="15.75" customHeight="1">
      <c r="A377" s="53"/>
    </row>
    <row r="378" ht="15.75" customHeight="1">
      <c r="A378" s="53"/>
    </row>
    <row r="379" ht="15.75" customHeight="1">
      <c r="A379" s="53"/>
    </row>
    <row r="380" ht="15.75" customHeight="1">
      <c r="A380" s="53"/>
    </row>
    <row r="381" ht="15.75" customHeight="1">
      <c r="A381" s="53"/>
    </row>
    <row r="382" ht="15.75" customHeight="1">
      <c r="A382" s="53"/>
    </row>
    <row r="383" ht="15.75" customHeight="1">
      <c r="A383" s="53"/>
    </row>
    <row r="384" ht="15.75" customHeight="1">
      <c r="A384" s="53"/>
    </row>
    <row r="385" ht="15.75" customHeight="1">
      <c r="A385" s="53"/>
    </row>
    <row r="386" ht="15.75" customHeight="1">
      <c r="A386" s="53"/>
    </row>
    <row r="387" ht="15.75" customHeight="1">
      <c r="A387" s="53"/>
    </row>
    <row r="388" ht="15.75" customHeight="1">
      <c r="A388" s="53"/>
    </row>
    <row r="389" ht="15.75" customHeight="1">
      <c r="A389" s="53"/>
    </row>
    <row r="390" ht="15.75" customHeight="1">
      <c r="A390" s="53"/>
    </row>
    <row r="391" ht="15.75" customHeight="1">
      <c r="A391" s="53"/>
    </row>
    <row r="392" ht="15.75" customHeight="1">
      <c r="A392" s="53"/>
    </row>
    <row r="393" ht="15.75" customHeight="1">
      <c r="A393" s="53"/>
    </row>
    <row r="394" ht="15.75" customHeight="1">
      <c r="A394" s="53"/>
    </row>
    <row r="395" ht="15.75" customHeight="1">
      <c r="A395" s="53"/>
    </row>
    <row r="396" ht="15.75" customHeight="1">
      <c r="A396" s="53"/>
    </row>
    <row r="397" ht="15.75" customHeight="1">
      <c r="A397" s="53"/>
    </row>
    <row r="398" ht="15.75" customHeight="1">
      <c r="A398" s="53"/>
    </row>
    <row r="399" ht="15.75" customHeight="1">
      <c r="A399" s="53"/>
    </row>
    <row r="400" ht="15.75" customHeight="1">
      <c r="A400" s="53"/>
    </row>
    <row r="401" ht="15.75" customHeight="1">
      <c r="A401" s="53"/>
    </row>
    <row r="402" ht="15.75" customHeight="1">
      <c r="A402" s="53"/>
    </row>
    <row r="403" ht="15.75" customHeight="1">
      <c r="A403" s="53"/>
    </row>
    <row r="404" ht="15.75" customHeight="1">
      <c r="A404" s="53"/>
    </row>
    <row r="405" ht="15.75" customHeight="1">
      <c r="A405" s="53"/>
    </row>
    <row r="406" ht="15.75" customHeight="1">
      <c r="A406" s="53"/>
    </row>
    <row r="407" ht="15.75" customHeight="1">
      <c r="A407" s="53"/>
    </row>
    <row r="408" ht="15.75" customHeight="1">
      <c r="A408" s="53"/>
    </row>
    <row r="409" ht="15.75" customHeight="1">
      <c r="A409" s="53"/>
    </row>
    <row r="410" ht="15.75" customHeight="1">
      <c r="A410" s="53"/>
    </row>
    <row r="411" ht="15.75" customHeight="1">
      <c r="A411" s="53"/>
    </row>
    <row r="412" ht="15.75" customHeight="1">
      <c r="A412" s="53"/>
    </row>
    <row r="413" ht="15.75" customHeight="1">
      <c r="A413" s="53"/>
    </row>
    <row r="414" ht="15.75" customHeight="1">
      <c r="A414" s="53"/>
    </row>
    <row r="415" ht="15.75" customHeight="1">
      <c r="A415" s="53"/>
    </row>
    <row r="416" ht="15.75" customHeight="1">
      <c r="A416" s="53"/>
    </row>
    <row r="417" ht="15.75" customHeight="1">
      <c r="A417" s="53"/>
    </row>
    <row r="418" ht="15.75" customHeight="1">
      <c r="A418" s="53"/>
    </row>
    <row r="419" ht="15.75" customHeight="1">
      <c r="A419" s="53"/>
    </row>
    <row r="420" ht="15.75" customHeight="1">
      <c r="A420" s="53"/>
    </row>
    <row r="421" ht="15.75" customHeight="1">
      <c r="A421" s="53"/>
    </row>
    <row r="422" ht="15.75" customHeight="1">
      <c r="A422" s="53"/>
    </row>
    <row r="423" ht="15.75" customHeight="1">
      <c r="A423" s="53"/>
    </row>
    <row r="424" ht="15.75" customHeight="1">
      <c r="A424" s="53"/>
    </row>
    <row r="425" ht="15.75" customHeight="1">
      <c r="A425" s="53"/>
    </row>
    <row r="426" ht="15.75" customHeight="1">
      <c r="A426" s="53"/>
    </row>
    <row r="427" ht="15.75" customHeight="1">
      <c r="A427" s="53"/>
    </row>
    <row r="428" ht="15.75" customHeight="1">
      <c r="A428" s="53"/>
    </row>
    <row r="429" ht="15.75" customHeight="1">
      <c r="A429" s="53"/>
    </row>
    <row r="430" ht="15.75" customHeight="1">
      <c r="A430" s="53"/>
    </row>
    <row r="431" ht="15.75" customHeight="1">
      <c r="A431" s="53"/>
    </row>
    <row r="432" ht="15.75" customHeight="1">
      <c r="A432" s="53"/>
    </row>
    <row r="433" ht="15.75" customHeight="1">
      <c r="A433" s="53"/>
    </row>
    <row r="434" ht="15.75" customHeight="1">
      <c r="A434" s="53"/>
    </row>
    <row r="435" ht="15.75" customHeight="1">
      <c r="A435" s="53"/>
    </row>
    <row r="436" ht="15.75" customHeight="1">
      <c r="A436" s="53"/>
    </row>
    <row r="437" ht="15.75" customHeight="1">
      <c r="A437" s="53"/>
    </row>
    <row r="438" ht="15.75" customHeight="1">
      <c r="A438" s="53"/>
    </row>
    <row r="439" ht="15.75" customHeight="1">
      <c r="A439" s="53"/>
    </row>
    <row r="440" ht="15.75" customHeight="1">
      <c r="A440" s="53"/>
    </row>
    <row r="441" ht="15.75" customHeight="1">
      <c r="A441" s="53"/>
    </row>
    <row r="442" ht="15.75" customHeight="1">
      <c r="A442" s="53"/>
    </row>
    <row r="443" ht="15.75" customHeight="1">
      <c r="A443" s="53"/>
    </row>
    <row r="444" ht="15.75" customHeight="1">
      <c r="A444" s="53"/>
    </row>
    <row r="445" ht="15.75" customHeight="1">
      <c r="A445" s="53"/>
    </row>
    <row r="446" ht="15.75" customHeight="1">
      <c r="A446" s="53"/>
    </row>
    <row r="447" ht="15.75" customHeight="1">
      <c r="A447" s="53"/>
    </row>
    <row r="448" ht="15.75" customHeight="1">
      <c r="A448" s="53"/>
    </row>
    <row r="449" ht="15.75" customHeight="1">
      <c r="A449" s="53"/>
    </row>
    <row r="450" ht="15.75" customHeight="1">
      <c r="A450" s="53"/>
    </row>
    <row r="451" ht="15.75" customHeight="1">
      <c r="A451" s="53"/>
    </row>
    <row r="452" ht="15.75" customHeight="1">
      <c r="A452" s="53"/>
    </row>
    <row r="453" ht="15.75" customHeight="1">
      <c r="A453" s="53"/>
    </row>
    <row r="454" ht="15.75" customHeight="1">
      <c r="A454" s="53"/>
    </row>
    <row r="455" ht="15.75" customHeight="1">
      <c r="A455" s="53"/>
    </row>
    <row r="456" ht="15.75" customHeight="1">
      <c r="A456" s="53"/>
    </row>
    <row r="457" ht="15.75" customHeight="1">
      <c r="A457" s="53"/>
    </row>
    <row r="458" ht="15.75" customHeight="1">
      <c r="A458" s="53"/>
    </row>
    <row r="459" ht="15.75" customHeight="1">
      <c r="A459" s="53"/>
    </row>
    <row r="460" ht="15.75" customHeight="1">
      <c r="A460" s="53"/>
    </row>
    <row r="461" ht="15.75" customHeight="1">
      <c r="A461" s="53"/>
    </row>
    <row r="462" ht="15.75" customHeight="1">
      <c r="A462" s="53"/>
    </row>
    <row r="463" ht="15.75" customHeight="1">
      <c r="A463" s="53"/>
    </row>
    <row r="464" ht="15.75" customHeight="1">
      <c r="A464" s="53"/>
    </row>
    <row r="465" ht="15.75" customHeight="1">
      <c r="A465" s="53"/>
    </row>
    <row r="466" ht="15.75" customHeight="1">
      <c r="A466" s="53"/>
    </row>
    <row r="467" ht="15.75" customHeight="1">
      <c r="A467" s="53"/>
    </row>
    <row r="468" ht="15.75" customHeight="1">
      <c r="A468" s="53"/>
    </row>
    <row r="469" ht="15.75" customHeight="1">
      <c r="A469" s="53"/>
    </row>
    <row r="470" ht="15.75" customHeight="1">
      <c r="A470" s="53"/>
    </row>
    <row r="471" ht="15.75" customHeight="1">
      <c r="A471" s="53"/>
    </row>
    <row r="472" ht="15.75" customHeight="1">
      <c r="A472" s="53"/>
    </row>
    <row r="473" ht="15.75" customHeight="1">
      <c r="A473" s="53"/>
    </row>
    <row r="474" ht="15.75" customHeight="1">
      <c r="A474" s="53"/>
    </row>
    <row r="475" ht="15.75" customHeight="1">
      <c r="A475" s="53"/>
    </row>
    <row r="476" ht="15.75" customHeight="1">
      <c r="A476" s="53"/>
    </row>
    <row r="477" ht="15.75" customHeight="1">
      <c r="A477" s="53"/>
    </row>
    <row r="478" ht="15.75" customHeight="1">
      <c r="A478" s="53"/>
    </row>
    <row r="479" ht="15.75" customHeight="1">
      <c r="A479" s="53"/>
    </row>
    <row r="480" ht="15.75" customHeight="1">
      <c r="A480" s="53"/>
    </row>
    <row r="481" ht="15.75" customHeight="1">
      <c r="A481" s="53"/>
    </row>
    <row r="482" ht="15.75" customHeight="1">
      <c r="A482" s="53"/>
    </row>
    <row r="483" ht="15.75" customHeight="1">
      <c r="A483" s="53"/>
    </row>
    <row r="484" ht="15.75" customHeight="1">
      <c r="A484" s="53"/>
    </row>
    <row r="485" ht="15.75" customHeight="1">
      <c r="A485" s="53"/>
    </row>
    <row r="486" ht="15.75" customHeight="1">
      <c r="A486" s="53"/>
    </row>
    <row r="487" ht="15.75" customHeight="1">
      <c r="A487" s="53"/>
    </row>
    <row r="488" ht="15.75" customHeight="1">
      <c r="A488" s="53"/>
    </row>
    <row r="489" ht="15.75" customHeight="1">
      <c r="A489" s="53"/>
    </row>
    <row r="490" ht="15.75" customHeight="1">
      <c r="A490" s="53"/>
    </row>
    <row r="491" ht="15.75" customHeight="1">
      <c r="A491" s="53"/>
    </row>
    <row r="492" ht="15.75" customHeight="1">
      <c r="A492" s="53"/>
    </row>
    <row r="493" ht="15.75" customHeight="1">
      <c r="A493" s="53"/>
    </row>
    <row r="494" ht="15.75" customHeight="1">
      <c r="A494" s="53"/>
    </row>
    <row r="495" ht="15.75" customHeight="1">
      <c r="A495" s="53"/>
    </row>
    <row r="496" ht="15.75" customHeight="1">
      <c r="A496" s="53"/>
    </row>
    <row r="497" ht="15.75" customHeight="1">
      <c r="A497" s="53"/>
    </row>
    <row r="498" ht="15.75" customHeight="1">
      <c r="A498" s="53"/>
    </row>
    <row r="499" ht="15.75" customHeight="1">
      <c r="A499" s="53"/>
    </row>
    <row r="500" ht="15.75" customHeight="1">
      <c r="A500" s="53"/>
    </row>
    <row r="501" ht="15.75" customHeight="1">
      <c r="A501" s="53"/>
    </row>
    <row r="502" ht="15.75" customHeight="1">
      <c r="A502" s="53"/>
    </row>
    <row r="503" ht="15.75" customHeight="1">
      <c r="A503" s="53"/>
    </row>
    <row r="504" ht="15.75" customHeight="1">
      <c r="A504" s="53"/>
    </row>
    <row r="505" ht="15.75" customHeight="1">
      <c r="A505" s="53"/>
    </row>
    <row r="506" ht="15.75" customHeight="1">
      <c r="A506" s="53"/>
    </row>
    <row r="507" ht="15.75" customHeight="1">
      <c r="A507" s="53"/>
    </row>
    <row r="508" ht="15.75" customHeight="1">
      <c r="A508" s="53"/>
    </row>
    <row r="509" ht="15.75" customHeight="1">
      <c r="A509" s="53"/>
    </row>
    <row r="510" ht="15.75" customHeight="1">
      <c r="A510" s="53"/>
    </row>
    <row r="511" ht="15.75" customHeight="1">
      <c r="A511" s="53"/>
    </row>
    <row r="512" ht="15.75" customHeight="1">
      <c r="A512" s="53"/>
    </row>
    <row r="513" ht="15.75" customHeight="1">
      <c r="A513" s="53"/>
    </row>
    <row r="514" ht="15.75" customHeight="1">
      <c r="A514" s="53"/>
    </row>
    <row r="515" ht="15.75" customHeight="1">
      <c r="A515" s="53"/>
    </row>
    <row r="516" ht="15.75" customHeight="1">
      <c r="A516" s="53"/>
    </row>
    <row r="517" ht="15.75" customHeight="1">
      <c r="A517" s="53"/>
    </row>
    <row r="518" ht="15.75" customHeight="1">
      <c r="A518" s="53"/>
    </row>
    <row r="519" ht="15.75" customHeight="1">
      <c r="A519" s="53"/>
    </row>
    <row r="520" ht="15.75" customHeight="1">
      <c r="A520" s="53"/>
    </row>
    <row r="521" ht="15.75" customHeight="1">
      <c r="A521" s="53"/>
    </row>
    <row r="522" ht="15.75" customHeight="1">
      <c r="A522" s="53"/>
    </row>
    <row r="523" ht="15.75" customHeight="1">
      <c r="A523" s="53"/>
    </row>
    <row r="524" ht="15.75" customHeight="1">
      <c r="A524" s="53"/>
    </row>
    <row r="525" ht="15.75" customHeight="1">
      <c r="A525" s="53"/>
    </row>
    <row r="526" ht="15.75" customHeight="1">
      <c r="A526" s="53"/>
    </row>
    <row r="527" ht="15.75" customHeight="1">
      <c r="A527" s="53"/>
    </row>
    <row r="528" ht="15.75" customHeight="1">
      <c r="A528" s="53"/>
    </row>
    <row r="529" ht="15.75" customHeight="1">
      <c r="A529" s="53"/>
    </row>
    <row r="530" ht="15.75" customHeight="1">
      <c r="A530" s="53"/>
    </row>
    <row r="531" ht="15.75" customHeight="1">
      <c r="A531" s="53"/>
    </row>
    <row r="532" ht="15.75" customHeight="1">
      <c r="A532" s="53"/>
    </row>
    <row r="533" ht="15.75" customHeight="1">
      <c r="A533" s="53"/>
    </row>
    <row r="534" ht="15.75" customHeight="1">
      <c r="A534" s="53"/>
    </row>
    <row r="535" ht="15.75" customHeight="1">
      <c r="A535" s="53"/>
    </row>
    <row r="536" ht="15.75" customHeight="1">
      <c r="A536" s="53"/>
    </row>
    <row r="537" ht="15.75" customHeight="1">
      <c r="A537" s="53"/>
    </row>
    <row r="538" ht="15.75" customHeight="1">
      <c r="A538" s="53"/>
    </row>
    <row r="539" ht="15.75" customHeight="1">
      <c r="A539" s="53"/>
    </row>
    <row r="540" ht="15.75" customHeight="1">
      <c r="A540" s="53"/>
    </row>
    <row r="541" ht="15.75" customHeight="1">
      <c r="A541" s="53"/>
    </row>
    <row r="542" ht="15.75" customHeight="1">
      <c r="A542" s="53"/>
    </row>
    <row r="543" ht="15.75" customHeight="1">
      <c r="A543" s="53"/>
    </row>
    <row r="544" ht="15.75" customHeight="1">
      <c r="A544" s="53"/>
    </row>
    <row r="545" ht="15.75" customHeight="1">
      <c r="A545" s="53"/>
    </row>
    <row r="546" ht="15.75" customHeight="1">
      <c r="A546" s="53"/>
    </row>
    <row r="547" ht="15.75" customHeight="1">
      <c r="A547" s="53"/>
    </row>
    <row r="548" ht="15.75" customHeight="1">
      <c r="A548" s="53"/>
    </row>
    <row r="549" ht="15.75" customHeight="1">
      <c r="A549" s="53"/>
    </row>
    <row r="550" ht="15.75" customHeight="1">
      <c r="A550" s="53"/>
    </row>
    <row r="551" ht="15.75" customHeight="1">
      <c r="A551" s="53"/>
    </row>
    <row r="552" ht="15.75" customHeight="1">
      <c r="A552" s="53"/>
    </row>
    <row r="553" ht="15.75" customHeight="1">
      <c r="A553" s="53"/>
    </row>
    <row r="554" ht="15.75" customHeight="1">
      <c r="A554" s="53"/>
    </row>
    <row r="555" ht="15.75" customHeight="1">
      <c r="A555" s="53"/>
    </row>
    <row r="556" ht="15.75" customHeight="1">
      <c r="A556" s="53"/>
    </row>
    <row r="557" ht="15.75" customHeight="1">
      <c r="A557" s="53"/>
    </row>
    <row r="558" ht="15.75" customHeight="1">
      <c r="A558" s="53"/>
    </row>
    <row r="559" ht="15.75" customHeight="1">
      <c r="A559" s="53"/>
    </row>
    <row r="560" ht="15.75" customHeight="1">
      <c r="A560" s="53"/>
    </row>
    <row r="561" ht="15.75" customHeight="1">
      <c r="A561" s="53"/>
    </row>
    <row r="562" ht="15.75" customHeight="1">
      <c r="A562" s="53"/>
    </row>
    <row r="563" ht="15.75" customHeight="1">
      <c r="A563" s="53"/>
    </row>
    <row r="564" ht="15.75" customHeight="1">
      <c r="A564" s="53"/>
    </row>
    <row r="565" ht="15.75" customHeight="1">
      <c r="A565" s="53"/>
    </row>
    <row r="566" ht="15.75" customHeight="1">
      <c r="A566" s="53"/>
    </row>
    <row r="567" ht="15.75" customHeight="1">
      <c r="A567" s="53"/>
    </row>
    <row r="568" ht="15.75" customHeight="1">
      <c r="A568" s="53"/>
    </row>
    <row r="569" ht="15.75" customHeight="1">
      <c r="A569" s="53"/>
    </row>
    <row r="570" ht="15.75" customHeight="1">
      <c r="A570" s="53"/>
    </row>
    <row r="571" ht="15.75" customHeight="1">
      <c r="A571" s="53"/>
    </row>
    <row r="572" ht="15.75" customHeight="1">
      <c r="A572" s="53"/>
    </row>
    <row r="573" ht="15.75" customHeight="1">
      <c r="A573" s="53"/>
    </row>
    <row r="574" ht="15.75" customHeight="1">
      <c r="A574" s="53"/>
    </row>
    <row r="575" ht="15.75" customHeight="1">
      <c r="A575" s="53"/>
    </row>
    <row r="576" ht="15.75" customHeight="1">
      <c r="A576" s="53"/>
    </row>
    <row r="577" ht="15.75" customHeight="1">
      <c r="A577" s="53"/>
    </row>
    <row r="578" ht="15.75" customHeight="1">
      <c r="A578" s="53"/>
    </row>
    <row r="579" ht="15.75" customHeight="1">
      <c r="A579" s="53"/>
    </row>
    <row r="580" ht="15.75" customHeight="1">
      <c r="A580" s="53"/>
    </row>
    <row r="581" ht="15.75" customHeight="1">
      <c r="A581" s="53"/>
    </row>
    <row r="582" ht="15.75" customHeight="1">
      <c r="A582" s="53"/>
    </row>
    <row r="583" ht="15.75" customHeight="1">
      <c r="A583" s="53"/>
    </row>
    <row r="584" ht="15.75" customHeight="1">
      <c r="A584" s="53"/>
    </row>
    <row r="585" ht="15.75" customHeight="1">
      <c r="A585" s="53"/>
    </row>
    <row r="586" ht="15.75" customHeight="1">
      <c r="A586" s="53"/>
    </row>
    <row r="587" ht="15.75" customHeight="1">
      <c r="A587" s="53"/>
    </row>
    <row r="588" ht="15.75" customHeight="1">
      <c r="A588" s="53"/>
    </row>
    <row r="589" ht="15.75" customHeight="1">
      <c r="A589" s="53"/>
    </row>
    <row r="590" ht="15.75" customHeight="1">
      <c r="A590" s="53"/>
    </row>
    <row r="591" ht="15.75" customHeight="1">
      <c r="A591" s="53"/>
    </row>
    <row r="592" ht="15.75" customHeight="1">
      <c r="A592" s="53"/>
    </row>
    <row r="593" ht="15.75" customHeight="1">
      <c r="A593" s="53"/>
    </row>
    <row r="594" ht="15.75" customHeight="1">
      <c r="A594" s="53"/>
    </row>
    <row r="595" ht="15.75" customHeight="1">
      <c r="A595" s="53"/>
    </row>
    <row r="596" ht="15.75" customHeight="1">
      <c r="A596" s="53"/>
    </row>
    <row r="597" ht="15.75" customHeight="1">
      <c r="A597" s="53"/>
    </row>
    <row r="598" ht="15.75" customHeight="1">
      <c r="A598" s="53"/>
    </row>
    <row r="599" ht="15.75" customHeight="1">
      <c r="A599" s="53"/>
    </row>
    <row r="600" ht="15.75" customHeight="1">
      <c r="A600" s="53"/>
    </row>
    <row r="601" ht="15.75" customHeight="1">
      <c r="A601" s="53"/>
    </row>
    <row r="602" ht="15.75" customHeight="1">
      <c r="A602" s="53"/>
    </row>
    <row r="603" ht="15.75" customHeight="1">
      <c r="A603" s="53"/>
    </row>
    <row r="604" ht="15.75" customHeight="1">
      <c r="A604" s="53"/>
    </row>
    <row r="605" ht="15.75" customHeight="1">
      <c r="A605" s="53"/>
    </row>
    <row r="606" ht="15.75" customHeight="1">
      <c r="A606" s="53"/>
    </row>
    <row r="607" ht="15.75" customHeight="1">
      <c r="A607" s="53"/>
    </row>
    <row r="608" ht="15.75" customHeight="1">
      <c r="A608" s="53"/>
    </row>
    <row r="609" ht="15.75" customHeight="1">
      <c r="A609" s="53"/>
    </row>
    <row r="610" ht="15.75" customHeight="1">
      <c r="A610" s="53"/>
    </row>
    <row r="611" ht="15.75" customHeight="1">
      <c r="A611" s="53"/>
    </row>
    <row r="612" ht="15.75" customHeight="1">
      <c r="A612" s="53"/>
    </row>
    <row r="613" ht="15.75" customHeight="1">
      <c r="A613" s="53"/>
    </row>
    <row r="614" ht="15.75" customHeight="1">
      <c r="A614" s="53"/>
    </row>
    <row r="615" ht="15.75" customHeight="1">
      <c r="A615" s="53"/>
    </row>
    <row r="616" ht="15.75" customHeight="1">
      <c r="A616" s="53"/>
    </row>
    <row r="617" ht="15.75" customHeight="1">
      <c r="A617" s="53"/>
    </row>
    <row r="618" ht="15.75" customHeight="1">
      <c r="A618" s="53"/>
    </row>
    <row r="619" ht="15.75" customHeight="1">
      <c r="A619" s="53"/>
    </row>
    <row r="620" ht="15.75" customHeight="1">
      <c r="A620" s="53"/>
    </row>
    <row r="621" ht="15.75" customHeight="1">
      <c r="A621" s="53"/>
    </row>
    <row r="622" ht="15.75" customHeight="1">
      <c r="A622" s="53"/>
    </row>
    <row r="623" ht="15.75" customHeight="1">
      <c r="A623" s="53"/>
    </row>
    <row r="624" ht="15.75" customHeight="1">
      <c r="A624" s="53"/>
    </row>
    <row r="625" ht="15.75" customHeight="1">
      <c r="A625" s="53"/>
    </row>
    <row r="626" ht="15.75" customHeight="1">
      <c r="A626" s="53"/>
    </row>
    <row r="627" ht="15.75" customHeight="1">
      <c r="A627" s="53"/>
    </row>
    <row r="628" ht="15.75" customHeight="1">
      <c r="A628" s="53"/>
    </row>
    <row r="629" ht="15.75" customHeight="1">
      <c r="A629" s="53"/>
    </row>
    <row r="630" ht="15.75" customHeight="1">
      <c r="A630" s="53"/>
    </row>
    <row r="631" ht="15.75" customHeight="1">
      <c r="A631" s="53"/>
    </row>
    <row r="632" ht="15.75" customHeight="1">
      <c r="A632" s="53"/>
    </row>
    <row r="633" ht="15.75" customHeight="1">
      <c r="A633" s="53"/>
    </row>
    <row r="634" ht="15.75" customHeight="1">
      <c r="A634" s="53"/>
    </row>
    <row r="635" ht="15.75" customHeight="1">
      <c r="A635" s="53"/>
    </row>
    <row r="636" ht="15.75" customHeight="1">
      <c r="A636" s="53"/>
    </row>
    <row r="637" ht="15.75" customHeight="1">
      <c r="A637" s="53"/>
    </row>
    <row r="638" ht="15.75" customHeight="1">
      <c r="A638" s="53"/>
    </row>
    <row r="639" ht="15.75" customHeight="1">
      <c r="A639" s="53"/>
    </row>
    <row r="640" ht="15.75" customHeight="1">
      <c r="A640" s="53"/>
    </row>
    <row r="641" ht="15.75" customHeight="1">
      <c r="A641" s="53"/>
    </row>
    <row r="642" ht="15.75" customHeight="1">
      <c r="A642" s="53"/>
    </row>
    <row r="643" ht="15.75" customHeight="1">
      <c r="A643" s="53"/>
    </row>
    <row r="644" ht="15.75" customHeight="1">
      <c r="A644" s="53"/>
    </row>
    <row r="645" ht="15.75" customHeight="1">
      <c r="A645" s="53"/>
    </row>
    <row r="646" ht="15.75" customHeight="1">
      <c r="A646" s="53"/>
    </row>
    <row r="647" ht="15.75" customHeight="1">
      <c r="A647" s="53"/>
    </row>
    <row r="648" ht="15.75" customHeight="1">
      <c r="A648" s="53"/>
    </row>
    <row r="649" ht="15.75" customHeight="1">
      <c r="A649" s="53"/>
    </row>
    <row r="650" ht="15.75" customHeight="1">
      <c r="A650" s="53"/>
    </row>
    <row r="651" ht="15.75" customHeight="1">
      <c r="A651" s="53"/>
    </row>
    <row r="652" ht="15.75" customHeight="1">
      <c r="A652" s="53"/>
    </row>
    <row r="653" ht="15.75" customHeight="1">
      <c r="A653" s="53"/>
    </row>
    <row r="654" ht="15.75" customHeight="1">
      <c r="A654" s="53"/>
    </row>
    <row r="655" ht="15.75" customHeight="1">
      <c r="A655" s="53"/>
    </row>
    <row r="656" ht="15.75" customHeight="1">
      <c r="A656" s="53"/>
    </row>
    <row r="657" ht="15.75" customHeight="1">
      <c r="A657" s="53"/>
    </row>
    <row r="658" ht="15.75" customHeight="1">
      <c r="A658" s="53"/>
    </row>
    <row r="659" ht="15.75" customHeight="1">
      <c r="A659" s="53"/>
    </row>
    <row r="660" ht="15.75" customHeight="1">
      <c r="A660" s="53"/>
    </row>
    <row r="661" ht="15.75" customHeight="1">
      <c r="A661" s="53"/>
    </row>
    <row r="662" ht="15.75" customHeight="1">
      <c r="A662" s="53"/>
    </row>
    <row r="663" ht="15.75" customHeight="1">
      <c r="A663" s="53"/>
    </row>
    <row r="664" ht="15.75" customHeight="1">
      <c r="A664" s="53"/>
    </row>
    <row r="665" ht="15.75" customHeight="1">
      <c r="A665" s="53"/>
    </row>
    <row r="666" ht="15.75" customHeight="1">
      <c r="A666" s="53"/>
    </row>
    <row r="667" ht="15.75" customHeight="1">
      <c r="A667" s="53"/>
    </row>
    <row r="668" ht="15.75" customHeight="1">
      <c r="A668" s="53"/>
    </row>
    <row r="669" ht="15.75" customHeight="1">
      <c r="A669" s="53"/>
    </row>
    <row r="670" ht="15.75" customHeight="1">
      <c r="A670" s="53"/>
    </row>
    <row r="671" ht="15.75" customHeight="1">
      <c r="A671" s="53"/>
    </row>
    <row r="672" ht="15.75" customHeight="1">
      <c r="A672" s="53"/>
    </row>
    <row r="673" ht="15.75" customHeight="1">
      <c r="A673" s="53"/>
    </row>
    <row r="674" ht="15.75" customHeight="1">
      <c r="A674" s="53"/>
    </row>
    <row r="675" ht="15.75" customHeight="1">
      <c r="A675" s="53"/>
    </row>
    <row r="676" ht="15.75" customHeight="1">
      <c r="A676" s="53"/>
    </row>
    <row r="677" ht="15.75" customHeight="1">
      <c r="A677" s="53"/>
    </row>
    <row r="678" ht="15.75" customHeight="1">
      <c r="A678" s="53"/>
    </row>
    <row r="679" ht="15.75" customHeight="1">
      <c r="A679" s="53"/>
    </row>
    <row r="680" ht="15.75" customHeight="1">
      <c r="A680" s="53"/>
    </row>
    <row r="681" ht="15.75" customHeight="1">
      <c r="A681" s="53"/>
    </row>
    <row r="682" ht="15.75" customHeight="1">
      <c r="A682" s="53"/>
    </row>
    <row r="683" ht="15.75" customHeight="1">
      <c r="A683" s="53"/>
    </row>
    <row r="684" ht="15.75" customHeight="1">
      <c r="A684" s="53"/>
    </row>
    <row r="685" ht="15.75" customHeight="1">
      <c r="A685" s="53"/>
    </row>
    <row r="686" ht="15.75" customHeight="1">
      <c r="A686" s="53"/>
    </row>
    <row r="687" ht="15.75" customHeight="1">
      <c r="A687" s="53"/>
    </row>
    <row r="688" ht="15.75" customHeight="1">
      <c r="A688" s="53"/>
    </row>
    <row r="689" ht="15.75" customHeight="1">
      <c r="A689" s="53"/>
    </row>
    <row r="690" ht="15.75" customHeight="1">
      <c r="A690" s="53"/>
    </row>
    <row r="691" ht="15.75" customHeight="1">
      <c r="A691" s="53"/>
    </row>
    <row r="692" ht="15.75" customHeight="1">
      <c r="A692" s="53"/>
    </row>
    <row r="693" ht="15.75" customHeight="1">
      <c r="A693" s="53"/>
    </row>
    <row r="694" ht="15.75" customHeight="1">
      <c r="A694" s="53"/>
    </row>
    <row r="695" ht="15.75" customHeight="1">
      <c r="A695" s="53"/>
    </row>
    <row r="696" ht="15.75" customHeight="1">
      <c r="A696" s="53"/>
    </row>
    <row r="697" ht="15.75" customHeight="1">
      <c r="A697" s="53"/>
    </row>
    <row r="698" ht="15.75" customHeight="1">
      <c r="A698" s="53"/>
    </row>
    <row r="699" ht="15.75" customHeight="1">
      <c r="A699" s="53"/>
    </row>
    <row r="700" ht="15.75" customHeight="1">
      <c r="A700" s="53"/>
    </row>
    <row r="701" ht="15.75" customHeight="1">
      <c r="A701" s="53"/>
    </row>
    <row r="702" ht="15.75" customHeight="1">
      <c r="A702" s="53"/>
    </row>
    <row r="703" ht="15.75" customHeight="1">
      <c r="A703" s="53"/>
    </row>
    <row r="704" ht="15.75" customHeight="1">
      <c r="A704" s="53"/>
    </row>
    <row r="705" ht="15.75" customHeight="1">
      <c r="A705" s="53"/>
    </row>
    <row r="706" ht="15.75" customHeight="1">
      <c r="A706" s="53"/>
    </row>
    <row r="707" ht="15.75" customHeight="1">
      <c r="A707" s="53"/>
    </row>
    <row r="708" ht="15.75" customHeight="1">
      <c r="A708" s="53"/>
    </row>
    <row r="709" ht="15.75" customHeight="1">
      <c r="A709" s="53"/>
    </row>
    <row r="710" ht="15.75" customHeight="1">
      <c r="A710" s="53"/>
    </row>
    <row r="711" ht="15.75" customHeight="1">
      <c r="A711" s="53"/>
    </row>
    <row r="712" ht="15.75" customHeight="1">
      <c r="A712" s="53"/>
    </row>
    <row r="713" ht="15.75" customHeight="1">
      <c r="A713" s="53"/>
    </row>
    <row r="714" ht="15.75" customHeight="1">
      <c r="A714" s="53"/>
    </row>
    <row r="715" ht="15.75" customHeight="1">
      <c r="A715" s="53"/>
    </row>
    <row r="716" ht="15.75" customHeight="1">
      <c r="A716" s="53"/>
    </row>
    <row r="717" ht="15.75" customHeight="1">
      <c r="A717" s="53"/>
    </row>
    <row r="718" ht="15.75" customHeight="1">
      <c r="A718" s="53"/>
    </row>
    <row r="719" ht="15.75" customHeight="1">
      <c r="A719" s="53"/>
    </row>
    <row r="720" ht="15.75" customHeight="1">
      <c r="A720" s="53"/>
    </row>
    <row r="721" ht="15.75" customHeight="1">
      <c r="A721" s="53"/>
    </row>
    <row r="722" ht="15.75" customHeight="1">
      <c r="A722" s="53"/>
    </row>
    <row r="723" ht="15.75" customHeight="1">
      <c r="A723" s="53"/>
    </row>
    <row r="724" ht="15.75" customHeight="1">
      <c r="A724" s="53"/>
    </row>
    <row r="725" ht="15.75" customHeight="1">
      <c r="A725" s="53"/>
    </row>
    <row r="726" ht="15.75" customHeight="1">
      <c r="A726" s="53"/>
    </row>
    <row r="727" ht="15.75" customHeight="1">
      <c r="A727" s="53"/>
    </row>
    <row r="728" ht="15.75" customHeight="1">
      <c r="A728" s="53"/>
    </row>
    <row r="729" ht="15.75" customHeight="1">
      <c r="A729" s="53"/>
    </row>
    <row r="730" ht="15.75" customHeight="1">
      <c r="A730" s="53"/>
    </row>
    <row r="731" ht="15.75" customHeight="1">
      <c r="A731" s="53"/>
    </row>
    <row r="732" ht="15.75" customHeight="1">
      <c r="A732" s="53"/>
    </row>
    <row r="733" ht="15.75" customHeight="1">
      <c r="A733" s="53"/>
    </row>
    <row r="734" ht="15.75" customHeight="1">
      <c r="A734" s="53"/>
    </row>
    <row r="735" ht="15.75" customHeight="1">
      <c r="A735" s="53"/>
    </row>
    <row r="736" ht="15.75" customHeight="1">
      <c r="A736" s="53"/>
    </row>
    <row r="737" ht="15.75" customHeight="1">
      <c r="A737" s="53"/>
    </row>
    <row r="738" ht="15.75" customHeight="1">
      <c r="A738" s="53"/>
    </row>
    <row r="739" ht="15.75" customHeight="1">
      <c r="A739" s="53"/>
    </row>
    <row r="740" ht="15.75" customHeight="1">
      <c r="A740" s="53"/>
    </row>
    <row r="741" ht="15.75" customHeight="1">
      <c r="A741" s="53"/>
    </row>
    <row r="742" ht="15.75" customHeight="1">
      <c r="A742" s="53"/>
    </row>
    <row r="743" ht="15.75" customHeight="1">
      <c r="A743" s="53"/>
    </row>
    <row r="744" ht="15.75" customHeight="1">
      <c r="A744" s="53"/>
    </row>
    <row r="745" ht="15.75" customHeight="1">
      <c r="A745" s="53"/>
    </row>
    <row r="746" ht="15.75" customHeight="1">
      <c r="A746" s="53"/>
    </row>
    <row r="747" ht="15.75" customHeight="1">
      <c r="A747" s="53"/>
    </row>
    <row r="748" ht="15.75" customHeight="1">
      <c r="A748" s="53"/>
    </row>
    <row r="749" ht="15.75" customHeight="1">
      <c r="A749" s="53"/>
    </row>
    <row r="750" ht="15.75" customHeight="1">
      <c r="A750" s="53"/>
    </row>
    <row r="751" ht="15.75" customHeight="1">
      <c r="A751" s="53"/>
    </row>
    <row r="752" ht="15.75" customHeight="1">
      <c r="A752" s="53"/>
    </row>
    <row r="753" ht="15.75" customHeight="1">
      <c r="A753" s="53"/>
    </row>
    <row r="754" ht="15.75" customHeight="1">
      <c r="A754" s="53"/>
    </row>
    <row r="755" ht="15.75" customHeight="1">
      <c r="A755" s="53"/>
    </row>
    <row r="756" ht="15.75" customHeight="1">
      <c r="A756" s="53"/>
    </row>
    <row r="757" ht="15.75" customHeight="1">
      <c r="A757" s="53"/>
    </row>
    <row r="758" ht="15.75" customHeight="1">
      <c r="A758" s="53"/>
    </row>
    <row r="759" ht="15.75" customHeight="1">
      <c r="A759" s="53"/>
    </row>
    <row r="760" ht="15.75" customHeight="1">
      <c r="A760" s="53"/>
    </row>
    <row r="761" ht="15.75" customHeight="1">
      <c r="A761" s="53"/>
    </row>
    <row r="762" ht="15.75" customHeight="1">
      <c r="A762" s="53"/>
    </row>
    <row r="763" ht="15.75" customHeight="1">
      <c r="A763" s="53"/>
    </row>
    <row r="764" ht="15.75" customHeight="1">
      <c r="A764" s="53"/>
    </row>
    <row r="765" ht="15.75" customHeight="1">
      <c r="A765" s="53"/>
    </row>
    <row r="766" ht="15.75" customHeight="1">
      <c r="A766" s="53"/>
    </row>
    <row r="767" ht="15.75" customHeight="1">
      <c r="A767" s="53"/>
    </row>
    <row r="768" ht="15.75" customHeight="1">
      <c r="A768" s="53"/>
    </row>
    <row r="769" ht="15.75" customHeight="1">
      <c r="A769" s="53"/>
    </row>
    <row r="770" ht="15.75" customHeight="1">
      <c r="A770" s="53"/>
    </row>
    <row r="771" ht="15.75" customHeight="1">
      <c r="A771" s="53"/>
    </row>
    <row r="772" ht="15.75" customHeight="1">
      <c r="A772" s="53"/>
    </row>
    <row r="773" ht="15.75" customHeight="1">
      <c r="A773" s="53"/>
    </row>
    <row r="774" ht="15.75" customHeight="1">
      <c r="A774" s="53"/>
    </row>
    <row r="775" ht="15.75" customHeight="1">
      <c r="A775" s="53"/>
    </row>
    <row r="776" ht="15.75" customHeight="1">
      <c r="A776" s="53"/>
    </row>
    <row r="777" ht="15.75" customHeight="1">
      <c r="A777" s="53"/>
    </row>
    <row r="778" ht="15.75" customHeight="1">
      <c r="A778" s="53"/>
    </row>
    <row r="779" ht="15.75" customHeight="1">
      <c r="A779" s="53"/>
    </row>
    <row r="780" ht="15.75" customHeight="1">
      <c r="A780" s="53"/>
    </row>
    <row r="781" ht="15.75" customHeight="1">
      <c r="A781" s="53"/>
    </row>
    <row r="782" ht="15.75" customHeight="1">
      <c r="A782" s="53"/>
    </row>
    <row r="783" ht="15.75" customHeight="1">
      <c r="A783" s="53"/>
    </row>
    <row r="784" ht="15.75" customHeight="1">
      <c r="A784" s="53"/>
    </row>
    <row r="785" ht="15.75" customHeight="1">
      <c r="A785" s="53"/>
    </row>
    <row r="786" ht="15.75" customHeight="1">
      <c r="A786" s="53"/>
    </row>
    <row r="787" ht="15.75" customHeight="1">
      <c r="A787" s="53"/>
    </row>
    <row r="788" ht="15.75" customHeight="1">
      <c r="A788" s="53"/>
    </row>
    <row r="789" ht="15.75" customHeight="1">
      <c r="A789" s="53"/>
    </row>
    <row r="790" ht="15.75" customHeight="1">
      <c r="A790" s="53"/>
    </row>
    <row r="791" ht="15.75" customHeight="1">
      <c r="A791" s="53"/>
    </row>
    <row r="792" ht="15.75" customHeight="1">
      <c r="A792" s="53"/>
    </row>
    <row r="793" ht="15.75" customHeight="1">
      <c r="A793" s="53"/>
    </row>
    <row r="794" ht="15.75" customHeight="1">
      <c r="A794" s="53"/>
    </row>
    <row r="795" ht="15.75" customHeight="1">
      <c r="A795" s="53"/>
    </row>
    <row r="796" ht="15.75" customHeight="1">
      <c r="A796" s="53"/>
    </row>
    <row r="797" ht="15.75" customHeight="1">
      <c r="A797" s="53"/>
    </row>
    <row r="798" ht="15.75" customHeight="1">
      <c r="A798" s="53"/>
    </row>
    <row r="799" ht="15.75" customHeight="1">
      <c r="A799" s="53"/>
    </row>
    <row r="800" ht="15.75" customHeight="1">
      <c r="A800" s="53"/>
    </row>
    <row r="801" ht="15.75" customHeight="1">
      <c r="A801" s="53"/>
    </row>
    <row r="802" ht="15.75" customHeight="1">
      <c r="A802" s="53"/>
    </row>
    <row r="803" ht="15.75" customHeight="1">
      <c r="A803" s="53"/>
    </row>
    <row r="804" ht="15.75" customHeight="1">
      <c r="A804" s="53"/>
    </row>
    <row r="805" ht="15.75" customHeight="1">
      <c r="A805" s="53"/>
    </row>
    <row r="806" ht="15.75" customHeight="1">
      <c r="A806" s="53"/>
    </row>
    <row r="807" ht="15.75" customHeight="1">
      <c r="A807" s="53"/>
    </row>
    <row r="808" ht="15.75" customHeight="1">
      <c r="A808" s="53"/>
    </row>
    <row r="809" ht="15.75" customHeight="1">
      <c r="A809" s="53"/>
    </row>
    <row r="810" ht="15.75" customHeight="1">
      <c r="A810" s="53"/>
    </row>
    <row r="811" ht="15.75" customHeight="1">
      <c r="A811" s="53"/>
    </row>
    <row r="812" ht="15.75" customHeight="1">
      <c r="A812" s="53"/>
    </row>
    <row r="813" ht="15.75" customHeight="1">
      <c r="A813" s="53"/>
    </row>
    <row r="814" ht="15.75" customHeight="1">
      <c r="A814" s="53"/>
    </row>
    <row r="815" ht="15.75" customHeight="1">
      <c r="A815" s="53"/>
    </row>
    <row r="816" ht="15.75" customHeight="1">
      <c r="A816" s="53"/>
    </row>
    <row r="817" ht="15.75" customHeight="1">
      <c r="A817" s="53"/>
    </row>
    <row r="818" ht="15.75" customHeight="1">
      <c r="A818" s="53"/>
    </row>
    <row r="819" ht="15.75" customHeight="1">
      <c r="A819" s="53"/>
    </row>
    <row r="820" ht="15.75" customHeight="1">
      <c r="A820" s="53"/>
    </row>
    <row r="821" ht="15.75" customHeight="1">
      <c r="A821" s="53"/>
    </row>
    <row r="822" ht="15.75" customHeight="1">
      <c r="A822" s="53"/>
    </row>
    <row r="823" ht="15.75" customHeight="1">
      <c r="A823" s="53"/>
    </row>
    <row r="824" ht="15.75" customHeight="1">
      <c r="A824" s="53"/>
    </row>
    <row r="825" ht="15.75" customHeight="1">
      <c r="A825" s="53"/>
    </row>
    <row r="826" ht="15.75" customHeight="1">
      <c r="A826" s="53"/>
    </row>
    <row r="827" ht="15.75" customHeight="1">
      <c r="A827" s="53"/>
    </row>
    <row r="828" ht="15.75" customHeight="1">
      <c r="A828" s="53"/>
    </row>
    <row r="829" ht="15.75" customHeight="1">
      <c r="A829" s="53"/>
    </row>
    <row r="830" ht="15.75" customHeight="1">
      <c r="A830" s="53"/>
    </row>
    <row r="831" ht="15.75" customHeight="1">
      <c r="A831" s="53"/>
    </row>
    <row r="832" ht="15.75" customHeight="1">
      <c r="A832" s="53"/>
    </row>
    <row r="833" ht="15.75" customHeight="1">
      <c r="A833" s="53"/>
    </row>
    <row r="834" ht="15.75" customHeight="1">
      <c r="A834" s="53"/>
    </row>
    <row r="835" ht="15.75" customHeight="1">
      <c r="A835" s="53"/>
    </row>
    <row r="836" ht="15.75" customHeight="1">
      <c r="A836" s="53"/>
    </row>
    <row r="837" ht="15.75" customHeight="1">
      <c r="A837" s="53"/>
    </row>
    <row r="838" ht="15.75" customHeight="1">
      <c r="A838" s="53"/>
    </row>
    <row r="839" ht="15.75" customHeight="1">
      <c r="A839" s="53"/>
    </row>
    <row r="840" ht="15.75" customHeight="1">
      <c r="A840" s="53"/>
    </row>
    <row r="841" ht="15.75" customHeight="1">
      <c r="A841" s="53"/>
    </row>
    <row r="842" ht="15.75" customHeight="1">
      <c r="A842" s="53"/>
    </row>
    <row r="843" ht="15.75" customHeight="1">
      <c r="A843" s="53"/>
    </row>
    <row r="844" ht="15.75" customHeight="1">
      <c r="A844" s="53"/>
    </row>
    <row r="845" ht="15.75" customHeight="1">
      <c r="A845" s="53"/>
    </row>
    <row r="846" ht="15.75" customHeight="1">
      <c r="A846" s="53"/>
    </row>
    <row r="847" ht="15.75" customHeight="1">
      <c r="A847" s="53"/>
    </row>
    <row r="848" ht="15.75" customHeight="1">
      <c r="A848" s="53"/>
    </row>
    <row r="849" ht="15.75" customHeight="1">
      <c r="A849" s="53"/>
    </row>
    <row r="850" ht="15.75" customHeight="1">
      <c r="A850" s="53"/>
    </row>
    <row r="851" ht="15.75" customHeight="1">
      <c r="A851" s="53"/>
    </row>
    <row r="852" ht="15.75" customHeight="1">
      <c r="A852" s="53"/>
    </row>
    <row r="853" ht="15.75" customHeight="1">
      <c r="A853" s="53"/>
    </row>
    <row r="854" ht="15.75" customHeight="1">
      <c r="A854" s="53"/>
    </row>
    <row r="855" ht="15.75" customHeight="1">
      <c r="A855" s="53"/>
    </row>
    <row r="856" ht="15.75" customHeight="1">
      <c r="A856" s="53"/>
    </row>
    <row r="857" ht="15.75" customHeight="1">
      <c r="A857" s="53"/>
    </row>
    <row r="858" ht="15.75" customHeight="1">
      <c r="A858" s="53"/>
    </row>
    <row r="859" ht="15.75" customHeight="1">
      <c r="A859" s="53"/>
    </row>
    <row r="860" ht="15.75" customHeight="1">
      <c r="A860" s="53"/>
    </row>
    <row r="861" ht="15.75" customHeight="1">
      <c r="A861" s="53"/>
    </row>
    <row r="862" ht="15.75" customHeight="1">
      <c r="A862" s="53"/>
    </row>
    <row r="863" ht="15.75" customHeight="1">
      <c r="A863" s="53"/>
    </row>
    <row r="864" ht="15.75" customHeight="1">
      <c r="A864" s="53"/>
    </row>
    <row r="865" ht="15.75" customHeight="1">
      <c r="A865" s="53"/>
    </row>
    <row r="866" ht="15.75" customHeight="1">
      <c r="A866" s="53"/>
    </row>
    <row r="867" ht="15.75" customHeight="1">
      <c r="A867" s="53"/>
    </row>
    <row r="868" ht="15.75" customHeight="1">
      <c r="A868" s="53"/>
    </row>
    <row r="869" ht="15.75" customHeight="1">
      <c r="A869" s="53"/>
    </row>
    <row r="870" ht="15.75" customHeight="1">
      <c r="A870" s="53"/>
    </row>
    <row r="871" ht="15.75" customHeight="1">
      <c r="A871" s="53"/>
    </row>
    <row r="872" ht="15.75" customHeight="1">
      <c r="A872" s="53"/>
    </row>
    <row r="873" ht="15.75" customHeight="1">
      <c r="A873" s="53"/>
    </row>
    <row r="874" ht="15.75" customHeight="1">
      <c r="A874" s="53"/>
    </row>
    <row r="875" ht="15.75" customHeight="1">
      <c r="A875" s="53"/>
    </row>
    <row r="876" ht="15.75" customHeight="1">
      <c r="A876" s="53"/>
    </row>
    <row r="877" ht="15.75" customHeight="1">
      <c r="A877" s="53"/>
    </row>
    <row r="878" ht="15.75" customHeight="1">
      <c r="A878" s="53"/>
    </row>
    <row r="879" ht="15.75" customHeight="1">
      <c r="A879" s="53"/>
    </row>
    <row r="880" ht="15.75" customHeight="1">
      <c r="A880" s="53"/>
    </row>
    <row r="881" ht="15.75" customHeight="1">
      <c r="A881" s="53"/>
    </row>
    <row r="882" ht="15.75" customHeight="1">
      <c r="A882" s="53"/>
    </row>
    <row r="883" ht="15.75" customHeight="1">
      <c r="A883" s="53"/>
    </row>
    <row r="884" ht="15.75" customHeight="1">
      <c r="A884" s="53"/>
    </row>
    <row r="885" ht="15.75" customHeight="1">
      <c r="A885" s="53"/>
    </row>
    <row r="886" ht="15.75" customHeight="1">
      <c r="A886" s="53"/>
    </row>
    <row r="887" ht="15.75" customHeight="1">
      <c r="A887" s="53"/>
    </row>
    <row r="888" ht="15.75" customHeight="1">
      <c r="A888" s="53"/>
    </row>
    <row r="889" ht="15.75" customHeight="1">
      <c r="A889" s="53"/>
    </row>
    <row r="890" ht="15.75" customHeight="1">
      <c r="A890" s="53"/>
    </row>
    <row r="891" ht="15.75" customHeight="1">
      <c r="A891" s="53"/>
    </row>
    <row r="892" ht="15.75" customHeight="1">
      <c r="A892" s="53"/>
    </row>
    <row r="893" ht="15.75" customHeight="1">
      <c r="A893" s="53"/>
    </row>
    <row r="894" ht="15.75" customHeight="1">
      <c r="A894" s="53"/>
    </row>
    <row r="895" ht="15.75" customHeight="1">
      <c r="A895" s="53"/>
    </row>
    <row r="896" ht="15.75" customHeight="1">
      <c r="A896" s="53"/>
    </row>
    <row r="897" ht="15.75" customHeight="1">
      <c r="A897" s="53"/>
    </row>
    <row r="898" ht="15.75" customHeight="1">
      <c r="A898" s="53"/>
    </row>
    <row r="899" ht="15.75" customHeight="1">
      <c r="A899" s="53"/>
    </row>
    <row r="900" ht="15.75" customHeight="1">
      <c r="A900" s="53"/>
    </row>
    <row r="901" ht="15.75" customHeight="1">
      <c r="A901" s="53"/>
    </row>
    <row r="902" ht="15.75" customHeight="1">
      <c r="A902" s="53"/>
    </row>
    <row r="903" ht="15.75" customHeight="1">
      <c r="A903" s="53"/>
    </row>
    <row r="904" ht="15.75" customHeight="1">
      <c r="A904" s="53"/>
    </row>
    <row r="905" ht="15.75" customHeight="1">
      <c r="A905" s="53"/>
    </row>
    <row r="906" ht="15.75" customHeight="1">
      <c r="A906" s="53"/>
    </row>
    <row r="907" ht="15.75" customHeight="1">
      <c r="A907" s="53"/>
    </row>
    <row r="908" ht="15.75" customHeight="1">
      <c r="A908" s="53"/>
    </row>
    <row r="909" ht="15.75" customHeight="1">
      <c r="A909" s="53"/>
    </row>
    <row r="910" ht="15.75" customHeight="1">
      <c r="A910" s="53"/>
    </row>
    <row r="911" ht="15.75" customHeight="1">
      <c r="A911" s="53"/>
    </row>
    <row r="912" ht="15.75" customHeight="1">
      <c r="A912" s="53"/>
    </row>
    <row r="913" ht="15.75" customHeight="1">
      <c r="A913" s="53"/>
    </row>
    <row r="914" ht="15.75" customHeight="1">
      <c r="A914" s="53"/>
    </row>
    <row r="915" ht="15.75" customHeight="1">
      <c r="A915" s="53"/>
    </row>
    <row r="916" ht="15.75" customHeight="1">
      <c r="A916" s="53"/>
    </row>
    <row r="917" ht="15.75" customHeight="1">
      <c r="A917" s="53"/>
    </row>
    <row r="918" ht="15.75" customHeight="1">
      <c r="A918" s="53"/>
    </row>
    <row r="919" ht="15.75" customHeight="1">
      <c r="A919" s="53"/>
    </row>
    <row r="920" ht="15.75" customHeight="1">
      <c r="A920" s="53"/>
    </row>
    <row r="921" ht="15.75" customHeight="1">
      <c r="A921" s="53"/>
    </row>
    <row r="922" ht="15.75" customHeight="1">
      <c r="A922" s="53"/>
    </row>
    <row r="923" ht="15.75" customHeight="1">
      <c r="A923" s="53"/>
    </row>
    <row r="924" ht="15.75" customHeight="1">
      <c r="A924" s="53"/>
    </row>
    <row r="925" ht="15.75" customHeight="1">
      <c r="A925" s="53"/>
    </row>
    <row r="926" ht="15.75" customHeight="1">
      <c r="A926" s="53"/>
    </row>
    <row r="927" ht="15.75" customHeight="1">
      <c r="A927" s="53"/>
    </row>
    <row r="928" ht="15.75" customHeight="1">
      <c r="A928" s="53"/>
    </row>
    <row r="929" ht="15.75" customHeight="1">
      <c r="A929" s="53"/>
    </row>
    <row r="930" ht="15.75" customHeight="1">
      <c r="A930" s="53"/>
    </row>
    <row r="931" ht="15.75" customHeight="1">
      <c r="A931" s="53"/>
    </row>
    <row r="932" ht="15.75" customHeight="1">
      <c r="A932" s="53"/>
    </row>
    <row r="933" ht="15.75" customHeight="1">
      <c r="A933" s="53"/>
    </row>
    <row r="934" ht="15.75" customHeight="1">
      <c r="A934" s="53"/>
    </row>
    <row r="935" ht="15.75" customHeight="1">
      <c r="A935" s="53"/>
    </row>
    <row r="936" ht="15.75" customHeight="1">
      <c r="A936" s="53"/>
    </row>
    <row r="937" ht="15.75" customHeight="1">
      <c r="A937" s="53"/>
    </row>
    <row r="938" ht="15.75" customHeight="1">
      <c r="A938" s="53"/>
    </row>
    <row r="939" ht="15.75" customHeight="1">
      <c r="A939" s="53"/>
    </row>
    <row r="940" ht="15.75" customHeight="1">
      <c r="A940" s="53"/>
    </row>
    <row r="941" ht="15.75" customHeight="1">
      <c r="A941" s="53"/>
    </row>
    <row r="942" ht="15.75" customHeight="1">
      <c r="A942" s="53"/>
    </row>
    <row r="943" ht="15.75" customHeight="1">
      <c r="A943" s="53"/>
    </row>
    <row r="944" ht="15.75" customHeight="1">
      <c r="A944" s="53"/>
    </row>
    <row r="945" ht="15.75" customHeight="1">
      <c r="A945" s="53"/>
    </row>
    <row r="946" ht="15.75" customHeight="1">
      <c r="A946" s="53"/>
    </row>
    <row r="947" ht="15.75" customHeight="1">
      <c r="A947" s="53"/>
    </row>
    <row r="948" ht="15.75" customHeight="1">
      <c r="A948" s="53"/>
    </row>
    <row r="949" ht="15.75" customHeight="1">
      <c r="A949" s="53"/>
    </row>
    <row r="950" ht="15.75" customHeight="1">
      <c r="A950" s="53"/>
    </row>
    <row r="951" ht="15.75" customHeight="1">
      <c r="A951" s="53"/>
    </row>
    <row r="952" ht="15.75" customHeight="1">
      <c r="A952" s="53"/>
    </row>
    <row r="953" ht="15.75" customHeight="1">
      <c r="A953" s="53"/>
    </row>
    <row r="954" ht="15.75" customHeight="1">
      <c r="A954" s="53"/>
    </row>
    <row r="955" ht="15.75" customHeight="1">
      <c r="A955" s="53"/>
    </row>
    <row r="956" ht="15.75" customHeight="1">
      <c r="A956" s="53"/>
    </row>
    <row r="957" ht="15.75" customHeight="1">
      <c r="A957" s="53"/>
    </row>
    <row r="958" ht="15.75" customHeight="1">
      <c r="A958" s="53"/>
    </row>
    <row r="959" ht="15.75" customHeight="1">
      <c r="A959" s="53"/>
    </row>
    <row r="960" ht="15.75" customHeight="1">
      <c r="A960" s="53"/>
    </row>
    <row r="961" ht="15.75" customHeight="1">
      <c r="A961" s="53"/>
    </row>
    <row r="962" ht="15.75" customHeight="1">
      <c r="A962" s="53"/>
    </row>
    <row r="963" ht="15.75" customHeight="1">
      <c r="A963" s="53"/>
    </row>
    <row r="964" ht="15.75" customHeight="1">
      <c r="A964" s="53"/>
    </row>
    <row r="965" ht="15.75" customHeight="1">
      <c r="A965" s="53"/>
    </row>
    <row r="966" ht="15.75" customHeight="1">
      <c r="A966" s="53"/>
    </row>
    <row r="967" ht="15.75" customHeight="1">
      <c r="A967" s="53"/>
    </row>
    <row r="968" ht="15.75" customHeight="1">
      <c r="A968" s="53"/>
    </row>
    <row r="969" ht="15.75" customHeight="1">
      <c r="A969" s="53"/>
    </row>
    <row r="970" ht="15.75" customHeight="1">
      <c r="A970" s="53"/>
    </row>
    <row r="971" ht="15.75" customHeight="1">
      <c r="A971" s="53"/>
    </row>
    <row r="972" ht="15.75" customHeight="1">
      <c r="A972" s="53"/>
    </row>
    <row r="973" ht="15.75" customHeight="1">
      <c r="A973" s="53"/>
    </row>
    <row r="974" ht="15.75" customHeight="1">
      <c r="A974" s="53"/>
    </row>
    <row r="975" ht="15.75" customHeight="1">
      <c r="A975" s="53"/>
    </row>
    <row r="976" ht="15.75" customHeight="1">
      <c r="A976" s="53"/>
    </row>
    <row r="977" ht="15.75" customHeight="1">
      <c r="A977" s="53"/>
    </row>
    <row r="978" ht="15.75" customHeight="1">
      <c r="A978" s="53"/>
    </row>
    <row r="979" ht="15.75" customHeight="1">
      <c r="A979" s="53"/>
    </row>
    <row r="980" ht="15.75" customHeight="1">
      <c r="A980" s="53"/>
    </row>
    <row r="981" ht="15.75" customHeight="1">
      <c r="A981" s="53"/>
    </row>
    <row r="982" ht="15.75" customHeight="1">
      <c r="A982" s="53"/>
    </row>
    <row r="983" ht="15.75" customHeight="1">
      <c r="A983" s="53"/>
    </row>
    <row r="984" ht="15.75" customHeight="1">
      <c r="A984" s="53"/>
    </row>
    <row r="985" ht="15.75" customHeight="1">
      <c r="A985" s="53"/>
    </row>
    <row r="986" ht="15.75" customHeight="1">
      <c r="A986" s="53"/>
    </row>
    <row r="987" ht="15.75" customHeight="1">
      <c r="A987" s="53"/>
    </row>
    <row r="988" ht="15.75" customHeight="1">
      <c r="A988" s="53"/>
    </row>
    <row r="989" ht="15.75" customHeight="1">
      <c r="A989" s="53"/>
    </row>
    <row r="990" ht="15.75" customHeight="1">
      <c r="A990" s="53"/>
    </row>
    <row r="991" ht="15.75" customHeight="1">
      <c r="A991" s="53"/>
    </row>
    <row r="992" ht="15.75" customHeight="1">
      <c r="A992" s="53"/>
    </row>
    <row r="993" ht="15.75" customHeight="1">
      <c r="A993" s="53"/>
    </row>
    <row r="994" ht="15.75" customHeight="1">
      <c r="A994" s="53"/>
    </row>
    <row r="995" ht="15.75" customHeight="1">
      <c r="A995" s="53"/>
    </row>
    <row r="996" ht="15.75" customHeight="1">
      <c r="A996" s="53"/>
    </row>
    <row r="997" ht="15.75" customHeight="1">
      <c r="A997" s="53"/>
    </row>
    <row r="998" ht="15.75" customHeight="1">
      <c r="A998" s="53"/>
    </row>
    <row r="999" ht="15.75" customHeight="1">
      <c r="A999" s="53"/>
    </row>
    <row r="1000" ht="15.75" customHeight="1">
      <c r="A1000" s="53"/>
    </row>
  </sheetData>
  <mergeCells count="3">
    <mergeCell ref="A2:F2"/>
    <mergeCell ref="A3:F3"/>
    <mergeCell ref="A1:F1"/>
  </mergeCells>
  <dataValidations>
    <dataValidation type="decimal" allowBlank="1" showErrorMessage="1" sqref="B28:F28 B31:F33 B36:F38 B43:F45 B52:F54 B57:F58 B62:F62">
      <formula1>-1.79769313486231E100</formula1>
      <formula2>1.79769313486231E100</formula2>
    </dataValidation>
    <dataValidation type="decimal" allowBlank="1" showInputMessage="1" showErrorMessage="1" prompt="El monto de la reserva a la fecha de cierre del ejercicio solicitado." sqref="B40">
      <formula1>0.0</formula1>
      <formula2>'Info General'!E30</formula2>
    </dataValidation>
    <dataValidation type="decimal" allowBlank="1" showInputMessage="1" showErrorMessage="1" prompt="El monto de la reserva a la fecha de cierre del ejercicio solicitado." sqref="D40">
      <formula1>0.0</formula1>
      <formula2>'Info General'!E30</formula2>
    </dataValidation>
    <dataValidation type="decimal" allowBlank="1" showErrorMessage="1" sqref="B11:F13 B15:F17">
      <formula1>0.0</formula1>
      <formula2>199.0</formula2>
    </dataValidation>
    <dataValidation type="decimal" allowBlank="1" showInputMessage="1" showErrorMessage="1" prompt="El monto de la reserva a la fecha de cierre del ejercicio solicitado." sqref="F40">
      <formula1>0.0</formula1>
      <formula2>'Info General'!E30</formula2>
    </dataValidation>
    <dataValidation type="decimal" allowBlank="1" showInputMessage="1" showErrorMessage="1" prompt="El porcentaje (%) de crecimiento esperado de los pensionados y jubilados." sqref="B22:F22">
      <formula1>0.0</formula1>
      <formula2>100.0</formula2>
    </dataValidation>
    <dataValidation type="decimal" allowBlank="1" showErrorMessage="1" sqref="E18">
      <formula1>0.0</formula1>
      <formula2>'Info General'!E30</formula2>
    </dataValidation>
    <dataValidation type="decimal" allowBlank="1" showErrorMessage="1" sqref="B10:F10 B14:F14">
      <formula1>0.0</formula1>
      <formula2>200.0</formula2>
    </dataValidation>
    <dataValidation type="decimal" allowBlank="1" showErrorMessage="1" sqref="F18">
      <formula1>0.0</formula1>
      <formula2>'Info General'!E30</formula2>
    </dataValidation>
    <dataValidation type="decimal" allowBlank="1" showInputMessage="1" showErrorMessage="1" prompt="Promedio de años de servicios de los trabajadores afiliados activos." sqref="B19:F19">
      <formula1>0.0</formula1>
      <formula2>100.0</formula2>
    </dataValidation>
    <dataValidation type="decimal" allowBlank="1" showErrorMessage="1" sqref="C18">
      <formula1>0.0</formula1>
      <formula2>'Info General'!E30</formula2>
    </dataValidation>
    <dataValidation type="decimal" allowBlank="1" showInputMessage="1" showErrorMessage="1" prompt="El valor presente de las contribuciones asociadas a los sueldos futuros de cotización de la generación actual." sqref="B48:F48">
      <formula1>0.0</formula1>
      <formula2>'Info General'!E16</formula2>
    </dataValidation>
    <dataValidation type="decimal" allowBlank="1" showInputMessage="1" showErrorMessage="1" prompt="El valor presente de las contribuciones asociadas a los sueldos futuros de cotización de generaciones futuras." sqref="B49:F49">
      <formula1>0.0</formula1>
      <formula2>'Info General'!E17</formula2>
    </dataValidation>
    <dataValidation type="decimal" allowBlank="1" showInputMessage="1" showErrorMessage="1" prompt="El monto de la reserva a la fecha de cierre del ejercicio solicitado." sqref="C40">
      <formula1>0.0</formula1>
      <formula2>'Info General'!E30</formula2>
    </dataValidation>
    <dataValidation type="decimal" allowBlank="1" showInputMessage="1" showErrorMessage="1" prompt="El monto de la reserva a la fecha de cierre del ejercicio solicitado." sqref="E40">
      <formula1>0.0</formula1>
      <formula2>'Info General'!E30</formula2>
    </dataValidation>
    <dataValidation type="decimal" allowBlank="1" showInputMessage="1" showErrorMessage="1" prompt="La esperanza de vida (en años) de los afiliados al plan. " sqref="B25:F25">
      <formula1>0.0</formula1>
      <formula2>199.0</formula2>
    </dataValidation>
    <dataValidation type="decimal" allowBlank="1" showInputMessage="1" showErrorMessage="1" prompt="El año en que el plan se encuentre en descapitalización." sqref="B61:F61">
      <formula1>1900.0</formula1>
      <formula2>2099.0</formula2>
    </dataValidation>
    <dataValidation type="decimal" allowBlank="1" showInputMessage="1" showErrorMessage="1" prompt="El año en que se elaboró el estudio actuarial más reciente." sqref="B65:F65">
      <formula1>1900.0</formula1>
      <formula2>2099.0</formula2>
    </dataValidation>
    <dataValidation type="decimal" allowBlank="1" showInputMessage="1" showErrorMessage="1" prompt="El porcentaje (%) de crecimiento esperado de los activos del plan." sqref="B23:F23">
      <formula1>0.0</formula1>
      <formula2>100.0</formula2>
    </dataValidation>
    <dataValidation type="decimal" allowBlank="1" showInputMessage="1" showErrorMessage="1" prompt="La aportación que realiza el ente público al plan de pensión como porcentaje (%) del salario." sqref="B20:F21">
      <formula1>0.0</formula1>
      <formula2>100.0</formula2>
    </dataValidation>
    <dataValidation type="decimal" allowBlank="1" showErrorMessage="1" sqref="B18">
      <formula1>0.0</formula1>
      <formula2>'Info General'!E30</formula2>
    </dataValidation>
    <dataValidation type="decimal" allowBlank="1" showErrorMessage="1" sqref="D18">
      <formula1>0.0</formula1>
      <formula2>'Info General'!E30</formula2>
    </dataValidation>
    <dataValidation type="decimal" allowBlank="1" showInputMessage="1" showErrorMessage="1" prompt="La edad (en años) a la que el afiliado puede tramitar su jubilación o pensión." sqref="B24:F24">
      <formula1>0.0</formula1>
      <formula2>199.0</formula2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58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6" width="10.71"/>
  </cols>
  <sheetData>
    <row r="1">
      <c r="A1" t="s">
        <v>2297</v>
      </c>
      <c r="B1" t="s">
        <v>2298</v>
      </c>
      <c r="C1" t="s">
        <v>2300</v>
      </c>
      <c r="D1" t="s">
        <v>2301</v>
      </c>
      <c r="E1" t="s">
        <v>2302</v>
      </c>
      <c r="F1" t="s">
        <v>2303</v>
      </c>
      <c r="G1" t="s">
        <v>2304</v>
      </c>
      <c r="H1" t="s">
        <v>2305</v>
      </c>
      <c r="I1" t="s">
        <v>2306</v>
      </c>
      <c r="P1" s="35" t="s">
        <v>3302</v>
      </c>
      <c r="Q1" s="35" t="s">
        <v>3303</v>
      </c>
      <c r="R1" s="35" t="s">
        <v>3304</v>
      </c>
      <c r="S1" s="35" t="s">
        <v>3305</v>
      </c>
      <c r="T1" s="35" t="s">
        <v>3306</v>
      </c>
    </row>
    <row r="2">
      <c r="A2" t="str">
        <f t="shared" ref="A2:A52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8.0</v>
      </c>
      <c r="C2">
        <v>1.0</v>
      </c>
      <c r="I2" t="s">
        <v>3262</v>
      </c>
      <c r="P2" s="45"/>
      <c r="Q2" s="45"/>
      <c r="R2" s="45"/>
      <c r="S2" s="45"/>
      <c r="T2" s="45"/>
    </row>
    <row r="3">
      <c r="A3" t="str">
        <f t="shared" si="1"/>
        <v>8,1,1,0,0,0,0</v>
      </c>
      <c r="B3">
        <v>8.0</v>
      </c>
      <c r="C3">
        <v>1.0</v>
      </c>
      <c r="D3">
        <v>1.0</v>
      </c>
      <c r="J3" t="s">
        <v>3263</v>
      </c>
      <c r="P3" s="45" t="str">
        <f>'Formato 8'!B6</f>
        <v/>
      </c>
      <c r="Q3" s="45" t="str">
        <f>'Formato 8'!C6</f>
        <v/>
      </c>
      <c r="R3" s="45" t="str">
        <f>'Formato 8'!D6</f>
        <v/>
      </c>
      <c r="S3" s="45" t="str">
        <f>'Formato 8'!E6</f>
        <v/>
      </c>
      <c r="T3" s="45" t="str">
        <f>'Formato 8'!F6</f>
        <v/>
      </c>
    </row>
    <row r="4">
      <c r="A4" t="str">
        <f t="shared" si="1"/>
        <v>8,1,2,0,0,0,0</v>
      </c>
      <c r="B4">
        <v>8.0</v>
      </c>
      <c r="C4">
        <v>1.0</v>
      </c>
      <c r="D4">
        <v>2.0</v>
      </c>
      <c r="J4" t="s">
        <v>3264</v>
      </c>
      <c r="P4" s="45" t="str">
        <f>'Formato 8'!B7</f>
        <v/>
      </c>
      <c r="Q4" s="45" t="str">
        <f>'Formato 8'!C7</f>
        <v/>
      </c>
      <c r="R4" s="45" t="str">
        <f>'Formato 8'!D7</f>
        <v/>
      </c>
      <c r="S4" s="45" t="str">
        <f>'Formato 8'!E7</f>
        <v/>
      </c>
      <c r="T4" s="45" t="str">
        <f>'Formato 8'!F7</f>
        <v/>
      </c>
    </row>
    <row r="5">
      <c r="A5" t="str">
        <f t="shared" si="1"/>
        <v>8,2,0,0,0,0,0</v>
      </c>
      <c r="B5">
        <v>8.0</v>
      </c>
      <c r="C5">
        <v>2.0</v>
      </c>
      <c r="I5" t="s">
        <v>3265</v>
      </c>
      <c r="P5" s="45"/>
      <c r="Q5" s="45"/>
      <c r="R5" s="45"/>
      <c r="S5" s="45"/>
      <c r="T5" s="45"/>
    </row>
    <row r="6">
      <c r="A6" t="str">
        <f t="shared" si="1"/>
        <v>8,2,1,0,0,0,0</v>
      </c>
      <c r="B6">
        <v>8.0</v>
      </c>
      <c r="C6">
        <v>2.0</v>
      </c>
      <c r="D6">
        <v>1.0</v>
      </c>
      <c r="J6" t="s">
        <v>3266</v>
      </c>
      <c r="P6" s="45" t="str">
        <f>'Formato 8'!B10</f>
        <v/>
      </c>
      <c r="Q6" s="45" t="str">
        <f>'Formato 8'!C10</f>
        <v/>
      </c>
      <c r="R6" s="45" t="str">
        <f>'Formato 8'!D10</f>
        <v/>
      </c>
      <c r="S6" s="45" t="str">
        <f>'Formato 8'!E10</f>
        <v/>
      </c>
      <c r="T6" s="45" t="str">
        <f>'Formato 8'!F10</f>
        <v/>
      </c>
    </row>
    <row r="7">
      <c r="A7" t="str">
        <f t="shared" si="1"/>
        <v>8,2,1,1,0,0,0</v>
      </c>
      <c r="B7">
        <v>8.0</v>
      </c>
      <c r="C7">
        <v>2.0</v>
      </c>
      <c r="D7">
        <v>1.0</v>
      </c>
      <c r="E7">
        <v>1.0</v>
      </c>
      <c r="K7" t="s">
        <v>3267</v>
      </c>
      <c r="P7" s="45" t="str">
        <f>'Formato 8'!B11</f>
        <v/>
      </c>
      <c r="Q7" s="45" t="str">
        <f>'Formato 8'!C11</f>
        <v/>
      </c>
      <c r="R7" s="45" t="str">
        <f>'Formato 8'!D11</f>
        <v/>
      </c>
      <c r="S7" s="45" t="str">
        <f>'Formato 8'!E11</f>
        <v/>
      </c>
      <c r="T7" s="45" t="str">
        <f>'Formato 8'!F11</f>
        <v/>
      </c>
    </row>
    <row r="8">
      <c r="A8" t="str">
        <f t="shared" si="1"/>
        <v>8,2,1,2,0,0,0</v>
      </c>
      <c r="B8">
        <v>8.0</v>
      </c>
      <c r="C8">
        <v>2.0</v>
      </c>
      <c r="D8">
        <v>1.0</v>
      </c>
      <c r="E8">
        <v>2.0</v>
      </c>
      <c r="K8" t="s">
        <v>3268</v>
      </c>
      <c r="P8" s="45" t="str">
        <f>'Formato 8'!B12</f>
        <v/>
      </c>
      <c r="Q8" s="45" t="str">
        <f>'Formato 8'!C12</f>
        <v/>
      </c>
      <c r="R8" s="45" t="str">
        <f>'Formato 8'!D12</f>
        <v/>
      </c>
      <c r="S8" s="45" t="str">
        <f>'Formato 8'!E12</f>
        <v/>
      </c>
      <c r="T8" s="45" t="str">
        <f>'Formato 8'!F12</f>
        <v/>
      </c>
    </row>
    <row r="9">
      <c r="A9" t="str">
        <f t="shared" si="1"/>
        <v>8,2,1,3,0,0,0</v>
      </c>
      <c r="B9">
        <v>8.0</v>
      </c>
      <c r="C9">
        <v>2.0</v>
      </c>
      <c r="D9">
        <v>1.0</v>
      </c>
      <c r="E9">
        <v>3.0</v>
      </c>
      <c r="K9" t="s">
        <v>3269</v>
      </c>
      <c r="P9" s="45" t="str">
        <f>'Formato 8'!B13</f>
        <v/>
      </c>
      <c r="Q9" s="45" t="str">
        <f>'Formato 8'!C13</f>
        <v/>
      </c>
      <c r="R9" s="45" t="str">
        <f>'Formato 8'!D13</f>
        <v/>
      </c>
      <c r="S9" s="45" t="str">
        <f>'Formato 8'!E13</f>
        <v/>
      </c>
      <c r="T9" s="45" t="str">
        <f>'Formato 8'!F13</f>
        <v/>
      </c>
    </row>
    <row r="10">
      <c r="A10" t="str">
        <f t="shared" si="1"/>
        <v>8,2,2,0,0,0,0</v>
      </c>
      <c r="B10">
        <v>8.0</v>
      </c>
      <c r="C10">
        <v>2.0</v>
      </c>
      <c r="D10">
        <v>2.0</v>
      </c>
      <c r="J10" t="s">
        <v>3270</v>
      </c>
      <c r="P10" s="45" t="str">
        <f>'Formato 8'!B14</f>
        <v/>
      </c>
      <c r="Q10" s="45" t="str">
        <f>'Formato 8'!C14</f>
        <v/>
      </c>
      <c r="R10" s="45" t="str">
        <f>'Formato 8'!D14</f>
        <v/>
      </c>
      <c r="S10" s="45" t="str">
        <f>'Formato 8'!E14</f>
        <v/>
      </c>
      <c r="T10" s="45" t="str">
        <f>'Formato 8'!F14</f>
        <v/>
      </c>
    </row>
    <row r="11">
      <c r="A11" t="str">
        <f t="shared" si="1"/>
        <v>8,2,2,1,0,0,0</v>
      </c>
      <c r="B11">
        <v>8.0</v>
      </c>
      <c r="C11">
        <v>2.0</v>
      </c>
      <c r="D11">
        <v>2.0</v>
      </c>
      <c r="E11">
        <v>1.0</v>
      </c>
      <c r="K11" t="s">
        <v>3267</v>
      </c>
      <c r="P11" s="45" t="str">
        <f>'Formato 8'!B15</f>
        <v/>
      </c>
      <c r="Q11" s="45" t="str">
        <f>'Formato 8'!C15</f>
        <v/>
      </c>
      <c r="R11" s="45" t="str">
        <f>'Formato 8'!D15</f>
        <v/>
      </c>
      <c r="S11" s="45" t="str">
        <f>'Formato 8'!E15</f>
        <v/>
      </c>
      <c r="T11" s="45" t="str">
        <f>'Formato 8'!F15</f>
        <v/>
      </c>
    </row>
    <row r="12">
      <c r="A12" t="str">
        <f t="shared" si="1"/>
        <v>8,2,2,2,0,0,0</v>
      </c>
      <c r="B12">
        <v>8.0</v>
      </c>
      <c r="C12">
        <v>2.0</v>
      </c>
      <c r="D12">
        <v>2.0</v>
      </c>
      <c r="E12">
        <v>2.0</v>
      </c>
      <c r="K12" t="s">
        <v>3268</v>
      </c>
      <c r="P12" s="45" t="str">
        <f>'Formato 8'!B16</f>
        <v/>
      </c>
      <c r="Q12" s="45" t="str">
        <f>'Formato 8'!C16</f>
        <v/>
      </c>
      <c r="R12" s="45" t="str">
        <f>'Formato 8'!D16</f>
        <v/>
      </c>
      <c r="S12" s="45" t="str">
        <f>'Formato 8'!E16</f>
        <v/>
      </c>
      <c r="T12" s="45" t="str">
        <f>'Formato 8'!F16</f>
        <v/>
      </c>
    </row>
    <row r="13">
      <c r="A13" t="str">
        <f t="shared" si="1"/>
        <v>8,2,2,3,0,0,0</v>
      </c>
      <c r="B13">
        <v>8.0</v>
      </c>
      <c r="C13">
        <v>2.0</v>
      </c>
      <c r="D13">
        <v>2.0</v>
      </c>
      <c r="E13">
        <v>3.0</v>
      </c>
      <c r="K13" t="s">
        <v>3269</v>
      </c>
      <c r="P13" s="45" t="str">
        <f>'Formato 8'!B17</f>
        <v/>
      </c>
      <c r="Q13" s="45" t="str">
        <f>'Formato 8'!C17</f>
        <v/>
      </c>
      <c r="R13" s="45" t="str">
        <f>'Formato 8'!D17</f>
        <v/>
      </c>
      <c r="S13" s="45" t="str">
        <f>'Formato 8'!E17</f>
        <v/>
      </c>
      <c r="T13" s="45" t="str">
        <f>'Formato 8'!F17</f>
        <v/>
      </c>
    </row>
    <row r="14">
      <c r="A14" t="str">
        <f t="shared" si="1"/>
        <v>8,2,3,0,0,0,0</v>
      </c>
      <c r="B14">
        <v>8.0</v>
      </c>
      <c r="C14">
        <v>2.0</v>
      </c>
      <c r="D14">
        <v>3.0</v>
      </c>
      <c r="J14" t="s">
        <v>3271</v>
      </c>
      <c r="P14" s="45" t="str">
        <f>'Formato 8'!B18</f>
        <v/>
      </c>
      <c r="Q14" s="45" t="str">
        <f>'Formato 8'!C18</f>
        <v/>
      </c>
      <c r="R14" s="45" t="str">
        <f>'Formato 8'!D18</f>
        <v/>
      </c>
      <c r="S14" s="45" t="str">
        <f>'Formato 8'!E18</f>
        <v/>
      </c>
      <c r="T14" s="45" t="str">
        <f>'Formato 8'!F18</f>
        <v/>
      </c>
    </row>
    <row r="15">
      <c r="A15" t="str">
        <f t="shared" si="1"/>
        <v>8,2,4,0,0,0,0</v>
      </c>
      <c r="B15">
        <v>8.0</v>
      </c>
      <c r="C15">
        <v>2.0</v>
      </c>
      <c r="D15">
        <v>4.0</v>
      </c>
      <c r="J15" t="s">
        <v>3272</v>
      </c>
      <c r="P15" s="45" t="str">
        <f>'Formato 8'!B19</f>
        <v/>
      </c>
      <c r="Q15" s="45" t="str">
        <f>'Formato 8'!C19</f>
        <v/>
      </c>
      <c r="R15" s="45" t="str">
        <f>'Formato 8'!D19</f>
        <v/>
      </c>
      <c r="S15" s="45" t="str">
        <f>'Formato 8'!E19</f>
        <v/>
      </c>
      <c r="T15" s="45" t="str">
        <f>'Formato 8'!F19</f>
        <v/>
      </c>
    </row>
    <row r="16">
      <c r="A16" t="str">
        <f t="shared" si="1"/>
        <v>8,2,5,0,0,0,0</v>
      </c>
      <c r="B16">
        <v>8.0</v>
      </c>
      <c r="C16">
        <v>2.0</v>
      </c>
      <c r="D16">
        <v>5.0</v>
      </c>
      <c r="J16" t="s">
        <v>3273</v>
      </c>
      <c r="P16" s="45" t="str">
        <f>'Formato 8'!B20</f>
        <v/>
      </c>
      <c r="Q16" s="45" t="str">
        <f>'Formato 8'!C20</f>
        <v/>
      </c>
      <c r="R16" s="45" t="str">
        <f>'Formato 8'!D20</f>
        <v/>
      </c>
      <c r="S16" s="45" t="str">
        <f>'Formato 8'!E20</f>
        <v/>
      </c>
      <c r="T16" s="45" t="str">
        <f>'Formato 8'!F20</f>
        <v/>
      </c>
    </row>
    <row r="17">
      <c r="A17" t="str">
        <f t="shared" si="1"/>
        <v>8,2,6,0,0,0,0</v>
      </c>
      <c r="B17">
        <v>8.0</v>
      </c>
      <c r="C17">
        <v>2.0</v>
      </c>
      <c r="D17">
        <v>6.0</v>
      </c>
      <c r="J17" t="s">
        <v>3274</v>
      </c>
      <c r="P17" s="45" t="str">
        <f>'Formato 8'!B21</f>
        <v/>
      </c>
      <c r="Q17" s="45" t="str">
        <f>'Formato 8'!C21</f>
        <v/>
      </c>
      <c r="R17" s="45" t="str">
        <f>'Formato 8'!D21</f>
        <v/>
      </c>
      <c r="S17" s="45" t="str">
        <f>'Formato 8'!E21</f>
        <v/>
      </c>
      <c r="T17" s="45" t="str">
        <f>'Formato 8'!F21</f>
        <v/>
      </c>
    </row>
    <row r="18">
      <c r="A18" t="str">
        <f t="shared" si="1"/>
        <v>8,2,7,0,0,0,0</v>
      </c>
      <c r="B18">
        <v>8.0</v>
      </c>
      <c r="C18">
        <v>2.0</v>
      </c>
      <c r="D18">
        <v>7.0</v>
      </c>
      <c r="J18" t="s">
        <v>3275</v>
      </c>
      <c r="P18" s="45" t="str">
        <f>'Formato 8'!B22</f>
        <v/>
      </c>
      <c r="Q18" s="45" t="str">
        <f>'Formato 8'!C22</f>
        <v/>
      </c>
      <c r="R18" s="45" t="str">
        <f>'Formato 8'!D22</f>
        <v/>
      </c>
      <c r="S18" s="45" t="str">
        <f>'Formato 8'!E22</f>
        <v/>
      </c>
      <c r="T18" s="45" t="str">
        <f>'Formato 8'!F22</f>
        <v/>
      </c>
    </row>
    <row r="19">
      <c r="A19" t="str">
        <f t="shared" si="1"/>
        <v>8,2,8,0,0,0,0</v>
      </c>
      <c r="B19">
        <v>8.0</v>
      </c>
      <c r="C19">
        <v>2.0</v>
      </c>
      <c r="D19">
        <v>8.0</v>
      </c>
      <c r="J19" t="s">
        <v>3276</v>
      </c>
      <c r="P19" s="45" t="str">
        <f>'Formato 8'!B23</f>
        <v/>
      </c>
      <c r="Q19" s="45" t="str">
        <f>'Formato 8'!C23</f>
        <v/>
      </c>
      <c r="R19" s="45" t="str">
        <f>'Formato 8'!D23</f>
        <v/>
      </c>
      <c r="S19" s="45" t="str">
        <f>'Formato 8'!E23</f>
        <v/>
      </c>
      <c r="T19" s="45" t="str">
        <f>'Formato 8'!F23</f>
        <v/>
      </c>
    </row>
    <row r="20">
      <c r="A20" t="str">
        <f t="shared" si="1"/>
        <v>8,2,9,0,0,0,0</v>
      </c>
      <c r="B20">
        <v>8.0</v>
      </c>
      <c r="C20">
        <v>2.0</v>
      </c>
      <c r="D20">
        <v>9.0</v>
      </c>
      <c r="J20" t="s">
        <v>3277</v>
      </c>
      <c r="P20" s="45" t="str">
        <f>'Formato 8'!B24</f>
        <v/>
      </c>
      <c r="Q20" s="45" t="str">
        <f>'Formato 8'!C24</f>
        <v/>
      </c>
      <c r="R20" s="45" t="str">
        <f>'Formato 8'!D24</f>
        <v/>
      </c>
      <c r="S20" s="45" t="str">
        <f>'Formato 8'!E24</f>
        <v/>
      </c>
      <c r="T20" s="45" t="str">
        <f>'Formato 8'!F24</f>
        <v/>
      </c>
    </row>
    <row r="21" ht="15.75" customHeight="1">
      <c r="A21" t="str">
        <f t="shared" si="1"/>
        <v>8,2,10,0,0,0,0</v>
      </c>
      <c r="B21">
        <v>8.0</v>
      </c>
      <c r="C21">
        <v>2.0</v>
      </c>
      <c r="D21">
        <v>10.0</v>
      </c>
      <c r="J21" t="s">
        <v>3278</v>
      </c>
      <c r="P21" s="45" t="str">
        <f>'Formato 8'!B25</f>
        <v/>
      </c>
      <c r="Q21" s="45" t="str">
        <f>'Formato 8'!C25</f>
        <v/>
      </c>
      <c r="R21" s="45" t="str">
        <f>'Formato 8'!D25</f>
        <v/>
      </c>
      <c r="S21" s="45" t="str">
        <f>'Formato 8'!E25</f>
        <v/>
      </c>
      <c r="T21" s="45" t="str">
        <f>'Formato 8'!F25</f>
        <v/>
      </c>
    </row>
    <row r="22" ht="15.75" customHeight="1">
      <c r="A22" t="str">
        <f t="shared" si="1"/>
        <v>8,3,0,0,0,0,0</v>
      </c>
      <c r="B22">
        <v>8.0</v>
      </c>
      <c r="C22">
        <v>3.0</v>
      </c>
      <c r="I22" t="s">
        <v>3279</v>
      </c>
      <c r="P22" s="45"/>
      <c r="Q22" s="45"/>
      <c r="R22" s="45"/>
      <c r="S22" s="45"/>
      <c r="T22" s="45"/>
    </row>
    <row r="23" ht="15.75" customHeight="1">
      <c r="A23" t="str">
        <f t="shared" si="1"/>
        <v>8,3,1,0,0,0,0</v>
      </c>
      <c r="B23">
        <v>8.0</v>
      </c>
      <c r="C23">
        <v>3.0</v>
      </c>
      <c r="D23">
        <v>1.0</v>
      </c>
      <c r="J23" t="s">
        <v>3280</v>
      </c>
      <c r="P23" s="45" t="str">
        <f>'Formato 8'!B28</f>
        <v/>
      </c>
      <c r="Q23" s="45" t="str">
        <f>'Formato 8'!C28</f>
        <v/>
      </c>
      <c r="R23" s="45" t="str">
        <f>'Formato 8'!D28</f>
        <v/>
      </c>
      <c r="S23" s="45" t="str">
        <f>'Formato 8'!E28</f>
        <v/>
      </c>
      <c r="T23" s="45" t="str">
        <f>'Formato 8'!F28</f>
        <v/>
      </c>
    </row>
    <row r="24" ht="15.75" customHeight="1">
      <c r="A24" t="str">
        <f t="shared" si="1"/>
        <v>8,4,0,0,0,0,0</v>
      </c>
      <c r="B24">
        <v>8.0</v>
      </c>
      <c r="C24">
        <v>4.0</v>
      </c>
      <c r="I24" t="s">
        <v>3281</v>
      </c>
      <c r="P24" s="45"/>
      <c r="Q24" s="45"/>
      <c r="R24" s="45"/>
      <c r="S24" s="45"/>
      <c r="T24" s="45"/>
    </row>
    <row r="25" ht="15.75" customHeight="1">
      <c r="A25" t="str">
        <f t="shared" si="1"/>
        <v>8,4,1,0,0,0,0</v>
      </c>
      <c r="B25">
        <v>8.0</v>
      </c>
      <c r="C25">
        <v>4.0</v>
      </c>
      <c r="D25">
        <v>1.0</v>
      </c>
      <c r="J25" t="s">
        <v>3266</v>
      </c>
      <c r="P25" s="45" t="str">
        <f>'Formato 8'!B31</f>
        <v/>
      </c>
      <c r="Q25" s="45" t="str">
        <f>'Formato 8'!C31</f>
        <v/>
      </c>
      <c r="R25" s="45" t="str">
        <f>'Formato 8'!D31</f>
        <v/>
      </c>
      <c r="S25" s="45" t="str">
        <f>'Formato 8'!E31</f>
        <v/>
      </c>
      <c r="T25" s="45" t="str">
        <f>'Formato 8'!F31</f>
        <v/>
      </c>
    </row>
    <row r="26" ht="15.75" customHeight="1">
      <c r="A26" t="str">
        <f t="shared" si="1"/>
        <v>8,4,2,0,0,0,0</v>
      </c>
      <c r="B26">
        <v>8.0</v>
      </c>
      <c r="C26">
        <v>4.0</v>
      </c>
      <c r="D26">
        <v>2.0</v>
      </c>
      <c r="J26" t="s">
        <v>3270</v>
      </c>
      <c r="P26" s="45" t="str">
        <f>'Formato 8'!B32</f>
        <v/>
      </c>
      <c r="Q26" s="45" t="str">
        <f>'Formato 8'!C32</f>
        <v/>
      </c>
      <c r="R26" s="45" t="str">
        <f>'Formato 8'!D32</f>
        <v/>
      </c>
      <c r="S26" s="45" t="str">
        <f>'Formato 8'!E32</f>
        <v/>
      </c>
      <c r="T26" s="45" t="str">
        <f>'Formato 8'!F32</f>
        <v/>
      </c>
    </row>
    <row r="27" ht="15.75" customHeight="1">
      <c r="A27" t="str">
        <f t="shared" si="1"/>
        <v>8,4,3,0,0,0,0</v>
      </c>
      <c r="B27">
        <v>8.0</v>
      </c>
      <c r="C27">
        <v>4.0</v>
      </c>
      <c r="D27">
        <v>3.0</v>
      </c>
      <c r="J27" t="s">
        <v>3282</v>
      </c>
      <c r="P27" s="45" t="str">
        <f>'Formato 8'!B33</f>
        <v/>
      </c>
      <c r="Q27" s="45" t="str">
        <f>'Formato 8'!C33</f>
        <v/>
      </c>
      <c r="R27" s="45" t="str">
        <f>'Formato 8'!D33</f>
        <v/>
      </c>
      <c r="S27" s="45" t="str">
        <f>'Formato 8'!E33</f>
        <v/>
      </c>
      <c r="T27" s="45" t="str">
        <f>'Formato 8'!F33</f>
        <v/>
      </c>
    </row>
    <row r="28" ht="15.75" customHeight="1">
      <c r="A28" t="str">
        <f t="shared" si="1"/>
        <v>8,5,0,0,0,0,0</v>
      </c>
      <c r="B28">
        <v>8.0</v>
      </c>
      <c r="C28">
        <v>5.0</v>
      </c>
      <c r="I28" t="s">
        <v>3283</v>
      </c>
      <c r="P28" s="45"/>
      <c r="Q28" s="45"/>
      <c r="R28" s="45"/>
      <c r="S28" s="45"/>
      <c r="T28" s="45"/>
    </row>
    <row r="29" ht="15.75" customHeight="1">
      <c r="A29" t="str">
        <f t="shared" si="1"/>
        <v>8,5,1,0,0,0,0</v>
      </c>
      <c r="B29">
        <v>8.0</v>
      </c>
      <c r="C29">
        <v>5.0</v>
      </c>
      <c r="D29">
        <v>1.0</v>
      </c>
      <c r="J29" t="s">
        <v>3284</v>
      </c>
      <c r="P29" s="45" t="str">
        <f>'Formato 8'!B36</f>
        <v/>
      </c>
      <c r="Q29" s="45" t="str">
        <f>'Formato 8'!C36</f>
        <v/>
      </c>
      <c r="R29" s="45" t="str">
        <f>'Formato 8'!D36</f>
        <v/>
      </c>
      <c r="S29" s="45" t="str">
        <f>'Formato 8'!E36</f>
        <v/>
      </c>
      <c r="T29" s="45" t="str">
        <f>'Formato 8'!F36</f>
        <v/>
      </c>
    </row>
    <row r="30" ht="15.75" customHeight="1">
      <c r="A30" t="str">
        <f t="shared" si="1"/>
        <v>8,5,2,0,0,0,0</v>
      </c>
      <c r="B30">
        <v>8.0</v>
      </c>
      <c r="C30">
        <v>5.0</v>
      </c>
      <c r="D30">
        <v>2.0</v>
      </c>
      <c r="J30" t="s">
        <v>3285</v>
      </c>
      <c r="P30" s="45" t="str">
        <f>'Formato 8'!B37</f>
        <v/>
      </c>
      <c r="Q30" s="45" t="str">
        <f>'Formato 8'!C37</f>
        <v/>
      </c>
      <c r="R30" s="45" t="str">
        <f>'Formato 8'!D37</f>
        <v/>
      </c>
      <c r="S30" s="45" t="str">
        <f>'Formato 8'!E37</f>
        <v/>
      </c>
      <c r="T30" s="45" t="str">
        <f>'Formato 8'!F37</f>
        <v/>
      </c>
    </row>
    <row r="31" ht="15.75" customHeight="1">
      <c r="A31" t="str">
        <f t="shared" si="1"/>
        <v>8,5,3,0,0,0,0</v>
      </c>
      <c r="B31">
        <v>8.0</v>
      </c>
      <c r="C31">
        <v>5.0</v>
      </c>
      <c r="D31">
        <v>3.0</v>
      </c>
      <c r="J31" t="s">
        <v>3286</v>
      </c>
      <c r="P31" s="45" t="str">
        <f>'Formato 8'!B38</f>
        <v/>
      </c>
      <c r="Q31" s="45" t="str">
        <f>'Formato 8'!C38</f>
        <v/>
      </c>
      <c r="R31" s="45" t="str">
        <f>'Formato 8'!D38</f>
        <v/>
      </c>
      <c r="S31" s="45" t="str">
        <f>'Formato 8'!E38</f>
        <v/>
      </c>
      <c r="T31" s="45" t="str">
        <f>'Formato 8'!F38</f>
        <v/>
      </c>
    </row>
    <row r="32" ht="15.75" customHeight="1">
      <c r="A32" t="str">
        <f t="shared" si="1"/>
        <v>8,6,0,0,0,0,0</v>
      </c>
      <c r="B32">
        <v>8.0</v>
      </c>
      <c r="C32">
        <v>6.0</v>
      </c>
      <c r="I32" t="s">
        <v>3287</v>
      </c>
      <c r="P32" s="45" t="str">
        <f>'Formato 8'!B40</f>
        <v/>
      </c>
      <c r="Q32" s="45" t="str">
        <f>'Formato 8'!C40</f>
        <v/>
      </c>
      <c r="R32" s="45" t="str">
        <f>'Formato 8'!D40</f>
        <v/>
      </c>
      <c r="S32" s="45" t="str">
        <f>'Formato 8'!E40</f>
        <v/>
      </c>
      <c r="T32" s="45" t="str">
        <f>'Formato 8'!F40</f>
        <v/>
      </c>
    </row>
    <row r="33" ht="15.75" customHeight="1">
      <c r="A33" t="str">
        <f t="shared" si="1"/>
        <v>8,7,0,0,0,0,0</v>
      </c>
      <c r="B33">
        <v>8.0</v>
      </c>
      <c r="C33">
        <v>7.0</v>
      </c>
      <c r="I33" t="s">
        <v>3288</v>
      </c>
      <c r="P33" s="45"/>
      <c r="Q33" s="45"/>
      <c r="R33" s="45"/>
      <c r="S33" s="45"/>
      <c r="T33" s="45"/>
    </row>
    <row r="34" ht="15.75" customHeight="1">
      <c r="A34" t="str">
        <f t="shared" si="1"/>
        <v>8,7,1,0,0,0,0</v>
      </c>
      <c r="B34">
        <v>8.0</v>
      </c>
      <c r="C34">
        <v>7.0</v>
      </c>
      <c r="D34">
        <v>1.0</v>
      </c>
      <c r="J34" t="s">
        <v>3289</v>
      </c>
      <c r="P34" s="45" t="str">
        <f>'Formato 8'!B43</f>
        <v/>
      </c>
      <c r="Q34" s="45" t="str">
        <f>'Formato 8'!C43</f>
        <v/>
      </c>
      <c r="R34" s="45" t="str">
        <f>'Formato 8'!D43</f>
        <v/>
      </c>
      <c r="S34" s="45" t="str">
        <f>'Formato 8'!E43</f>
        <v/>
      </c>
      <c r="T34" s="45" t="str">
        <f>'Formato 8'!F43</f>
        <v/>
      </c>
    </row>
    <row r="35" ht="15.75" customHeight="1">
      <c r="A35" t="str">
        <f t="shared" si="1"/>
        <v>8,7,2,0,0,0,0</v>
      </c>
      <c r="B35">
        <v>8.0</v>
      </c>
      <c r="C35">
        <v>7.0</v>
      </c>
      <c r="D35">
        <v>2.0</v>
      </c>
      <c r="J35" t="s">
        <v>3290</v>
      </c>
      <c r="P35" s="45" t="str">
        <f>'Formato 8'!B44</f>
        <v/>
      </c>
      <c r="Q35" s="45" t="str">
        <f>'Formato 8'!C44</f>
        <v/>
      </c>
      <c r="R35" s="45" t="str">
        <f>'Formato 8'!D44</f>
        <v/>
      </c>
      <c r="S35" s="45" t="str">
        <f>'Formato 8'!E44</f>
        <v/>
      </c>
      <c r="T35" s="45" t="str">
        <f>'Formato 8'!F44</f>
        <v/>
      </c>
    </row>
    <row r="36" ht="15.75" customHeight="1">
      <c r="A36" t="str">
        <f t="shared" si="1"/>
        <v>8,7,3,0,0,0,0</v>
      </c>
      <c r="B36">
        <v>8.0</v>
      </c>
      <c r="C36">
        <v>7.0</v>
      </c>
      <c r="D36">
        <v>3.0</v>
      </c>
      <c r="J36" t="s">
        <v>3291</v>
      </c>
      <c r="P36" s="45" t="str">
        <f>'Formato 8'!B45</f>
        <v/>
      </c>
      <c r="Q36" s="45" t="str">
        <f>'Formato 8'!C45</f>
        <v/>
      </c>
      <c r="R36" s="45" t="str">
        <f>'Formato 8'!D45</f>
        <v/>
      </c>
      <c r="S36" s="45" t="str">
        <f>'Formato 8'!E45</f>
        <v/>
      </c>
      <c r="T36" s="45" t="str">
        <f>'Formato 8'!F45</f>
        <v/>
      </c>
    </row>
    <row r="37" ht="15.75" customHeight="1">
      <c r="A37" t="str">
        <f t="shared" si="1"/>
        <v>8,8,0,0,0,0,0</v>
      </c>
      <c r="B37">
        <v>8.0</v>
      </c>
      <c r="C37">
        <v>8.0</v>
      </c>
      <c r="I37" t="s">
        <v>3292</v>
      </c>
      <c r="P37" s="45"/>
      <c r="Q37" s="45"/>
      <c r="R37" s="45"/>
      <c r="S37" s="45"/>
      <c r="T37" s="45"/>
    </row>
    <row r="38" ht="15.75" customHeight="1">
      <c r="A38" t="str">
        <f t="shared" si="1"/>
        <v>8,8,1,0,0,0,0</v>
      </c>
      <c r="B38">
        <v>8.0</v>
      </c>
      <c r="C38">
        <v>8.0</v>
      </c>
      <c r="D38">
        <v>1.0</v>
      </c>
      <c r="J38" t="s">
        <v>3290</v>
      </c>
      <c r="P38" s="45" t="str">
        <f>'Formato 8'!B48</f>
        <v/>
      </c>
      <c r="Q38" s="45" t="str">
        <f>'Formato 8'!C48</f>
        <v/>
      </c>
      <c r="R38" s="45" t="str">
        <f>'Formato 8'!D48</f>
        <v/>
      </c>
      <c r="S38" s="45" t="str">
        <f>'Formato 8'!E48</f>
        <v/>
      </c>
      <c r="T38" s="45" t="str">
        <f>'Formato 8'!F48</f>
        <v/>
      </c>
    </row>
    <row r="39" ht="15.75" customHeight="1">
      <c r="A39" t="str">
        <f t="shared" si="1"/>
        <v>8,8,2,0,0,0,0</v>
      </c>
      <c r="B39">
        <v>8.0</v>
      </c>
      <c r="C39">
        <v>8.0</v>
      </c>
      <c r="D39">
        <v>2.0</v>
      </c>
      <c r="J39" t="s">
        <v>3291</v>
      </c>
      <c r="P39" s="45" t="str">
        <f>'Formato 8'!B49</f>
        <v/>
      </c>
      <c r="Q39" s="45" t="str">
        <f>'Formato 8'!C49</f>
        <v/>
      </c>
      <c r="R39" s="45" t="str">
        <f>'Formato 8'!D49</f>
        <v/>
      </c>
      <c r="S39" s="45" t="str">
        <f>'Formato 8'!E49</f>
        <v/>
      </c>
      <c r="T39" s="45" t="str">
        <f>'Formato 8'!F49</f>
        <v/>
      </c>
    </row>
    <row r="40" ht="15.75" customHeight="1">
      <c r="A40" t="str">
        <f t="shared" si="1"/>
        <v>8,9,0,0,0,0,0</v>
      </c>
      <c r="B40">
        <v>8.0</v>
      </c>
      <c r="C40">
        <v>9.0</v>
      </c>
      <c r="I40" t="s">
        <v>3293</v>
      </c>
      <c r="P40" s="45"/>
      <c r="Q40" s="45"/>
      <c r="R40" s="45"/>
      <c r="S40" s="45"/>
      <c r="T40" s="45"/>
    </row>
    <row r="41" ht="15.75" customHeight="1">
      <c r="A41" t="str">
        <f t="shared" si="1"/>
        <v>8,9,1,0,0,0,0</v>
      </c>
      <c r="B41">
        <v>8.0</v>
      </c>
      <c r="C41">
        <v>9.0</v>
      </c>
      <c r="D41">
        <v>1.0</v>
      </c>
      <c r="J41" t="s">
        <v>3290</v>
      </c>
      <c r="P41" s="45" t="str">
        <f>'Formato 8'!B52</f>
        <v/>
      </c>
      <c r="Q41" s="45" t="str">
        <f>'Formato 8'!C52</f>
        <v/>
      </c>
      <c r="R41" s="45" t="str">
        <f>'Formato 8'!D52</f>
        <v/>
      </c>
      <c r="S41" s="45" t="str">
        <f>'Formato 8'!E52</f>
        <v/>
      </c>
      <c r="T41" s="45" t="str">
        <f>'Formato 8'!F52</f>
        <v/>
      </c>
    </row>
    <row r="42" ht="15.75" customHeight="1">
      <c r="A42" t="str">
        <f t="shared" si="1"/>
        <v>8,9,2,0,0,0,0</v>
      </c>
      <c r="B42">
        <v>8.0</v>
      </c>
      <c r="C42">
        <v>9.0</v>
      </c>
      <c r="D42">
        <v>2.0</v>
      </c>
      <c r="J42" t="s">
        <v>3291</v>
      </c>
      <c r="P42" s="45" t="str">
        <f>'Formato 8'!B53</f>
        <v/>
      </c>
      <c r="Q42" s="45" t="str">
        <f>'Formato 8'!C53</f>
        <v/>
      </c>
      <c r="R42" s="45" t="str">
        <f>'Formato 8'!D53</f>
        <v/>
      </c>
      <c r="S42" s="45" t="str">
        <f>'Formato 8'!E53</f>
        <v/>
      </c>
      <c r="T42" s="45" t="str">
        <f>'Formato 8'!F53</f>
        <v/>
      </c>
    </row>
    <row r="43" ht="15.75" customHeight="1">
      <c r="A43" t="str">
        <f t="shared" si="1"/>
        <v>8,9,3,0,0,0,0</v>
      </c>
      <c r="B43">
        <v>8.0</v>
      </c>
      <c r="C43">
        <v>9.0</v>
      </c>
      <c r="D43">
        <v>3.0</v>
      </c>
      <c r="J43" t="s">
        <v>3294</v>
      </c>
      <c r="P43" s="45" t="str">
        <f>'Formato 8'!B54</f>
        <v/>
      </c>
      <c r="Q43" s="45" t="str">
        <f>'Formato 8'!C54</f>
        <v/>
      </c>
      <c r="R43" s="45" t="str">
        <f>'Formato 8'!D54</f>
        <v/>
      </c>
      <c r="S43" s="45" t="str">
        <f>'Formato 8'!E54</f>
        <v/>
      </c>
      <c r="T43" s="45" t="str">
        <f>'Formato 8'!F54</f>
        <v/>
      </c>
    </row>
    <row r="44" ht="15.75" customHeight="1">
      <c r="A44" t="str">
        <f t="shared" si="1"/>
        <v>8,10,0,0,0,0,0</v>
      </c>
      <c r="B44">
        <v>8.0</v>
      </c>
      <c r="C44">
        <v>10.0</v>
      </c>
      <c r="I44" t="s">
        <v>3295</v>
      </c>
      <c r="P44" s="45"/>
      <c r="Q44" s="45"/>
      <c r="R44" s="45"/>
      <c r="S44" s="45"/>
      <c r="T44" s="45"/>
    </row>
    <row r="45" ht="15.75" customHeight="1">
      <c r="A45" t="str">
        <f t="shared" si="1"/>
        <v>8,10,1,0,0,0,0</v>
      </c>
      <c r="B45">
        <v>8.0</v>
      </c>
      <c r="C45">
        <v>10.0</v>
      </c>
      <c r="D45">
        <v>1.0</v>
      </c>
      <c r="J45" t="s">
        <v>3290</v>
      </c>
      <c r="P45" s="45" t="str">
        <f>'Formato 8'!B57</f>
        <v/>
      </c>
      <c r="Q45" s="45" t="str">
        <f>'Formato 8'!C57</f>
        <v/>
      </c>
      <c r="R45" s="45" t="str">
        <f>'Formato 8'!D57</f>
        <v/>
      </c>
      <c r="S45" s="45" t="str">
        <f>'Formato 8'!E57</f>
        <v/>
      </c>
      <c r="T45" s="45" t="str">
        <f>'Formato 8'!F57</f>
        <v/>
      </c>
    </row>
    <row r="46" ht="15.75" customHeight="1">
      <c r="A46" t="str">
        <f t="shared" si="1"/>
        <v>8,10,2,0,0,0,0</v>
      </c>
      <c r="B46">
        <v>8.0</v>
      </c>
      <c r="C46">
        <v>10.0</v>
      </c>
      <c r="D46">
        <v>2.0</v>
      </c>
      <c r="J46" t="s">
        <v>3291</v>
      </c>
      <c r="P46" s="45" t="str">
        <f>'Formato 8'!B58</f>
        <v/>
      </c>
      <c r="Q46" s="45" t="str">
        <f>'Formato 8'!C58</f>
        <v/>
      </c>
      <c r="R46" s="45" t="str">
        <f>'Formato 8'!D58</f>
        <v/>
      </c>
      <c r="S46" s="45" t="str">
        <f>'Formato 8'!E58</f>
        <v/>
      </c>
      <c r="T46" s="45" t="str">
        <f>'Formato 8'!F58</f>
        <v/>
      </c>
    </row>
    <row r="47" ht="15.75" customHeight="1">
      <c r="A47" t="str">
        <f t="shared" si="1"/>
        <v>8,11,0,0,0,0,0</v>
      </c>
      <c r="B47">
        <v>8.0</v>
      </c>
      <c r="C47">
        <v>11.0</v>
      </c>
      <c r="I47" t="s">
        <v>3296</v>
      </c>
      <c r="P47" s="45"/>
      <c r="Q47" s="45"/>
      <c r="R47" s="45"/>
      <c r="S47" s="45"/>
      <c r="T47" s="45"/>
    </row>
    <row r="48" ht="15.75" customHeight="1">
      <c r="A48" t="str">
        <f t="shared" si="1"/>
        <v>8,11,1,0,0,0,0</v>
      </c>
      <c r="B48">
        <v>8.0</v>
      </c>
      <c r="C48">
        <v>11.0</v>
      </c>
      <c r="D48">
        <v>1.0</v>
      </c>
      <c r="J48" t="s">
        <v>3297</v>
      </c>
      <c r="P48" s="45" t="str">
        <f>'Formato 8'!B61</f>
        <v/>
      </c>
      <c r="Q48" s="45" t="str">
        <f>'Formato 8'!C61</f>
        <v/>
      </c>
      <c r="R48" s="45" t="str">
        <f>'Formato 8'!D61</f>
        <v/>
      </c>
      <c r="S48" s="45" t="str">
        <f>'Formato 8'!E61</f>
        <v/>
      </c>
      <c r="T48" s="45" t="str">
        <f>'Formato 8'!F61</f>
        <v/>
      </c>
    </row>
    <row r="49" ht="15.75" customHeight="1">
      <c r="A49" t="str">
        <f t="shared" si="1"/>
        <v>8,11,2,0,0,0,0</v>
      </c>
      <c r="B49">
        <v>8.0</v>
      </c>
      <c r="C49">
        <v>11.0</v>
      </c>
      <c r="D49">
        <v>2.0</v>
      </c>
      <c r="J49" t="s">
        <v>3298</v>
      </c>
      <c r="P49" s="45" t="str">
        <f>'Formato 8'!B62</f>
        <v/>
      </c>
      <c r="Q49" s="45" t="str">
        <f>'Formato 8'!C62</f>
        <v/>
      </c>
      <c r="R49" s="45" t="str">
        <f>'Formato 8'!D62</f>
        <v/>
      </c>
      <c r="S49" s="45" t="str">
        <f>'Formato 8'!E62</f>
        <v/>
      </c>
      <c r="T49" s="45" t="str">
        <f>'Formato 8'!F62</f>
        <v/>
      </c>
    </row>
    <row r="50" ht="15.75" customHeight="1">
      <c r="A50" t="str">
        <f t="shared" si="1"/>
        <v>8,12,0,0,0,0,0</v>
      </c>
      <c r="B50">
        <v>8.0</v>
      </c>
      <c r="C50">
        <v>12.0</v>
      </c>
      <c r="I50" t="s">
        <v>3299</v>
      </c>
      <c r="P50" s="45"/>
      <c r="Q50" s="45"/>
      <c r="R50" s="45"/>
      <c r="S50" s="45"/>
      <c r="T50" s="45"/>
    </row>
    <row r="51" ht="15.75" customHeight="1">
      <c r="A51" t="str">
        <f t="shared" si="1"/>
        <v>8,12,1,0,0,0,0</v>
      </c>
      <c r="B51">
        <v>8.0</v>
      </c>
      <c r="C51">
        <v>12.0</v>
      </c>
      <c r="D51">
        <v>1.0</v>
      </c>
      <c r="J51" t="s">
        <v>3300</v>
      </c>
      <c r="P51" s="45" t="str">
        <f>'Formato 8'!B65</f>
        <v/>
      </c>
      <c r="Q51" s="45" t="str">
        <f>'Formato 8'!C65</f>
        <v/>
      </c>
      <c r="R51" s="45" t="str">
        <f>'Formato 8'!D65</f>
        <v/>
      </c>
      <c r="S51" s="45" t="str">
        <f>'Formato 8'!E65</f>
        <v/>
      </c>
      <c r="T51" s="45" t="str">
        <f>'Formato 8'!F65</f>
        <v/>
      </c>
    </row>
    <row r="52" ht="15.75" customHeight="1">
      <c r="A52" t="str">
        <f t="shared" si="1"/>
        <v>8,12,2,0,0,0,0</v>
      </c>
      <c r="B52">
        <v>8.0</v>
      </c>
      <c r="C52">
        <v>12.0</v>
      </c>
      <c r="D52">
        <v>2.0</v>
      </c>
      <c r="J52" t="s">
        <v>3301</v>
      </c>
      <c r="P52" s="45" t="str">
        <f>'Formato 8'!B66</f>
        <v/>
      </c>
      <c r="Q52" s="45" t="str">
        <f>'Formato 8'!C66</f>
        <v/>
      </c>
      <c r="R52" s="45" t="str">
        <f>'Formato 8'!D66</f>
        <v/>
      </c>
      <c r="S52" s="45" t="str">
        <f>'Formato 8'!E66</f>
        <v/>
      </c>
      <c r="T52" s="45" t="str">
        <f>'Formato 8'!F66</f>
        <v/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9.86"/>
    <col customWidth="1" min="2" max="3" width="20.0"/>
    <col customWidth="1" min="4" max="4" width="100.0"/>
    <col customWidth="1" min="5" max="6" width="20.0"/>
    <col customWidth="1" min="7" max="26" width="10.71"/>
  </cols>
  <sheetData>
    <row r="1" ht="37.5" customHeight="1">
      <c r="A1" s="13" t="s">
        <v>769</v>
      </c>
      <c r="B1" s="14"/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>
      <c r="A2" s="16" t="str">
        <f>ENTE_PUBLICO_A</f>
        <v>CONSEJO TURISTICO DE SAN MIGUEL DE ALLENDE, GTO., Gobierno del Estado de Guanajuato (a)</v>
      </c>
      <c r="B2" s="18"/>
      <c r="C2" s="18"/>
      <c r="D2" s="18"/>
      <c r="E2" s="18"/>
      <c r="F2" s="19"/>
    </row>
    <row r="3">
      <c r="A3" s="20" t="s">
        <v>1187</v>
      </c>
      <c r="B3" s="21"/>
      <c r="C3" s="21"/>
      <c r="D3" s="21"/>
      <c r="E3" s="21"/>
      <c r="F3" s="22"/>
    </row>
    <row r="4">
      <c r="A4" s="20" t="str">
        <f>PERIODO_INFORME</f>
        <v>Al 31 de diciembre de 2017 y al 30 de marzo de 2018 (b)</v>
      </c>
      <c r="B4" s="21"/>
      <c r="C4" s="21"/>
      <c r="D4" s="21"/>
      <c r="E4" s="21"/>
      <c r="F4" s="22"/>
    </row>
    <row r="5">
      <c r="A5" s="23" t="s">
        <v>1277</v>
      </c>
      <c r="B5" s="24"/>
      <c r="C5" s="24"/>
      <c r="D5" s="24"/>
      <c r="E5" s="24"/>
      <c r="F5" s="25"/>
    </row>
    <row r="6">
      <c r="A6" s="26" t="s">
        <v>1339</v>
      </c>
      <c r="B6" s="27" t="str">
        <f>ANIO</f>
        <v>2018 (d)</v>
      </c>
      <c r="C6" s="28" t="str">
        <f>ULTIMO</f>
        <v>31 de diciembre de 2017 (e)</v>
      </c>
      <c r="D6" s="29" t="s">
        <v>1425</v>
      </c>
      <c r="E6" s="27" t="str">
        <f>ANIO</f>
        <v>2018 (d)</v>
      </c>
      <c r="F6" s="28" t="str">
        <f>ULTIMO</f>
        <v>31 de diciembre de 2017 (e)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30" t="s">
        <v>1490</v>
      </c>
      <c r="B7" s="31"/>
      <c r="C7" s="31"/>
      <c r="D7" s="32" t="s">
        <v>1537</v>
      </c>
      <c r="E7" s="31"/>
      <c r="F7" s="31"/>
    </row>
    <row r="8">
      <c r="A8" s="30" t="s">
        <v>1554</v>
      </c>
      <c r="B8" s="31"/>
      <c r="C8" s="31"/>
      <c r="D8" s="32" t="s">
        <v>1557</v>
      </c>
      <c r="E8" s="31"/>
      <c r="F8" s="31"/>
    </row>
    <row r="9" ht="14.25" customHeight="1">
      <c r="A9" s="33" t="s">
        <v>1561</v>
      </c>
      <c r="B9" s="39">
        <v>1071166.17</v>
      </c>
      <c r="C9" s="39">
        <v>751415.26</v>
      </c>
      <c r="D9" s="41" t="s">
        <v>2005</v>
      </c>
      <c r="E9" s="39">
        <v>1061801.34</v>
      </c>
      <c r="F9" s="39">
        <v>1350371.91</v>
      </c>
    </row>
    <row r="10" ht="14.25" customHeight="1">
      <c r="A10" s="33" t="s">
        <v>2038</v>
      </c>
      <c r="B10" s="31"/>
      <c r="C10" s="31"/>
      <c r="D10" s="41" t="s">
        <v>2044</v>
      </c>
      <c r="E10" s="31">
        <v>0.0</v>
      </c>
      <c r="F10" s="39">
        <v>52962.18</v>
      </c>
    </row>
    <row r="11">
      <c r="A11" s="33" t="s">
        <v>2052</v>
      </c>
      <c r="B11" s="31"/>
      <c r="C11" s="31"/>
      <c r="D11" s="41" t="s">
        <v>2057</v>
      </c>
      <c r="E11" s="39">
        <v>1011016.03</v>
      </c>
      <c r="F11" s="39">
        <v>1007378.0</v>
      </c>
    </row>
    <row r="12">
      <c r="A12" s="33" t="s">
        <v>2066</v>
      </c>
      <c r="B12" s="39">
        <v>1071166.17</v>
      </c>
      <c r="C12" s="39">
        <v>751415.26</v>
      </c>
      <c r="D12" s="41" t="s">
        <v>2075</v>
      </c>
      <c r="E12" s="31"/>
      <c r="F12" s="31"/>
    </row>
    <row r="13" ht="14.25" customHeight="1">
      <c r="A13" s="33" t="s">
        <v>2084</v>
      </c>
      <c r="B13" s="31"/>
      <c r="C13" s="31"/>
      <c r="D13" s="41" t="s">
        <v>2091</v>
      </c>
      <c r="E13" s="39">
        <v>7521.26</v>
      </c>
      <c r="F13" s="39">
        <v>201141.09</v>
      </c>
    </row>
    <row r="14">
      <c r="A14" s="33" t="s">
        <v>2096</v>
      </c>
      <c r="B14" s="31"/>
      <c r="C14" s="31"/>
      <c r="D14" s="41" t="s">
        <v>2100</v>
      </c>
      <c r="E14" s="31"/>
      <c r="F14" s="31"/>
    </row>
    <row r="15">
      <c r="A15" s="33" t="s">
        <v>2111</v>
      </c>
      <c r="B15" s="31"/>
      <c r="C15" s="31"/>
      <c r="D15" s="41" t="s">
        <v>2118</v>
      </c>
      <c r="E15" s="31"/>
      <c r="F15" s="31"/>
    </row>
    <row r="16" ht="14.25" customHeight="1">
      <c r="A16" s="33" t="s">
        <v>2123</v>
      </c>
      <c r="B16" s="31"/>
      <c r="C16" s="31"/>
      <c r="D16" s="41" t="s">
        <v>2128</v>
      </c>
      <c r="E16" s="39">
        <v>43264.05</v>
      </c>
      <c r="F16" s="39">
        <v>88890.64</v>
      </c>
    </row>
    <row r="17" ht="14.25" customHeight="1">
      <c r="A17" s="33" t="s">
        <v>2134</v>
      </c>
      <c r="B17" s="39">
        <v>1122145.99</v>
      </c>
      <c r="C17" s="39">
        <v>1060733.13</v>
      </c>
      <c r="D17" s="41" t="s">
        <v>2141</v>
      </c>
      <c r="E17" s="31"/>
      <c r="F17" s="31"/>
    </row>
    <row r="18" ht="14.25" customHeight="1">
      <c r="A18" s="33" t="s">
        <v>2147</v>
      </c>
      <c r="B18" s="31"/>
      <c r="C18" s="31"/>
      <c r="D18" s="41" t="s">
        <v>2151</v>
      </c>
      <c r="E18" s="31">
        <v>0.0</v>
      </c>
      <c r="F18" s="31">
        <v>0.0</v>
      </c>
    </row>
    <row r="19" ht="14.25" customHeight="1">
      <c r="A19" s="33" t="s">
        <v>2156</v>
      </c>
      <c r="B19" s="31"/>
      <c r="C19" s="31"/>
      <c r="D19" s="41" t="s">
        <v>2161</v>
      </c>
      <c r="E19" s="31">
        <v>0.0</v>
      </c>
      <c r="F19" s="31">
        <v>0.0</v>
      </c>
    </row>
    <row r="20" ht="14.25" customHeight="1">
      <c r="A20" s="33" t="s">
        <v>2168</v>
      </c>
      <c r="B20" s="39">
        <v>18956.34</v>
      </c>
      <c r="C20" s="39">
        <v>-2085.93</v>
      </c>
      <c r="D20" s="41" t="s">
        <v>2174</v>
      </c>
      <c r="E20" s="31">
        <v>0.0</v>
      </c>
      <c r="F20" s="31">
        <v>0.0</v>
      </c>
    </row>
    <row r="21" ht="15.75" customHeight="1">
      <c r="A21" s="33" t="s">
        <v>2177</v>
      </c>
      <c r="B21" s="31"/>
      <c r="C21" s="31"/>
      <c r="D21" s="41" t="s">
        <v>2178</v>
      </c>
      <c r="E21" s="31">
        <v>0.0</v>
      </c>
      <c r="F21" s="31">
        <v>0.0</v>
      </c>
    </row>
    <row r="22" ht="15.75" customHeight="1">
      <c r="A22" s="33" t="s">
        <v>2182</v>
      </c>
      <c r="B22" s="31"/>
      <c r="C22" s="31"/>
      <c r="D22" s="41" t="s">
        <v>2184</v>
      </c>
      <c r="E22" s="31">
        <v>0.0</v>
      </c>
      <c r="F22" s="31">
        <v>0.0</v>
      </c>
    </row>
    <row r="23" ht="15.75" customHeight="1">
      <c r="A23" s="33" t="s">
        <v>2189</v>
      </c>
      <c r="B23" s="31"/>
      <c r="C23" s="31"/>
      <c r="D23" s="41" t="s">
        <v>2192</v>
      </c>
      <c r="E23" s="31">
        <v>0.0</v>
      </c>
      <c r="F23" s="31">
        <v>0.0</v>
      </c>
    </row>
    <row r="24" ht="15.75" customHeight="1">
      <c r="A24" s="33" t="s">
        <v>2196</v>
      </c>
      <c r="B24" s="39">
        <v>1103189.65</v>
      </c>
      <c r="C24" s="39">
        <v>1062819.06</v>
      </c>
      <c r="D24" s="41" t="s">
        <v>2205</v>
      </c>
      <c r="E24" s="31">
        <v>0.0</v>
      </c>
      <c r="F24" s="31">
        <v>0.0</v>
      </c>
    </row>
    <row r="25" ht="15.75" customHeight="1">
      <c r="A25" s="33" t="s">
        <v>2212</v>
      </c>
      <c r="B25" s="31">
        <v>0.0</v>
      </c>
      <c r="C25" s="31">
        <v>0.0</v>
      </c>
      <c r="D25" s="41" t="s">
        <v>2217</v>
      </c>
      <c r="E25" s="31">
        <v>0.0</v>
      </c>
      <c r="F25" s="31">
        <v>0.0</v>
      </c>
    </row>
    <row r="26" ht="15.75" customHeight="1">
      <c r="A26" s="33" t="s">
        <v>2221</v>
      </c>
      <c r="B26" s="31"/>
      <c r="C26" s="31"/>
      <c r="D26" s="41" t="s">
        <v>2226</v>
      </c>
      <c r="E26" s="31">
        <v>0.0</v>
      </c>
      <c r="F26" s="31">
        <v>0.0</v>
      </c>
    </row>
    <row r="27" ht="15.75" customHeight="1">
      <c r="A27" s="33" t="s">
        <v>2232</v>
      </c>
      <c r="B27" s="31"/>
      <c r="C27" s="31"/>
      <c r="D27" s="41" t="s">
        <v>2238</v>
      </c>
      <c r="E27" s="31">
        <v>0.0</v>
      </c>
      <c r="F27" s="31">
        <v>0.0</v>
      </c>
    </row>
    <row r="28" ht="15.75" customHeight="1">
      <c r="A28" s="33" t="s">
        <v>2243</v>
      </c>
      <c r="B28" s="31"/>
      <c r="C28" s="31"/>
      <c r="D28" s="41" t="s">
        <v>2249</v>
      </c>
      <c r="E28" s="31">
        <v>0.0</v>
      </c>
      <c r="F28" s="31">
        <v>0.0</v>
      </c>
    </row>
    <row r="29" ht="15.75" customHeight="1">
      <c r="A29" s="33" t="s">
        <v>2252</v>
      </c>
      <c r="B29" s="31"/>
      <c r="C29" s="31"/>
      <c r="D29" s="41" t="s">
        <v>2255</v>
      </c>
      <c r="E29" s="31">
        <v>0.0</v>
      </c>
      <c r="F29" s="31">
        <v>0.0</v>
      </c>
    </row>
    <row r="30" ht="15.75" customHeight="1">
      <c r="A30" s="33" t="s">
        <v>2260</v>
      </c>
      <c r="B30" s="31"/>
      <c r="C30" s="31"/>
      <c r="D30" s="41" t="s">
        <v>2263</v>
      </c>
      <c r="E30" s="31">
        <v>0.0</v>
      </c>
      <c r="F30" s="31">
        <v>0.0</v>
      </c>
    </row>
    <row r="31" ht="15.75" customHeight="1">
      <c r="A31" s="33" t="s">
        <v>2266</v>
      </c>
      <c r="B31" s="31">
        <v>0.0</v>
      </c>
      <c r="C31" s="31">
        <v>0.0</v>
      </c>
      <c r="D31" s="41" t="s">
        <v>2270</v>
      </c>
      <c r="E31" s="31">
        <v>0.0</v>
      </c>
      <c r="F31" s="31">
        <v>0.0</v>
      </c>
    </row>
    <row r="32" ht="15.75" customHeight="1">
      <c r="A32" s="33" t="s">
        <v>2274</v>
      </c>
      <c r="B32" s="31">
        <v>0.0</v>
      </c>
      <c r="C32" s="31">
        <v>0.0</v>
      </c>
      <c r="D32" s="41" t="s">
        <v>2277</v>
      </c>
      <c r="E32" s="31"/>
      <c r="F32" s="31"/>
    </row>
    <row r="33" ht="15.75" customHeight="1">
      <c r="A33" s="33" t="s">
        <v>2281</v>
      </c>
      <c r="B33" s="31"/>
      <c r="C33" s="31"/>
      <c r="D33" s="41" t="s">
        <v>2287</v>
      </c>
      <c r="E33" s="31"/>
      <c r="F33" s="31"/>
    </row>
    <row r="34" ht="15.75" customHeight="1">
      <c r="A34" s="33" t="s">
        <v>2290</v>
      </c>
      <c r="B34" s="31"/>
      <c r="C34" s="31"/>
      <c r="D34" s="41" t="s">
        <v>2292</v>
      </c>
      <c r="E34" s="31"/>
      <c r="F34" s="31"/>
    </row>
    <row r="35" ht="15.75" customHeight="1">
      <c r="A35" s="33" t="s">
        <v>2295</v>
      </c>
      <c r="B35" s="31"/>
      <c r="C35" s="31"/>
      <c r="D35" s="41" t="s">
        <v>2314</v>
      </c>
      <c r="E35" s="31"/>
      <c r="F35" s="31"/>
    </row>
    <row r="36" ht="15.75" customHeight="1">
      <c r="A36" s="33" t="s">
        <v>2317</v>
      </c>
      <c r="B36" s="31"/>
      <c r="C36" s="31"/>
      <c r="D36" s="41" t="s">
        <v>2320</v>
      </c>
      <c r="E36" s="31"/>
      <c r="F36" s="31"/>
    </row>
    <row r="37" ht="15.75" customHeight="1">
      <c r="A37" s="33" t="s">
        <v>2323</v>
      </c>
      <c r="B37" s="31">
        <v>0.0</v>
      </c>
      <c r="C37" s="31">
        <v>0.0</v>
      </c>
      <c r="D37" s="41" t="s">
        <v>2326</v>
      </c>
      <c r="E37" s="31"/>
      <c r="F37" s="31"/>
    </row>
    <row r="38" ht="15.75" customHeight="1">
      <c r="A38" s="33" t="s">
        <v>2329</v>
      </c>
      <c r="B38" s="31">
        <v>0.0</v>
      </c>
      <c r="C38" s="31">
        <v>0.0</v>
      </c>
      <c r="D38" s="41" t="s">
        <v>2331</v>
      </c>
      <c r="E38" s="31">
        <v>0.0</v>
      </c>
      <c r="F38" s="31">
        <v>0.0</v>
      </c>
    </row>
    <row r="39" ht="15.75" customHeight="1">
      <c r="A39" s="33" t="s">
        <v>2336</v>
      </c>
      <c r="B39" s="31">
        <v>0.0</v>
      </c>
      <c r="C39" s="31">
        <v>0.0</v>
      </c>
      <c r="D39" s="41" t="s">
        <v>2339</v>
      </c>
      <c r="E39" s="31">
        <v>0.0</v>
      </c>
      <c r="F39" s="31">
        <v>0.0</v>
      </c>
    </row>
    <row r="40" ht="15.75" customHeight="1">
      <c r="A40" s="33" t="s">
        <v>2342</v>
      </c>
      <c r="B40" s="31">
        <v>0.0</v>
      </c>
      <c r="C40" s="31">
        <v>0.0</v>
      </c>
      <c r="D40" s="41" t="s">
        <v>2345</v>
      </c>
      <c r="E40" s="31">
        <v>0.0</v>
      </c>
      <c r="F40" s="31">
        <v>0.0</v>
      </c>
    </row>
    <row r="41" ht="15.75" customHeight="1">
      <c r="A41" s="33" t="s">
        <v>2347</v>
      </c>
      <c r="B41" s="31">
        <v>0.0</v>
      </c>
      <c r="C41" s="31">
        <v>0.0</v>
      </c>
      <c r="D41" s="41" t="s">
        <v>2348</v>
      </c>
      <c r="E41" s="31">
        <v>0.0</v>
      </c>
      <c r="F41" s="31">
        <v>0.0</v>
      </c>
    </row>
    <row r="42" ht="15.75" customHeight="1">
      <c r="A42" s="33" t="s">
        <v>2350</v>
      </c>
      <c r="B42" s="31"/>
      <c r="C42" s="31"/>
      <c r="D42" s="41" t="s">
        <v>2352</v>
      </c>
      <c r="E42" s="31">
        <v>0.0</v>
      </c>
      <c r="F42" s="31">
        <v>0.0</v>
      </c>
    </row>
    <row r="43" ht="15.75" customHeight="1">
      <c r="A43" s="33" t="s">
        <v>2356</v>
      </c>
      <c r="B43" s="31"/>
      <c r="C43" s="31"/>
      <c r="D43" s="41" t="s">
        <v>2361</v>
      </c>
      <c r="E43" s="31">
        <v>0.0</v>
      </c>
      <c r="F43" s="31">
        <v>0.0</v>
      </c>
    </row>
    <row r="44" ht="15.75" customHeight="1">
      <c r="A44" s="33" t="s">
        <v>2366</v>
      </c>
      <c r="B44" s="31"/>
      <c r="C44" s="31"/>
      <c r="D44" s="41" t="s">
        <v>2371</v>
      </c>
      <c r="E44" s="31">
        <v>0.0</v>
      </c>
      <c r="F44" s="31">
        <v>0.0</v>
      </c>
    </row>
    <row r="45" ht="15.75" customHeight="1">
      <c r="A45" s="33" t="s">
        <v>2376</v>
      </c>
      <c r="B45" s="31"/>
      <c r="C45" s="31"/>
      <c r="D45" s="41" t="s">
        <v>2380</v>
      </c>
      <c r="E45" s="31">
        <v>0.0</v>
      </c>
      <c r="F45" s="31">
        <v>0.0</v>
      </c>
    </row>
    <row r="46" ht="15.75" customHeight="1">
      <c r="A46" s="31"/>
      <c r="B46" s="31"/>
      <c r="C46" s="31"/>
      <c r="D46" s="31"/>
      <c r="E46" s="31"/>
      <c r="F46" s="31"/>
    </row>
    <row r="47" ht="15.75" customHeight="1">
      <c r="A47" s="30" t="s">
        <v>2387</v>
      </c>
      <c r="B47" s="46">
        <f t="shared" ref="B47:C47" si="1">B9+B17+B25+B31+B38+B41</f>
        <v>2193312.16</v>
      </c>
      <c r="C47" s="46">
        <f t="shared" si="1"/>
        <v>1812148.39</v>
      </c>
      <c r="D47" s="32" t="s">
        <v>2408</v>
      </c>
      <c r="E47" s="46">
        <f t="shared" ref="E47:F47" si="2">E9+E19+E23+E26+E27+E31+E38+E42</f>
        <v>1061801.34</v>
      </c>
      <c r="F47" s="46">
        <f t="shared" si="2"/>
        <v>1350371.91</v>
      </c>
    </row>
    <row r="48" ht="15.75" customHeight="1">
      <c r="A48" s="31"/>
      <c r="B48" s="31"/>
      <c r="C48" s="31"/>
      <c r="D48" s="31"/>
      <c r="E48" s="31"/>
      <c r="F48" s="31"/>
    </row>
    <row r="49" ht="15.75" customHeight="1">
      <c r="A49" s="30" t="s">
        <v>2428</v>
      </c>
      <c r="B49" s="31"/>
      <c r="C49" s="31"/>
      <c r="D49" s="32" t="s">
        <v>2431</v>
      </c>
      <c r="E49" s="31"/>
      <c r="F49" s="31"/>
    </row>
    <row r="50" ht="15.75" customHeight="1">
      <c r="A50" s="33" t="s">
        <v>2432</v>
      </c>
      <c r="B50" s="47">
        <v>0.0</v>
      </c>
      <c r="C50" s="47">
        <v>0.0</v>
      </c>
      <c r="D50" s="41" t="s">
        <v>2442</v>
      </c>
      <c r="E50" s="31"/>
      <c r="F50" s="31"/>
    </row>
    <row r="51" ht="15.75" customHeight="1">
      <c r="A51" s="33" t="s">
        <v>2446</v>
      </c>
      <c r="B51" s="47">
        <v>158936.04</v>
      </c>
      <c r="C51" s="47">
        <v>158936.04</v>
      </c>
      <c r="D51" s="41" t="s">
        <v>2449</v>
      </c>
      <c r="E51" s="31"/>
      <c r="F51" s="31"/>
    </row>
    <row r="52" ht="15.75" customHeight="1">
      <c r="A52" s="33" t="s">
        <v>2452</v>
      </c>
      <c r="B52" s="47">
        <v>0.0</v>
      </c>
      <c r="C52" s="47">
        <v>0.0</v>
      </c>
      <c r="D52" s="41" t="s">
        <v>2455</v>
      </c>
      <c r="E52" s="31"/>
      <c r="F52" s="31"/>
    </row>
    <row r="53" ht="15.75" customHeight="1">
      <c r="A53" s="33" t="s">
        <v>2459</v>
      </c>
      <c r="B53" s="47">
        <v>486282.11</v>
      </c>
      <c r="C53" s="47">
        <v>472383.92</v>
      </c>
      <c r="D53" s="41" t="s">
        <v>2464</v>
      </c>
      <c r="E53" s="31"/>
      <c r="F53" s="31"/>
    </row>
    <row r="54" ht="15.75" customHeight="1">
      <c r="A54" s="33" t="s">
        <v>2468</v>
      </c>
      <c r="B54" s="47">
        <v>0.0</v>
      </c>
      <c r="C54" s="47">
        <v>0.0</v>
      </c>
      <c r="D54" s="41" t="s">
        <v>2473</v>
      </c>
      <c r="E54" s="31"/>
      <c r="F54" s="31"/>
    </row>
    <row r="55" ht="15.75" customHeight="1">
      <c r="A55" s="33" t="s">
        <v>2474</v>
      </c>
      <c r="B55" s="47">
        <v>-185600.4</v>
      </c>
      <c r="C55" s="47">
        <v>-185600.4</v>
      </c>
      <c r="D55" s="48" t="s">
        <v>2475</v>
      </c>
      <c r="E55" s="31"/>
      <c r="F55" s="31"/>
    </row>
    <row r="56" ht="15.75" customHeight="1">
      <c r="A56" s="33" t="s">
        <v>2477</v>
      </c>
      <c r="B56" s="47">
        <v>0.0</v>
      </c>
      <c r="C56" s="47">
        <v>0.0</v>
      </c>
      <c r="D56" s="31"/>
      <c r="E56" s="31"/>
      <c r="F56" s="31"/>
    </row>
    <row r="57" ht="15.75" customHeight="1">
      <c r="A57" s="33" t="s">
        <v>2478</v>
      </c>
      <c r="B57" s="47">
        <v>0.0</v>
      </c>
      <c r="C57" s="47">
        <v>0.0</v>
      </c>
      <c r="D57" s="32" t="s">
        <v>2479</v>
      </c>
      <c r="E57" s="49">
        <f t="shared" ref="E57:F57" si="3">SUM(E50:E55)</f>
        <v>0</v>
      </c>
      <c r="F57" s="49">
        <f t="shared" si="3"/>
        <v>0</v>
      </c>
    </row>
    <row r="58" ht="15.75" customHeight="1">
      <c r="A58" s="33" t="s">
        <v>2482</v>
      </c>
      <c r="B58" s="47">
        <v>0.0</v>
      </c>
      <c r="C58" s="47">
        <v>0.0</v>
      </c>
      <c r="D58" s="31"/>
      <c r="E58" s="31"/>
      <c r="F58" s="31"/>
    </row>
    <row r="59" ht="15.75" customHeight="1">
      <c r="A59" s="31"/>
      <c r="B59" s="31"/>
      <c r="C59" s="31"/>
      <c r="D59" s="32" t="s">
        <v>2484</v>
      </c>
      <c r="E59" s="46">
        <f t="shared" ref="E59:F59" si="4">E47+E57</f>
        <v>1061801.34</v>
      </c>
      <c r="F59" s="46">
        <f t="shared" si="4"/>
        <v>1350371.91</v>
      </c>
    </row>
    <row r="60" ht="15.75" customHeight="1">
      <c r="A60" s="30" t="s">
        <v>2486</v>
      </c>
      <c r="B60" s="46">
        <f t="shared" ref="B60:C60" si="5">SUM(B50:B58)</f>
        <v>459617.75</v>
      </c>
      <c r="C60" s="46">
        <f t="shared" si="5"/>
        <v>445719.56</v>
      </c>
      <c r="D60" s="31"/>
      <c r="E60" s="31"/>
      <c r="F60" s="31"/>
    </row>
    <row r="61" ht="15.75" customHeight="1">
      <c r="A61" s="31"/>
      <c r="B61" s="31"/>
      <c r="C61" s="31"/>
      <c r="D61" s="50" t="s">
        <v>2489</v>
      </c>
      <c r="E61" s="31"/>
      <c r="F61" s="31"/>
    </row>
    <row r="62" ht="15.75" customHeight="1">
      <c r="A62" s="30" t="s">
        <v>2492</v>
      </c>
      <c r="B62" s="46">
        <f t="shared" ref="B62:C62" si="6">SUM(B47+B60)</f>
        <v>2652929.91</v>
      </c>
      <c r="C62" s="46">
        <f t="shared" si="6"/>
        <v>2257867.95</v>
      </c>
      <c r="D62" s="31"/>
      <c r="E62" s="31"/>
      <c r="F62" s="31"/>
    </row>
    <row r="63" ht="15.75" customHeight="1">
      <c r="A63" s="31"/>
      <c r="B63" s="31"/>
      <c r="C63" s="31"/>
      <c r="D63" s="41" t="s">
        <v>2493</v>
      </c>
      <c r="E63" s="31"/>
      <c r="F63" s="31"/>
    </row>
    <row r="64" ht="15.75" customHeight="1">
      <c r="A64" s="31"/>
      <c r="B64" s="31"/>
      <c r="C64" s="31"/>
      <c r="D64" s="41" t="s">
        <v>2496</v>
      </c>
      <c r="E64" s="31"/>
      <c r="F64" s="31"/>
    </row>
    <row r="65" ht="15.75" customHeight="1">
      <c r="A65" s="31"/>
      <c r="B65" s="31"/>
      <c r="C65" s="31"/>
      <c r="D65" s="48" t="s">
        <v>2497</v>
      </c>
      <c r="E65" s="31"/>
      <c r="F65" s="31"/>
    </row>
    <row r="66" ht="15.75" customHeight="1">
      <c r="A66" s="31"/>
      <c r="B66" s="31"/>
      <c r="C66" s="31"/>
      <c r="D66" s="41" t="s">
        <v>2499</v>
      </c>
      <c r="E66" s="31"/>
      <c r="F66" s="31"/>
    </row>
    <row r="67" ht="15.75" customHeight="1">
      <c r="A67" s="31"/>
      <c r="B67" s="31"/>
      <c r="C67" s="31"/>
      <c r="D67" s="31"/>
      <c r="E67" s="31"/>
      <c r="F67" s="31"/>
    </row>
    <row r="68" ht="15.75" customHeight="1">
      <c r="A68" s="31"/>
      <c r="B68" s="31"/>
      <c r="C68" s="31"/>
      <c r="D68" s="41" t="s">
        <v>2501</v>
      </c>
      <c r="E68" s="39">
        <f t="shared" ref="E68:F68" si="7">SUM(E69:E73)</f>
        <v>1591128.57</v>
      </c>
      <c r="F68" s="31">
        <f t="shared" si="7"/>
        <v>907496.04</v>
      </c>
    </row>
    <row r="69" ht="15.75" customHeight="1">
      <c r="A69" s="54"/>
      <c r="B69" s="31"/>
      <c r="C69" s="31"/>
      <c r="D69" s="41" t="s">
        <v>2510</v>
      </c>
      <c r="E69" s="39">
        <v>683632.53</v>
      </c>
      <c r="F69" s="31">
        <v>-708.28</v>
      </c>
    </row>
    <row r="70" ht="15.75" customHeight="1">
      <c r="A70" s="54"/>
      <c r="B70" s="31"/>
      <c r="C70" s="31"/>
      <c r="D70" s="41" t="s">
        <v>2513</v>
      </c>
      <c r="E70" s="39">
        <v>907496.04</v>
      </c>
      <c r="F70" s="39">
        <v>908204.32</v>
      </c>
    </row>
    <row r="71" ht="15.75" customHeight="1">
      <c r="A71" s="54"/>
      <c r="B71" s="31"/>
      <c r="C71" s="31"/>
      <c r="D71" s="41" t="s">
        <v>2514</v>
      </c>
      <c r="E71" s="31">
        <v>0.0</v>
      </c>
      <c r="F71" s="31">
        <v>0.0</v>
      </c>
    </row>
    <row r="72" ht="15.75" customHeight="1">
      <c r="A72" s="54"/>
      <c r="B72" s="31"/>
      <c r="C72" s="31"/>
      <c r="D72" s="41" t="s">
        <v>2516</v>
      </c>
      <c r="E72" s="31">
        <v>0.0</v>
      </c>
      <c r="F72" s="31">
        <v>0.0</v>
      </c>
    </row>
    <row r="73" ht="15.75" customHeight="1">
      <c r="A73" s="54"/>
      <c r="B73" s="31"/>
      <c r="C73" s="31"/>
      <c r="D73" s="41" t="s">
        <v>2517</v>
      </c>
      <c r="E73" s="31">
        <v>0.0</v>
      </c>
      <c r="F73" s="31">
        <v>0.0</v>
      </c>
    </row>
    <row r="74" ht="15.75" customHeight="1">
      <c r="A74" s="54"/>
      <c r="B74" s="31"/>
      <c r="C74" s="31"/>
      <c r="D74" s="31"/>
      <c r="E74" s="31"/>
      <c r="F74" s="31"/>
    </row>
    <row r="75" ht="15.75" customHeight="1">
      <c r="A75" s="54"/>
      <c r="B75" s="31"/>
      <c r="C75" s="31"/>
      <c r="D75" s="41" t="s">
        <v>2520</v>
      </c>
      <c r="E75" s="31">
        <f t="shared" ref="E75:F75" si="8">E76+E77</f>
        <v>0</v>
      </c>
      <c r="F75" s="31">
        <f t="shared" si="8"/>
        <v>0</v>
      </c>
    </row>
    <row r="76" ht="15.75" customHeight="1">
      <c r="A76" s="54"/>
      <c r="B76" s="31"/>
      <c r="C76" s="31"/>
      <c r="D76" s="41" t="s">
        <v>2524</v>
      </c>
      <c r="E76" s="31"/>
      <c r="F76" s="31"/>
    </row>
    <row r="77" ht="15.75" customHeight="1">
      <c r="A77" s="54"/>
      <c r="B77" s="31"/>
      <c r="C77" s="31"/>
      <c r="D77" s="41" t="s">
        <v>2527</v>
      </c>
      <c r="E77" s="31"/>
      <c r="F77" s="31"/>
    </row>
    <row r="78" ht="15.75" customHeight="1">
      <c r="A78" s="54"/>
      <c r="B78" s="31"/>
      <c r="C78" s="31"/>
      <c r="D78" s="31"/>
      <c r="E78" s="31"/>
      <c r="F78" s="31"/>
    </row>
    <row r="79" ht="15.75" customHeight="1">
      <c r="A79" s="54"/>
      <c r="B79" s="31"/>
      <c r="C79" s="31"/>
      <c r="D79" s="32" t="s">
        <v>2531</v>
      </c>
      <c r="E79" s="46">
        <f t="shared" ref="E79:F79" si="9">E63+E68+E75</f>
        <v>1591128.57</v>
      </c>
      <c r="F79" s="49">
        <f t="shared" si="9"/>
        <v>907496.04</v>
      </c>
    </row>
    <row r="80" ht="15.75" customHeight="1">
      <c r="A80" s="54"/>
      <c r="B80" s="31"/>
      <c r="C80" s="31"/>
      <c r="D80" s="31"/>
      <c r="E80" s="31"/>
      <c r="F80" s="31"/>
    </row>
    <row r="81" ht="15.75" customHeight="1">
      <c r="A81" s="54"/>
      <c r="B81" s="31"/>
      <c r="C81" s="31"/>
      <c r="D81" s="32" t="s">
        <v>2536</v>
      </c>
      <c r="E81" s="46">
        <f t="shared" ref="E81:F81" si="10">E59+E79</f>
        <v>2652929.91</v>
      </c>
      <c r="F81" s="46">
        <f t="shared" si="10"/>
        <v>2257867.95</v>
      </c>
    </row>
    <row r="82" ht="15.75" customHeight="1">
      <c r="A82" s="57"/>
      <c r="B82" s="58"/>
      <c r="C82" s="58"/>
      <c r="D82" s="58"/>
      <c r="E82" s="58"/>
      <c r="F82" s="58"/>
    </row>
    <row r="83" ht="15.75" hidden="1" customHeight="1">
      <c r="A83" s="60"/>
      <c r="D83" s="60"/>
    </row>
    <row r="84" ht="15.75" hidden="1" customHeight="1">
      <c r="A84" s="60"/>
      <c r="D84" s="60"/>
    </row>
    <row r="85" ht="15.75" hidden="1" customHeight="1">
      <c r="A85" s="60"/>
      <c r="D85" s="60"/>
    </row>
    <row r="86" ht="15.75" hidden="1" customHeight="1">
      <c r="A86" s="60"/>
      <c r="D86" s="60"/>
    </row>
    <row r="87" ht="15.75" hidden="1" customHeight="1">
      <c r="A87" s="60"/>
      <c r="D87" s="60"/>
    </row>
    <row r="88" ht="15.75" hidden="1" customHeight="1">
      <c r="A88" s="60"/>
      <c r="D88" s="60"/>
    </row>
    <row r="89" ht="15.75" hidden="1" customHeight="1">
      <c r="A89" s="60"/>
      <c r="D89" s="60"/>
    </row>
    <row r="90" ht="15.75" hidden="1" customHeight="1">
      <c r="A90" s="60"/>
      <c r="D90" s="60"/>
    </row>
    <row r="91" ht="15.75" hidden="1" customHeight="1">
      <c r="A91" s="60"/>
      <c r="D91" s="60"/>
    </row>
    <row r="92" ht="15.75" hidden="1" customHeight="1">
      <c r="A92" s="60"/>
      <c r="D92" s="60"/>
    </row>
    <row r="93" ht="15.75" hidden="1" customHeight="1">
      <c r="A93" s="60"/>
      <c r="D93" s="60"/>
    </row>
    <row r="94" ht="15.75" hidden="1" customHeight="1">
      <c r="A94" s="60"/>
      <c r="D94" s="60"/>
    </row>
    <row r="95" ht="15.75" hidden="1" customHeight="1">
      <c r="A95" s="60"/>
      <c r="D95" s="60"/>
    </row>
    <row r="96" ht="15.75" hidden="1" customHeight="1">
      <c r="A96" s="60"/>
      <c r="D96" s="60"/>
    </row>
    <row r="97" ht="15.75" hidden="1" customHeight="1">
      <c r="A97" s="60"/>
      <c r="D97" s="60"/>
    </row>
    <row r="98" ht="15.75" hidden="1" customHeight="1">
      <c r="A98" s="60"/>
      <c r="D98" s="60"/>
    </row>
    <row r="99" ht="15.75" hidden="1" customHeight="1">
      <c r="A99" s="60"/>
      <c r="D99" s="60"/>
    </row>
    <row r="100" ht="15.75" hidden="1" customHeight="1">
      <c r="A100" s="60"/>
      <c r="D100" s="60"/>
    </row>
    <row r="101" ht="15.75" hidden="1" customHeight="1">
      <c r="A101" s="60"/>
      <c r="D101" s="60"/>
    </row>
    <row r="102" ht="15.75" hidden="1" customHeight="1">
      <c r="A102" s="60"/>
      <c r="D102" s="60"/>
    </row>
    <row r="103" ht="15.75" hidden="1" customHeight="1">
      <c r="A103" s="60"/>
      <c r="D103" s="60"/>
    </row>
    <row r="104" ht="15.75" hidden="1" customHeight="1">
      <c r="A104" s="60"/>
      <c r="D104" s="60"/>
    </row>
    <row r="105" ht="15.75" hidden="1" customHeight="1">
      <c r="A105" s="60"/>
      <c r="D105" s="60"/>
    </row>
    <row r="106" ht="15.75" hidden="1" customHeight="1">
      <c r="A106" s="60"/>
      <c r="D106" s="60"/>
    </row>
    <row r="107" ht="15.75" hidden="1" customHeight="1">
      <c r="A107" s="60"/>
      <c r="D107" s="60"/>
    </row>
    <row r="108" ht="15.75" hidden="1" customHeight="1">
      <c r="A108" s="60"/>
      <c r="D108" s="60"/>
    </row>
    <row r="109" ht="15.75" hidden="1" customHeight="1">
      <c r="A109" s="60"/>
      <c r="D109" s="60"/>
    </row>
    <row r="110" ht="15.75" hidden="1" customHeight="1">
      <c r="A110" s="60"/>
      <c r="D110" s="60"/>
    </row>
    <row r="111" ht="15.75" hidden="1" customHeight="1">
      <c r="A111" s="60"/>
      <c r="D111" s="60"/>
    </row>
    <row r="112" ht="15.75" hidden="1" customHeight="1">
      <c r="A112" s="60"/>
      <c r="D112" s="60"/>
    </row>
    <row r="113" ht="15.75" hidden="1" customHeight="1">
      <c r="A113" s="60"/>
      <c r="D113" s="60"/>
    </row>
    <row r="114" ht="15.75" hidden="1" customHeight="1">
      <c r="A114" s="60"/>
      <c r="D114" s="60"/>
    </row>
    <row r="115" ht="15.75" hidden="1" customHeight="1">
      <c r="A115" s="60"/>
      <c r="D115" s="60"/>
    </row>
    <row r="116" ht="15.75" hidden="1" customHeight="1">
      <c r="A116" s="60"/>
      <c r="D116" s="60"/>
    </row>
    <row r="117" ht="15.75" hidden="1" customHeight="1">
      <c r="A117" s="60"/>
      <c r="D117" s="60"/>
    </row>
    <row r="118" ht="15.75" hidden="1" customHeight="1">
      <c r="A118" s="60"/>
      <c r="D118" s="60"/>
    </row>
    <row r="119" ht="15.75" hidden="1" customHeight="1">
      <c r="A119" s="60"/>
      <c r="D119" s="60"/>
    </row>
    <row r="120" ht="15.75" hidden="1" customHeight="1">
      <c r="A120" s="60"/>
      <c r="D120" s="60"/>
    </row>
    <row r="121" ht="15.75" hidden="1" customHeight="1">
      <c r="A121" s="60"/>
      <c r="D121" s="60"/>
    </row>
    <row r="122" ht="15.75" hidden="1" customHeight="1">
      <c r="A122" s="60"/>
      <c r="D122" s="60"/>
    </row>
    <row r="123" ht="15.75" hidden="1" customHeight="1">
      <c r="A123" s="60"/>
      <c r="D123" s="60"/>
    </row>
    <row r="124" ht="15.75" hidden="1" customHeight="1">
      <c r="A124" s="60"/>
      <c r="D124" s="60"/>
    </row>
    <row r="125" ht="15.75" hidden="1" customHeight="1">
      <c r="A125" s="60"/>
      <c r="D125" s="60"/>
    </row>
    <row r="126" ht="15.75" hidden="1" customHeight="1">
      <c r="A126" s="60"/>
      <c r="D126" s="60"/>
    </row>
    <row r="127" ht="15.75" hidden="1" customHeight="1">
      <c r="A127" s="60"/>
      <c r="D127" s="60"/>
    </row>
    <row r="128" ht="15.75" hidden="1" customHeight="1">
      <c r="A128" s="60"/>
      <c r="D128" s="60"/>
    </row>
    <row r="129" ht="15.75" hidden="1" customHeight="1">
      <c r="A129" s="60"/>
      <c r="D129" s="60"/>
    </row>
    <row r="130" ht="15.75" hidden="1" customHeight="1">
      <c r="A130" s="60"/>
      <c r="D130" s="60"/>
    </row>
    <row r="131" ht="15.75" hidden="1" customHeight="1">
      <c r="A131" s="60"/>
      <c r="D131" s="60"/>
    </row>
    <row r="132" ht="15.75" hidden="1" customHeight="1">
      <c r="A132" s="60"/>
      <c r="D132" s="60"/>
    </row>
    <row r="133" ht="15.75" hidden="1" customHeight="1">
      <c r="A133" s="60"/>
      <c r="D133" s="60"/>
    </row>
    <row r="134" ht="15.75" hidden="1" customHeight="1">
      <c r="A134" s="60"/>
      <c r="D134" s="60"/>
    </row>
    <row r="135" ht="15.75" hidden="1" customHeight="1">
      <c r="A135" s="60"/>
      <c r="D135" s="60"/>
    </row>
    <row r="136" ht="15.75" hidden="1" customHeight="1">
      <c r="A136" s="60"/>
      <c r="D136" s="60"/>
    </row>
    <row r="137" ht="15.75" hidden="1" customHeight="1">
      <c r="A137" s="60"/>
      <c r="D137" s="60"/>
    </row>
    <row r="138" ht="15.75" hidden="1" customHeight="1">
      <c r="A138" s="60"/>
      <c r="D138" s="60"/>
    </row>
    <row r="139" ht="15.75" hidden="1" customHeight="1">
      <c r="A139" s="60"/>
      <c r="D139" s="60"/>
    </row>
    <row r="140" ht="15.75" hidden="1" customHeight="1">
      <c r="A140" s="60"/>
      <c r="D140" s="60"/>
    </row>
    <row r="141" ht="15.75" hidden="1" customHeight="1">
      <c r="A141" s="60"/>
      <c r="D141" s="60"/>
    </row>
    <row r="142" ht="15.75" hidden="1" customHeight="1">
      <c r="A142" s="60"/>
      <c r="D142" s="60"/>
    </row>
    <row r="143" ht="15.75" hidden="1" customHeight="1">
      <c r="A143" s="60"/>
      <c r="D143" s="60"/>
    </row>
    <row r="144" ht="15.75" hidden="1" customHeight="1">
      <c r="A144" s="60"/>
      <c r="D144" s="60"/>
    </row>
    <row r="145" ht="15.75" hidden="1" customHeight="1">
      <c r="A145" s="60"/>
      <c r="D145" s="60"/>
    </row>
    <row r="146" ht="15.75" hidden="1" customHeight="1">
      <c r="A146" s="60"/>
      <c r="D146" s="60"/>
    </row>
    <row r="147" ht="15.75" hidden="1" customHeight="1">
      <c r="A147" s="60"/>
      <c r="D147" s="60"/>
    </row>
    <row r="148" ht="15.75" hidden="1" customHeight="1">
      <c r="A148" s="60"/>
      <c r="D148" s="60"/>
    </row>
    <row r="149" ht="15.75" hidden="1" customHeight="1">
      <c r="A149" s="60"/>
      <c r="D149" s="60"/>
    </row>
    <row r="150" ht="15.75" hidden="1" customHeight="1">
      <c r="A150" s="60"/>
      <c r="D150" s="60"/>
    </row>
    <row r="151" ht="15.75" hidden="1" customHeight="1">
      <c r="A151" s="60"/>
      <c r="D151" s="60"/>
    </row>
    <row r="152" ht="15.75" hidden="1" customHeight="1">
      <c r="A152" s="60"/>
      <c r="D152" s="60"/>
    </row>
    <row r="153" ht="15.75" hidden="1" customHeight="1">
      <c r="A153" s="60"/>
      <c r="D153" s="60"/>
    </row>
    <row r="154" ht="15.75" hidden="1" customHeight="1">
      <c r="A154" s="60"/>
      <c r="D154" s="60"/>
    </row>
    <row r="155" ht="15.75" hidden="1" customHeight="1">
      <c r="A155" s="60"/>
      <c r="D155" s="60"/>
    </row>
    <row r="156" ht="15.75" hidden="1" customHeight="1">
      <c r="A156" s="60"/>
      <c r="D156" s="60"/>
    </row>
    <row r="157" ht="15.75" hidden="1" customHeight="1">
      <c r="A157" s="60"/>
      <c r="D157" s="60"/>
    </row>
    <row r="158" ht="15.75" hidden="1" customHeight="1">
      <c r="A158" s="60"/>
      <c r="D158" s="60"/>
    </row>
    <row r="159" ht="15.75" hidden="1" customHeight="1">
      <c r="A159" s="60"/>
      <c r="D159" s="60"/>
    </row>
    <row r="160" ht="15.75" hidden="1" customHeight="1">
      <c r="A160" s="60"/>
      <c r="D160" s="60"/>
    </row>
    <row r="161" ht="15.75" hidden="1" customHeight="1">
      <c r="A161" s="60"/>
      <c r="D161" s="60"/>
    </row>
    <row r="162" ht="15.75" hidden="1" customHeight="1">
      <c r="A162" s="60"/>
      <c r="D162" s="60"/>
    </row>
    <row r="163" ht="15.75" hidden="1" customHeight="1">
      <c r="A163" s="60"/>
      <c r="D163" s="60"/>
    </row>
    <row r="164" ht="15.75" hidden="1" customHeight="1">
      <c r="A164" s="60"/>
      <c r="D164" s="60"/>
    </row>
    <row r="165" ht="15.75" hidden="1" customHeight="1">
      <c r="A165" s="60"/>
      <c r="D165" s="60"/>
    </row>
    <row r="166" ht="15.75" hidden="1" customHeight="1">
      <c r="A166" s="60"/>
      <c r="D166" s="60"/>
    </row>
    <row r="167" ht="15.75" hidden="1" customHeight="1">
      <c r="A167" s="60"/>
      <c r="D167" s="60"/>
    </row>
    <row r="168" ht="15.75" hidden="1" customHeight="1">
      <c r="A168" s="60"/>
      <c r="D168" s="60"/>
    </row>
    <row r="169" ht="15.75" hidden="1" customHeight="1">
      <c r="A169" s="60"/>
      <c r="D169" s="60"/>
    </row>
    <row r="170" ht="15.75" hidden="1" customHeight="1">
      <c r="A170" s="60"/>
      <c r="D170" s="60"/>
    </row>
    <row r="171" ht="15.75" hidden="1" customHeight="1">
      <c r="A171" s="60"/>
      <c r="D171" s="60"/>
    </row>
    <row r="172" ht="15.75" hidden="1" customHeight="1">
      <c r="A172" s="60"/>
      <c r="D172" s="60"/>
    </row>
    <row r="173" ht="15.75" hidden="1" customHeight="1">
      <c r="A173" s="60"/>
      <c r="D173" s="60"/>
    </row>
    <row r="174" ht="15.75" hidden="1" customHeight="1">
      <c r="A174" s="60"/>
      <c r="D174" s="60"/>
    </row>
    <row r="175" ht="15.75" hidden="1" customHeight="1">
      <c r="A175" s="60"/>
      <c r="D175" s="60"/>
    </row>
    <row r="176" ht="15.75" hidden="1" customHeight="1">
      <c r="A176" s="60"/>
      <c r="D176" s="60"/>
    </row>
    <row r="177" ht="15.75" hidden="1" customHeight="1">
      <c r="A177" s="60"/>
      <c r="D177" s="60"/>
    </row>
    <row r="178" ht="15.75" hidden="1" customHeight="1">
      <c r="A178" s="60"/>
      <c r="D178" s="60"/>
    </row>
    <row r="179" ht="15.75" hidden="1" customHeight="1">
      <c r="A179" s="60"/>
      <c r="D179" s="60"/>
    </row>
    <row r="180" ht="15.75" hidden="1" customHeight="1">
      <c r="A180" s="60"/>
      <c r="D180" s="60"/>
    </row>
    <row r="181" ht="15.75" hidden="1" customHeight="1">
      <c r="A181" s="60"/>
      <c r="D181" s="60"/>
    </row>
    <row r="182" ht="15.75" hidden="1" customHeight="1">
      <c r="A182" s="60"/>
      <c r="D182" s="60"/>
    </row>
    <row r="183" ht="15.75" hidden="1" customHeight="1">
      <c r="A183" s="60"/>
      <c r="D183" s="60"/>
    </row>
    <row r="184" ht="15.75" hidden="1" customHeight="1">
      <c r="A184" s="60"/>
      <c r="D184" s="60"/>
    </row>
    <row r="185" ht="15.75" hidden="1" customHeight="1">
      <c r="A185" s="60"/>
      <c r="D185" s="60"/>
    </row>
    <row r="186" ht="15.75" hidden="1" customHeight="1">
      <c r="A186" s="60"/>
      <c r="D186" s="60"/>
    </row>
    <row r="187" ht="15.75" hidden="1" customHeight="1">
      <c r="A187" s="60"/>
      <c r="D187" s="60"/>
    </row>
    <row r="188" ht="15.75" hidden="1" customHeight="1">
      <c r="A188" s="60"/>
      <c r="D188" s="60"/>
    </row>
    <row r="189" ht="15.75" hidden="1" customHeight="1">
      <c r="A189" s="60"/>
      <c r="D189" s="60"/>
    </row>
    <row r="190" ht="15.75" hidden="1" customHeight="1">
      <c r="A190" s="60"/>
      <c r="D190" s="60"/>
    </row>
    <row r="191" ht="15.75" hidden="1" customHeight="1">
      <c r="A191" s="60"/>
      <c r="D191" s="60"/>
    </row>
    <row r="192" ht="15.75" hidden="1" customHeight="1">
      <c r="A192" s="60"/>
      <c r="D192" s="60"/>
    </row>
    <row r="193" ht="15.75" hidden="1" customHeight="1">
      <c r="A193" s="60"/>
      <c r="D193" s="60"/>
    </row>
    <row r="194" ht="15.75" hidden="1" customHeight="1">
      <c r="A194" s="60"/>
      <c r="D194" s="60"/>
    </row>
    <row r="195" ht="15.75" hidden="1" customHeight="1">
      <c r="A195" s="60"/>
      <c r="D195" s="60"/>
    </row>
    <row r="196" ht="15.75" hidden="1" customHeight="1">
      <c r="A196" s="60"/>
      <c r="D196" s="60"/>
    </row>
    <row r="197" ht="15.75" hidden="1" customHeight="1">
      <c r="A197" s="60"/>
      <c r="D197" s="60"/>
    </row>
    <row r="198" ht="15.75" hidden="1" customHeight="1">
      <c r="A198" s="60"/>
      <c r="D198" s="60"/>
    </row>
    <row r="199" ht="15.75" hidden="1" customHeight="1">
      <c r="A199" s="60"/>
      <c r="D199" s="60"/>
    </row>
    <row r="200" ht="15.75" hidden="1" customHeight="1">
      <c r="A200" s="60"/>
      <c r="D200" s="60"/>
    </row>
    <row r="201" ht="15.75" hidden="1" customHeight="1">
      <c r="A201" s="60"/>
      <c r="D201" s="60"/>
    </row>
    <row r="202" ht="15.75" hidden="1" customHeight="1">
      <c r="A202" s="60"/>
      <c r="D202" s="60"/>
    </row>
    <row r="203" ht="15.75" hidden="1" customHeight="1">
      <c r="A203" s="60"/>
      <c r="D203" s="60"/>
    </row>
    <row r="204" ht="15.75" hidden="1" customHeight="1">
      <c r="A204" s="60"/>
      <c r="D204" s="60"/>
    </row>
    <row r="205" ht="15.75" hidden="1" customHeight="1">
      <c r="A205" s="60"/>
      <c r="D205" s="60"/>
    </row>
    <row r="206" ht="15.75" hidden="1" customHeight="1">
      <c r="A206" s="60"/>
      <c r="D206" s="60"/>
    </row>
    <row r="207" ht="15.75" hidden="1" customHeight="1">
      <c r="A207" s="60"/>
      <c r="D207" s="60"/>
    </row>
    <row r="208" ht="15.75" hidden="1" customHeight="1">
      <c r="A208" s="60"/>
      <c r="D208" s="60"/>
    </row>
    <row r="209" ht="15.75" hidden="1" customHeight="1">
      <c r="A209" s="60"/>
      <c r="D209" s="60"/>
    </row>
    <row r="210" ht="15.75" hidden="1" customHeight="1">
      <c r="A210" s="60"/>
      <c r="D210" s="60"/>
    </row>
    <row r="211" ht="15.75" hidden="1" customHeight="1">
      <c r="A211" s="60"/>
      <c r="D211" s="60"/>
    </row>
    <row r="212" ht="15.75" hidden="1" customHeight="1">
      <c r="A212" s="60"/>
      <c r="D212" s="60"/>
    </row>
    <row r="213" ht="15.75" hidden="1" customHeight="1">
      <c r="A213" s="60"/>
      <c r="D213" s="60"/>
    </row>
    <row r="214" ht="15.75" hidden="1" customHeight="1">
      <c r="A214" s="60"/>
      <c r="D214" s="60"/>
    </row>
    <row r="215" ht="15.75" hidden="1" customHeight="1">
      <c r="A215" s="60"/>
      <c r="D215" s="60"/>
    </row>
    <row r="216" ht="15.75" hidden="1" customHeight="1">
      <c r="A216" s="60"/>
      <c r="D216" s="60"/>
    </row>
    <row r="217" ht="15.75" hidden="1" customHeight="1">
      <c r="A217" s="60"/>
      <c r="D217" s="60"/>
    </row>
    <row r="218" ht="15.75" hidden="1" customHeight="1">
      <c r="A218" s="60"/>
      <c r="D218" s="60"/>
    </row>
    <row r="219" ht="15.75" hidden="1" customHeight="1">
      <c r="A219" s="60"/>
      <c r="D219" s="60"/>
    </row>
    <row r="220" ht="15.75" hidden="1" customHeight="1">
      <c r="A220" s="60"/>
      <c r="D220" s="60"/>
    </row>
    <row r="221" ht="15.75" hidden="1" customHeight="1">
      <c r="A221" s="60"/>
      <c r="D221" s="60"/>
    </row>
    <row r="222" ht="15.75" hidden="1" customHeight="1">
      <c r="A222" s="60"/>
      <c r="D222" s="60"/>
    </row>
    <row r="223" ht="15.75" hidden="1" customHeight="1">
      <c r="A223" s="60"/>
      <c r="D223" s="60"/>
    </row>
    <row r="224" ht="15.75" hidden="1" customHeight="1">
      <c r="A224" s="60"/>
      <c r="D224" s="60"/>
    </row>
    <row r="225" ht="15.75" hidden="1" customHeight="1">
      <c r="A225" s="60"/>
      <c r="D225" s="60"/>
    </row>
    <row r="226" ht="15.75" hidden="1" customHeight="1">
      <c r="A226" s="60"/>
      <c r="D226" s="60"/>
    </row>
    <row r="227" ht="15.75" hidden="1" customHeight="1">
      <c r="A227" s="60"/>
      <c r="D227" s="60"/>
    </row>
    <row r="228" ht="15.75" hidden="1" customHeight="1">
      <c r="A228" s="60"/>
      <c r="D228" s="60"/>
    </row>
    <row r="229" ht="15.75" hidden="1" customHeight="1">
      <c r="A229" s="60"/>
      <c r="D229" s="60"/>
    </row>
    <row r="230" ht="15.75" hidden="1" customHeight="1">
      <c r="A230" s="60"/>
      <c r="D230" s="60"/>
    </row>
    <row r="231" ht="15.75" hidden="1" customHeight="1">
      <c r="A231" s="60"/>
      <c r="D231" s="60"/>
    </row>
    <row r="232" ht="15.75" hidden="1" customHeight="1">
      <c r="A232" s="60"/>
      <c r="D232" s="60"/>
    </row>
    <row r="233" ht="15.75" hidden="1" customHeight="1">
      <c r="A233" s="60"/>
      <c r="D233" s="60"/>
    </row>
    <row r="234" ht="15.75" hidden="1" customHeight="1">
      <c r="A234" s="60"/>
      <c r="D234" s="60"/>
    </row>
    <row r="235" ht="15.75" hidden="1" customHeight="1">
      <c r="A235" s="60"/>
      <c r="D235" s="60"/>
    </row>
    <row r="236" ht="15.75" hidden="1" customHeight="1">
      <c r="A236" s="60"/>
      <c r="D236" s="60"/>
    </row>
    <row r="237" ht="15.75" hidden="1" customHeight="1">
      <c r="A237" s="60"/>
      <c r="D237" s="60"/>
    </row>
    <row r="238" ht="15.75" hidden="1" customHeight="1">
      <c r="A238" s="60"/>
      <c r="D238" s="60"/>
    </row>
    <row r="239" ht="15.75" hidden="1" customHeight="1">
      <c r="A239" s="60"/>
      <c r="D239" s="60"/>
    </row>
    <row r="240" ht="15.75" hidden="1" customHeight="1">
      <c r="A240" s="60"/>
      <c r="D240" s="60"/>
    </row>
    <row r="241" ht="15.75" hidden="1" customHeight="1">
      <c r="A241" s="60"/>
      <c r="D241" s="60"/>
    </row>
    <row r="242" ht="15.75" hidden="1" customHeight="1">
      <c r="A242" s="60"/>
      <c r="D242" s="60"/>
    </row>
    <row r="243" ht="15.75" hidden="1" customHeight="1">
      <c r="A243" s="60"/>
      <c r="D243" s="60"/>
    </row>
    <row r="244" ht="15.75" hidden="1" customHeight="1">
      <c r="A244" s="60"/>
      <c r="D244" s="60"/>
    </row>
    <row r="245" ht="15.75" hidden="1" customHeight="1">
      <c r="A245" s="60"/>
      <c r="D245" s="60"/>
    </row>
    <row r="246" ht="15.75" hidden="1" customHeight="1">
      <c r="A246" s="60"/>
      <c r="D246" s="60"/>
    </row>
    <row r="247" ht="15.75" hidden="1" customHeight="1">
      <c r="A247" s="60"/>
      <c r="D247" s="60"/>
    </row>
    <row r="248" ht="15.75" hidden="1" customHeight="1">
      <c r="A248" s="60"/>
      <c r="D248" s="60"/>
    </row>
    <row r="249" ht="15.75" hidden="1" customHeight="1">
      <c r="A249" s="60"/>
      <c r="D249" s="60"/>
    </row>
    <row r="250" ht="15.75" hidden="1" customHeight="1">
      <c r="A250" s="60"/>
      <c r="D250" s="60"/>
    </row>
    <row r="251" ht="15.75" hidden="1" customHeight="1">
      <c r="A251" s="60"/>
      <c r="D251" s="60"/>
    </row>
    <row r="252" ht="15.75" hidden="1" customHeight="1">
      <c r="A252" s="60"/>
      <c r="D252" s="60"/>
    </row>
    <row r="253" ht="15.75" hidden="1" customHeight="1">
      <c r="A253" s="60"/>
      <c r="D253" s="60"/>
    </row>
    <row r="254" ht="15.75" hidden="1" customHeight="1">
      <c r="A254" s="60"/>
      <c r="D254" s="60"/>
    </row>
    <row r="255" ht="15.75" hidden="1" customHeight="1">
      <c r="A255" s="60"/>
      <c r="D255" s="60"/>
    </row>
    <row r="256" ht="15.75" hidden="1" customHeight="1">
      <c r="A256" s="60"/>
      <c r="D256" s="60"/>
    </row>
    <row r="257" ht="15.75" hidden="1" customHeight="1">
      <c r="A257" s="60"/>
      <c r="D257" s="60"/>
    </row>
    <row r="258" ht="15.75" hidden="1" customHeight="1">
      <c r="A258" s="60"/>
      <c r="D258" s="60"/>
    </row>
    <row r="259" ht="15.75" hidden="1" customHeight="1">
      <c r="A259" s="60"/>
      <c r="D259" s="60"/>
    </row>
    <row r="260" ht="15.75" hidden="1" customHeight="1">
      <c r="A260" s="60"/>
      <c r="D260" s="60"/>
    </row>
    <row r="261" ht="15.75" hidden="1" customHeight="1">
      <c r="A261" s="60"/>
      <c r="D261" s="60"/>
    </row>
    <row r="262" ht="15.75" hidden="1" customHeight="1">
      <c r="A262" s="60"/>
      <c r="D262" s="60"/>
    </row>
    <row r="263" ht="15.75" hidden="1" customHeight="1">
      <c r="A263" s="60"/>
      <c r="D263" s="60"/>
    </row>
    <row r="264" ht="15.75" hidden="1" customHeight="1">
      <c r="A264" s="60"/>
      <c r="D264" s="60"/>
    </row>
    <row r="265" ht="15.75" hidden="1" customHeight="1">
      <c r="A265" s="60"/>
      <c r="D265" s="60"/>
    </row>
    <row r="266" ht="15.75" hidden="1" customHeight="1">
      <c r="A266" s="60"/>
      <c r="D266" s="60"/>
    </row>
    <row r="267" ht="15.75" hidden="1" customHeight="1">
      <c r="A267" s="60"/>
      <c r="D267" s="60"/>
    </row>
    <row r="268" ht="15.75" hidden="1" customHeight="1">
      <c r="A268" s="60"/>
      <c r="D268" s="60"/>
    </row>
    <row r="269" ht="15.75" hidden="1" customHeight="1">
      <c r="A269" s="60"/>
      <c r="D269" s="60"/>
    </row>
    <row r="270" ht="15.75" hidden="1" customHeight="1">
      <c r="A270" s="60"/>
      <c r="D270" s="60"/>
    </row>
    <row r="271" ht="15.75" hidden="1" customHeight="1">
      <c r="A271" s="60"/>
      <c r="D271" s="60"/>
    </row>
    <row r="272" ht="15.75" hidden="1" customHeight="1">
      <c r="A272" s="60"/>
      <c r="D272" s="60"/>
    </row>
    <row r="273" ht="15.75" hidden="1" customHeight="1">
      <c r="A273" s="60"/>
      <c r="D273" s="60"/>
    </row>
    <row r="274" ht="15.75" hidden="1" customHeight="1">
      <c r="A274" s="60"/>
      <c r="D274" s="60"/>
    </row>
    <row r="275" ht="15.75" hidden="1" customHeight="1">
      <c r="A275" s="60"/>
      <c r="D275" s="60"/>
    </row>
    <row r="276" ht="15.75" hidden="1" customHeight="1">
      <c r="A276" s="60"/>
      <c r="D276" s="60"/>
    </row>
    <row r="277" ht="15.75" hidden="1" customHeight="1">
      <c r="A277" s="60"/>
      <c r="D277" s="60"/>
    </row>
    <row r="278" ht="15.75" hidden="1" customHeight="1">
      <c r="A278" s="60"/>
      <c r="D278" s="60"/>
    </row>
    <row r="279" ht="15.75" hidden="1" customHeight="1">
      <c r="A279" s="60"/>
      <c r="D279" s="60"/>
    </row>
    <row r="280" ht="15.75" hidden="1" customHeight="1">
      <c r="A280" s="60"/>
      <c r="D280" s="60"/>
    </row>
    <row r="281" ht="15.75" hidden="1" customHeight="1">
      <c r="A281" s="60"/>
      <c r="D281" s="60"/>
    </row>
    <row r="282" ht="15.75" customHeight="1">
      <c r="A282" s="60"/>
      <c r="D282" s="60"/>
    </row>
    <row r="283" ht="15.75" customHeight="1">
      <c r="A283" s="60"/>
      <c r="D283" s="60"/>
    </row>
    <row r="284" ht="15.75" customHeight="1">
      <c r="A284" s="60"/>
      <c r="D284" s="60"/>
    </row>
    <row r="285" ht="15.75" customHeight="1">
      <c r="A285" s="60"/>
      <c r="D285" s="60"/>
    </row>
    <row r="286" ht="15.75" customHeight="1">
      <c r="A286" s="60"/>
      <c r="D286" s="60"/>
    </row>
    <row r="287" ht="15.75" customHeight="1">
      <c r="A287" s="60"/>
      <c r="D287" s="60"/>
    </row>
    <row r="288" ht="15.75" customHeight="1">
      <c r="A288" s="60"/>
      <c r="D288" s="60"/>
    </row>
    <row r="289" ht="15.75" customHeight="1">
      <c r="A289" s="60"/>
      <c r="D289" s="60"/>
    </row>
    <row r="290" ht="15.75" customHeight="1">
      <c r="A290" s="60"/>
      <c r="D290" s="60"/>
    </row>
    <row r="291" ht="15.75" customHeight="1">
      <c r="A291" s="60"/>
      <c r="D291" s="60"/>
    </row>
    <row r="292" ht="15.75" customHeight="1">
      <c r="A292" s="60"/>
      <c r="D292" s="60"/>
    </row>
    <row r="293" ht="15.75" customHeight="1">
      <c r="A293" s="60"/>
      <c r="D293" s="60"/>
    </row>
    <row r="294" ht="15.75" customHeight="1">
      <c r="A294" s="60"/>
      <c r="D294" s="60"/>
    </row>
    <row r="295" ht="15.75" customHeight="1">
      <c r="A295" s="60"/>
      <c r="D295" s="60"/>
    </row>
    <row r="296" ht="15.75" customHeight="1">
      <c r="A296" s="60"/>
      <c r="D296" s="60"/>
    </row>
    <row r="297" ht="15.75" customHeight="1">
      <c r="A297" s="60"/>
      <c r="D297" s="60"/>
    </row>
    <row r="298" ht="15.75" customHeight="1">
      <c r="A298" s="60"/>
      <c r="D298" s="60"/>
    </row>
    <row r="299" ht="15.75" customHeight="1">
      <c r="A299" s="60"/>
      <c r="D299" s="60"/>
    </row>
    <row r="300" ht="15.75" customHeight="1">
      <c r="A300" s="60"/>
      <c r="D300" s="60"/>
    </row>
    <row r="301" ht="15.75" customHeight="1">
      <c r="A301" s="60"/>
      <c r="D301" s="60"/>
    </row>
    <row r="302" ht="15.75" customHeight="1">
      <c r="A302" s="60"/>
      <c r="D302" s="60"/>
    </row>
    <row r="303" ht="15.75" customHeight="1">
      <c r="A303" s="60"/>
      <c r="D303" s="60"/>
    </row>
    <row r="304" ht="15.75" customHeight="1">
      <c r="A304" s="60"/>
      <c r="D304" s="60"/>
    </row>
    <row r="305" ht="15.75" customHeight="1">
      <c r="A305" s="60"/>
      <c r="D305" s="60"/>
    </row>
    <row r="306" ht="15.75" customHeight="1">
      <c r="A306" s="60"/>
      <c r="D306" s="60"/>
    </row>
    <row r="307" ht="15.75" customHeight="1">
      <c r="A307" s="60"/>
      <c r="D307" s="60"/>
    </row>
    <row r="308" ht="15.75" customHeight="1">
      <c r="A308" s="60"/>
      <c r="D308" s="60"/>
    </row>
    <row r="309" ht="15.75" customHeight="1">
      <c r="A309" s="60"/>
      <c r="D309" s="60"/>
    </row>
    <row r="310" ht="15.75" customHeight="1">
      <c r="A310" s="60"/>
      <c r="D310" s="60"/>
    </row>
    <row r="311" ht="15.75" customHeight="1">
      <c r="A311" s="60"/>
      <c r="D311" s="60"/>
    </row>
    <row r="312" ht="15.75" customHeight="1">
      <c r="A312" s="60"/>
      <c r="D312" s="60"/>
    </row>
    <row r="313" ht="15.75" customHeight="1">
      <c r="A313" s="60"/>
      <c r="D313" s="60"/>
    </row>
    <row r="314" ht="15.75" customHeight="1">
      <c r="A314" s="60"/>
      <c r="D314" s="60"/>
    </row>
    <row r="315" ht="15.75" customHeight="1">
      <c r="A315" s="60"/>
      <c r="D315" s="60"/>
    </row>
    <row r="316" ht="15.75" customHeight="1">
      <c r="A316" s="60"/>
      <c r="D316" s="60"/>
    </row>
    <row r="317" ht="15.75" customHeight="1">
      <c r="A317" s="60"/>
      <c r="D317" s="60"/>
    </row>
    <row r="318" ht="15.75" customHeight="1">
      <c r="A318" s="60"/>
      <c r="D318" s="60"/>
    </row>
    <row r="319" ht="15.75" customHeight="1">
      <c r="A319" s="60"/>
      <c r="D319" s="60"/>
    </row>
    <row r="320" ht="15.75" customHeight="1">
      <c r="A320" s="60"/>
      <c r="D320" s="60"/>
    </row>
    <row r="321" ht="15.75" customHeight="1">
      <c r="A321" s="60"/>
      <c r="D321" s="60"/>
    </row>
    <row r="322" ht="15.75" customHeight="1">
      <c r="A322" s="60"/>
      <c r="D322" s="60"/>
    </row>
    <row r="323" ht="15.75" customHeight="1">
      <c r="A323" s="60"/>
      <c r="D323" s="60"/>
    </row>
    <row r="324" ht="15.75" customHeight="1">
      <c r="A324" s="60"/>
      <c r="D324" s="60"/>
    </row>
    <row r="325" ht="15.75" customHeight="1">
      <c r="A325" s="60"/>
      <c r="D325" s="60"/>
    </row>
    <row r="326" ht="15.75" customHeight="1">
      <c r="A326" s="60"/>
      <c r="D326" s="60"/>
    </row>
    <row r="327" ht="15.75" customHeight="1">
      <c r="A327" s="60"/>
      <c r="D327" s="60"/>
    </row>
    <row r="328" ht="15.75" customHeight="1">
      <c r="A328" s="60"/>
      <c r="D328" s="60"/>
    </row>
    <row r="329" ht="15.75" customHeight="1">
      <c r="A329" s="60"/>
      <c r="D329" s="60"/>
    </row>
    <row r="330" ht="15.75" customHeight="1">
      <c r="A330" s="60"/>
      <c r="D330" s="60"/>
    </row>
    <row r="331" ht="15.75" customHeight="1">
      <c r="A331" s="60"/>
      <c r="D331" s="60"/>
    </row>
    <row r="332" ht="15.75" customHeight="1">
      <c r="A332" s="60"/>
      <c r="D332" s="60"/>
    </row>
    <row r="333" ht="15.75" customHeight="1">
      <c r="A333" s="60"/>
      <c r="D333" s="60"/>
    </row>
    <row r="334" ht="15.75" customHeight="1">
      <c r="A334" s="60"/>
      <c r="D334" s="60"/>
    </row>
    <row r="335" ht="15.75" customHeight="1">
      <c r="A335" s="60"/>
      <c r="D335" s="60"/>
    </row>
    <row r="336" ht="15.75" customHeight="1">
      <c r="A336" s="60"/>
      <c r="D336" s="60"/>
    </row>
    <row r="337" ht="15.75" customHeight="1">
      <c r="A337" s="60"/>
      <c r="D337" s="60"/>
    </row>
    <row r="338" ht="15.75" customHeight="1">
      <c r="A338" s="60"/>
      <c r="D338" s="60"/>
    </row>
    <row r="339" ht="15.75" customHeight="1">
      <c r="A339" s="60"/>
      <c r="D339" s="60"/>
    </row>
    <row r="340" ht="15.75" customHeight="1">
      <c r="A340" s="60"/>
      <c r="D340" s="60"/>
    </row>
    <row r="341" ht="15.75" customHeight="1">
      <c r="A341" s="60"/>
      <c r="D341" s="60"/>
    </row>
    <row r="342" ht="15.75" customHeight="1">
      <c r="A342" s="60"/>
      <c r="D342" s="60"/>
    </row>
    <row r="343" ht="15.75" customHeight="1">
      <c r="A343" s="60"/>
      <c r="D343" s="60"/>
    </row>
    <row r="344" ht="15.75" customHeight="1">
      <c r="A344" s="60"/>
      <c r="D344" s="60"/>
    </row>
    <row r="345" ht="15.75" customHeight="1">
      <c r="A345" s="60"/>
      <c r="D345" s="60"/>
    </row>
    <row r="346" ht="15.75" customHeight="1">
      <c r="A346" s="60"/>
      <c r="D346" s="60"/>
    </row>
    <row r="347" ht="15.75" customHeight="1">
      <c r="A347" s="60"/>
      <c r="D347" s="60"/>
    </row>
    <row r="348" ht="15.75" customHeight="1">
      <c r="A348" s="60"/>
      <c r="D348" s="60"/>
    </row>
    <row r="349" ht="15.75" customHeight="1">
      <c r="A349" s="60"/>
      <c r="D349" s="60"/>
    </row>
    <row r="350" ht="15.75" customHeight="1">
      <c r="A350" s="60"/>
      <c r="D350" s="60"/>
    </row>
    <row r="351" ht="15.75" customHeight="1">
      <c r="A351" s="60"/>
      <c r="D351" s="60"/>
    </row>
    <row r="352" ht="15.75" customHeight="1">
      <c r="A352" s="60"/>
      <c r="D352" s="60"/>
    </row>
    <row r="353" ht="15.75" customHeight="1">
      <c r="A353" s="60"/>
      <c r="D353" s="60"/>
    </row>
    <row r="354" ht="15.75" customHeight="1">
      <c r="A354" s="60"/>
      <c r="D354" s="60"/>
    </row>
    <row r="355" ht="15.75" customHeight="1">
      <c r="A355" s="60"/>
      <c r="D355" s="60"/>
    </row>
    <row r="356" ht="15.75" customHeight="1">
      <c r="A356" s="60"/>
      <c r="D356" s="60"/>
    </row>
    <row r="357" ht="15.75" customHeight="1">
      <c r="A357" s="60"/>
      <c r="D357" s="60"/>
    </row>
    <row r="358" ht="15.75" customHeight="1">
      <c r="A358" s="60"/>
      <c r="D358" s="60"/>
    </row>
    <row r="359" ht="15.75" customHeight="1">
      <c r="A359" s="60"/>
      <c r="D359" s="60"/>
    </row>
    <row r="360" ht="15.75" customHeight="1">
      <c r="A360" s="60"/>
      <c r="D360" s="60"/>
    </row>
    <row r="361" ht="15.75" customHeight="1">
      <c r="A361" s="60"/>
      <c r="D361" s="60"/>
    </row>
    <row r="362" ht="15.75" customHeight="1">
      <c r="A362" s="60"/>
      <c r="D362" s="60"/>
    </row>
    <row r="363" ht="15.75" customHeight="1">
      <c r="A363" s="60"/>
      <c r="D363" s="60"/>
    </row>
    <row r="364" ht="15.75" customHeight="1">
      <c r="A364" s="60"/>
      <c r="D364" s="60"/>
    </row>
    <row r="365" ht="15.75" customHeight="1">
      <c r="A365" s="60"/>
      <c r="D365" s="60"/>
    </row>
    <row r="366" ht="15.75" customHeight="1">
      <c r="A366" s="60"/>
      <c r="D366" s="60"/>
    </row>
    <row r="367" ht="15.75" customHeight="1">
      <c r="A367" s="60"/>
      <c r="D367" s="60"/>
    </row>
    <row r="368" ht="15.75" customHeight="1">
      <c r="A368" s="60"/>
      <c r="D368" s="60"/>
    </row>
    <row r="369" ht="15.75" customHeight="1">
      <c r="A369" s="60"/>
      <c r="D369" s="60"/>
    </row>
    <row r="370" ht="15.75" customHeight="1">
      <c r="A370" s="60"/>
      <c r="D370" s="60"/>
    </row>
    <row r="371" ht="15.75" customHeight="1">
      <c r="A371" s="60"/>
      <c r="D371" s="60"/>
    </row>
    <row r="372" ht="15.75" customHeight="1">
      <c r="A372" s="60"/>
      <c r="D372" s="60"/>
    </row>
    <row r="373" ht="15.75" customHeight="1">
      <c r="A373" s="60"/>
      <c r="D373" s="60"/>
    </row>
    <row r="374" ht="15.75" customHeight="1">
      <c r="A374" s="60"/>
      <c r="D374" s="60"/>
    </row>
    <row r="375" ht="15.75" customHeight="1">
      <c r="A375" s="60"/>
      <c r="D375" s="60"/>
    </row>
    <row r="376" ht="15.75" customHeight="1">
      <c r="A376" s="60"/>
      <c r="D376" s="60"/>
    </row>
    <row r="377" ht="15.75" customHeight="1">
      <c r="A377" s="60"/>
      <c r="D377" s="60"/>
    </row>
    <row r="378" ht="15.75" customHeight="1">
      <c r="A378" s="60"/>
      <c r="D378" s="60"/>
    </row>
    <row r="379" ht="15.75" customHeight="1">
      <c r="A379" s="60"/>
      <c r="D379" s="60"/>
    </row>
    <row r="380" ht="15.75" customHeight="1">
      <c r="A380" s="60"/>
      <c r="D380" s="60"/>
    </row>
    <row r="381" ht="15.75" customHeight="1">
      <c r="A381" s="60"/>
      <c r="D381" s="60"/>
    </row>
    <row r="382" ht="15.75" customHeight="1">
      <c r="A382" s="60"/>
      <c r="D382" s="60"/>
    </row>
    <row r="383" ht="15.75" customHeight="1">
      <c r="A383" s="60"/>
      <c r="D383" s="60"/>
    </row>
    <row r="384" ht="15.75" customHeight="1">
      <c r="A384" s="60"/>
      <c r="D384" s="60"/>
    </row>
    <row r="385" ht="15.75" customHeight="1">
      <c r="A385" s="60"/>
      <c r="D385" s="60"/>
    </row>
    <row r="386" ht="15.75" customHeight="1">
      <c r="A386" s="60"/>
      <c r="D386" s="60"/>
    </row>
    <row r="387" ht="15.75" customHeight="1">
      <c r="A387" s="60"/>
      <c r="D387" s="60"/>
    </row>
    <row r="388" ht="15.75" customHeight="1">
      <c r="A388" s="60"/>
      <c r="D388" s="60"/>
    </row>
    <row r="389" ht="15.75" customHeight="1">
      <c r="A389" s="60"/>
      <c r="D389" s="60"/>
    </row>
    <row r="390" ht="15.75" customHeight="1">
      <c r="A390" s="60"/>
      <c r="D390" s="60"/>
    </row>
    <row r="391" ht="15.75" customHeight="1">
      <c r="A391" s="60"/>
      <c r="D391" s="60"/>
    </row>
    <row r="392" ht="15.75" customHeight="1">
      <c r="A392" s="60"/>
      <c r="D392" s="60"/>
    </row>
    <row r="393" ht="15.75" customHeight="1">
      <c r="A393" s="60"/>
      <c r="D393" s="60"/>
    </row>
    <row r="394" ht="15.75" customHeight="1">
      <c r="A394" s="60"/>
      <c r="D394" s="60"/>
    </row>
    <row r="395" ht="15.75" customHeight="1">
      <c r="A395" s="60"/>
      <c r="D395" s="60"/>
    </row>
    <row r="396" ht="15.75" customHeight="1">
      <c r="A396" s="60"/>
      <c r="D396" s="60"/>
    </row>
    <row r="397" ht="15.75" customHeight="1">
      <c r="A397" s="60"/>
      <c r="D397" s="60"/>
    </row>
    <row r="398" ht="15.75" customHeight="1">
      <c r="A398" s="60"/>
      <c r="D398" s="60"/>
    </row>
    <row r="399" ht="15.75" customHeight="1">
      <c r="A399" s="60"/>
      <c r="D399" s="60"/>
    </row>
    <row r="400" ht="15.75" customHeight="1">
      <c r="A400" s="60"/>
      <c r="D400" s="60"/>
    </row>
    <row r="401" ht="15.75" customHeight="1">
      <c r="A401" s="60"/>
      <c r="D401" s="60"/>
    </row>
    <row r="402" ht="15.75" customHeight="1">
      <c r="A402" s="60"/>
      <c r="D402" s="60"/>
    </row>
    <row r="403" ht="15.75" customHeight="1">
      <c r="A403" s="60"/>
      <c r="D403" s="60"/>
    </row>
    <row r="404" ht="15.75" customHeight="1">
      <c r="A404" s="60"/>
      <c r="D404" s="60"/>
    </row>
    <row r="405" ht="15.75" customHeight="1">
      <c r="A405" s="60"/>
      <c r="D405" s="60"/>
    </row>
    <row r="406" ht="15.75" customHeight="1">
      <c r="A406" s="60"/>
      <c r="D406" s="60"/>
    </row>
    <row r="407" ht="15.75" customHeight="1">
      <c r="A407" s="60"/>
      <c r="D407" s="60"/>
    </row>
    <row r="408" ht="15.75" customHeight="1">
      <c r="A408" s="60"/>
      <c r="D408" s="60"/>
    </row>
    <row r="409" ht="15.75" customHeight="1">
      <c r="A409" s="60"/>
      <c r="D409" s="60"/>
    </row>
    <row r="410" ht="15.75" customHeight="1">
      <c r="A410" s="60"/>
      <c r="D410" s="60"/>
    </row>
    <row r="411" ht="15.75" customHeight="1">
      <c r="A411" s="60"/>
      <c r="D411" s="60"/>
    </row>
    <row r="412" ht="15.75" customHeight="1">
      <c r="A412" s="60"/>
      <c r="D412" s="60"/>
    </row>
    <row r="413" ht="15.75" customHeight="1">
      <c r="A413" s="60"/>
      <c r="D413" s="60"/>
    </row>
    <row r="414" ht="15.75" customHeight="1">
      <c r="A414" s="60"/>
      <c r="D414" s="60"/>
    </row>
    <row r="415" ht="15.75" customHeight="1">
      <c r="A415" s="60"/>
      <c r="D415" s="60"/>
    </row>
    <row r="416" ht="15.75" customHeight="1">
      <c r="A416" s="60"/>
      <c r="D416" s="60"/>
    </row>
    <row r="417" ht="15.75" customHeight="1">
      <c r="A417" s="60"/>
      <c r="D417" s="60"/>
    </row>
    <row r="418" ht="15.75" customHeight="1">
      <c r="A418" s="60"/>
      <c r="D418" s="60"/>
    </row>
    <row r="419" ht="15.75" customHeight="1">
      <c r="A419" s="60"/>
      <c r="D419" s="60"/>
    </row>
    <row r="420" ht="15.75" customHeight="1">
      <c r="A420" s="60"/>
      <c r="D420" s="60"/>
    </row>
    <row r="421" ht="15.75" customHeight="1">
      <c r="A421" s="60"/>
      <c r="D421" s="60"/>
    </row>
    <row r="422" ht="15.75" customHeight="1">
      <c r="A422" s="60"/>
      <c r="D422" s="60"/>
    </row>
    <row r="423" ht="15.75" customHeight="1">
      <c r="A423" s="60"/>
      <c r="D423" s="60"/>
    </row>
    <row r="424" ht="15.75" customHeight="1">
      <c r="A424" s="60"/>
      <c r="D424" s="60"/>
    </row>
    <row r="425" ht="15.75" customHeight="1">
      <c r="A425" s="60"/>
      <c r="D425" s="60"/>
    </row>
    <row r="426" ht="15.75" customHeight="1">
      <c r="A426" s="60"/>
      <c r="D426" s="60"/>
    </row>
    <row r="427" ht="15.75" customHeight="1">
      <c r="A427" s="60"/>
      <c r="D427" s="60"/>
    </row>
    <row r="428" ht="15.75" customHeight="1">
      <c r="A428" s="60"/>
      <c r="D428" s="60"/>
    </row>
    <row r="429" ht="15.75" customHeight="1">
      <c r="A429" s="60"/>
      <c r="D429" s="60"/>
    </row>
    <row r="430" ht="15.75" customHeight="1">
      <c r="A430" s="60"/>
      <c r="D430" s="60"/>
    </row>
    <row r="431" ht="15.75" customHeight="1">
      <c r="A431" s="60"/>
      <c r="D431" s="60"/>
    </row>
    <row r="432" ht="15.75" customHeight="1">
      <c r="A432" s="60"/>
      <c r="D432" s="60"/>
    </row>
    <row r="433" ht="15.75" customHeight="1">
      <c r="A433" s="60"/>
      <c r="D433" s="60"/>
    </row>
    <row r="434" ht="15.75" customHeight="1">
      <c r="A434" s="60"/>
      <c r="D434" s="60"/>
    </row>
    <row r="435" ht="15.75" customHeight="1">
      <c r="A435" s="60"/>
      <c r="D435" s="60"/>
    </row>
    <row r="436" ht="15.75" customHeight="1">
      <c r="A436" s="60"/>
      <c r="D436" s="60"/>
    </row>
    <row r="437" ht="15.75" customHeight="1">
      <c r="A437" s="60"/>
      <c r="D437" s="60"/>
    </row>
    <row r="438" ht="15.75" customHeight="1">
      <c r="A438" s="60"/>
      <c r="D438" s="60"/>
    </row>
    <row r="439" ht="15.75" customHeight="1">
      <c r="A439" s="60"/>
      <c r="D439" s="60"/>
    </row>
    <row r="440" ht="15.75" customHeight="1">
      <c r="A440" s="60"/>
      <c r="D440" s="60"/>
    </row>
    <row r="441" ht="15.75" customHeight="1">
      <c r="A441" s="60"/>
      <c r="D441" s="60"/>
    </row>
    <row r="442" ht="15.75" customHeight="1">
      <c r="A442" s="60"/>
      <c r="D442" s="60"/>
    </row>
    <row r="443" ht="15.75" customHeight="1">
      <c r="A443" s="60"/>
      <c r="D443" s="60"/>
    </row>
    <row r="444" ht="15.75" customHeight="1">
      <c r="A444" s="60"/>
      <c r="D444" s="60"/>
    </row>
    <row r="445" ht="15.75" customHeight="1">
      <c r="A445" s="60"/>
      <c r="D445" s="60"/>
    </row>
    <row r="446" ht="15.75" customHeight="1">
      <c r="A446" s="60"/>
      <c r="D446" s="60"/>
    </row>
    <row r="447" ht="15.75" customHeight="1">
      <c r="A447" s="60"/>
      <c r="D447" s="60"/>
    </row>
    <row r="448" ht="15.75" customHeight="1">
      <c r="A448" s="60"/>
      <c r="D448" s="60"/>
    </row>
    <row r="449" ht="15.75" customHeight="1">
      <c r="A449" s="60"/>
      <c r="D449" s="60"/>
    </row>
    <row r="450" ht="15.75" customHeight="1">
      <c r="A450" s="60"/>
      <c r="D450" s="60"/>
    </row>
    <row r="451" ht="15.75" customHeight="1">
      <c r="A451" s="60"/>
      <c r="D451" s="60"/>
    </row>
    <row r="452" ht="15.75" customHeight="1">
      <c r="A452" s="60"/>
      <c r="D452" s="60"/>
    </row>
    <row r="453" ht="15.75" customHeight="1">
      <c r="A453" s="60"/>
      <c r="D453" s="60"/>
    </row>
    <row r="454" ht="15.75" customHeight="1">
      <c r="A454" s="60"/>
      <c r="D454" s="60"/>
    </row>
    <row r="455" ht="15.75" customHeight="1">
      <c r="A455" s="60"/>
      <c r="D455" s="60"/>
    </row>
    <row r="456" ht="15.75" customHeight="1">
      <c r="A456" s="60"/>
      <c r="D456" s="60"/>
    </row>
    <row r="457" ht="15.75" customHeight="1">
      <c r="A457" s="60"/>
      <c r="D457" s="60"/>
    </row>
    <row r="458" ht="15.75" customHeight="1">
      <c r="A458" s="60"/>
      <c r="D458" s="60"/>
    </row>
    <row r="459" ht="15.75" customHeight="1">
      <c r="A459" s="60"/>
      <c r="D459" s="60"/>
    </row>
    <row r="460" ht="15.75" customHeight="1">
      <c r="A460" s="60"/>
      <c r="D460" s="60"/>
    </row>
    <row r="461" ht="15.75" customHeight="1">
      <c r="A461" s="60"/>
      <c r="D461" s="60"/>
    </row>
    <row r="462" ht="15.75" customHeight="1">
      <c r="A462" s="60"/>
      <c r="D462" s="60"/>
    </row>
    <row r="463" ht="15.75" customHeight="1">
      <c r="A463" s="60"/>
      <c r="D463" s="60"/>
    </row>
    <row r="464" ht="15.75" customHeight="1">
      <c r="A464" s="60"/>
      <c r="D464" s="60"/>
    </row>
    <row r="465" ht="15.75" customHeight="1">
      <c r="A465" s="60"/>
      <c r="D465" s="60"/>
    </row>
    <row r="466" ht="15.75" customHeight="1">
      <c r="A466" s="60"/>
      <c r="D466" s="60"/>
    </row>
    <row r="467" ht="15.75" customHeight="1">
      <c r="A467" s="60"/>
      <c r="D467" s="60"/>
    </row>
    <row r="468" ht="15.75" customHeight="1">
      <c r="A468" s="60"/>
      <c r="D468" s="60"/>
    </row>
    <row r="469" ht="15.75" customHeight="1">
      <c r="A469" s="60"/>
      <c r="D469" s="60"/>
    </row>
    <row r="470" ht="15.75" customHeight="1">
      <c r="A470" s="60"/>
      <c r="D470" s="60"/>
    </row>
    <row r="471" ht="15.75" customHeight="1">
      <c r="A471" s="60"/>
      <c r="D471" s="60"/>
    </row>
    <row r="472" ht="15.75" customHeight="1">
      <c r="A472" s="60"/>
      <c r="D472" s="60"/>
    </row>
    <row r="473" ht="15.75" customHeight="1">
      <c r="A473" s="60"/>
      <c r="D473" s="60"/>
    </row>
    <row r="474" ht="15.75" customHeight="1">
      <c r="A474" s="60"/>
      <c r="D474" s="60"/>
    </row>
    <row r="475" ht="15.75" customHeight="1">
      <c r="A475" s="60"/>
      <c r="D475" s="60"/>
    </row>
    <row r="476" ht="15.75" customHeight="1">
      <c r="A476" s="60"/>
      <c r="D476" s="60"/>
    </row>
    <row r="477" ht="15.75" customHeight="1">
      <c r="A477" s="60"/>
      <c r="D477" s="60"/>
    </row>
    <row r="478" ht="15.75" customHeight="1">
      <c r="A478" s="60"/>
      <c r="D478" s="60"/>
    </row>
    <row r="479" ht="15.75" customHeight="1">
      <c r="A479" s="60"/>
      <c r="D479" s="60"/>
    </row>
    <row r="480" ht="15.75" customHeight="1">
      <c r="A480" s="60"/>
      <c r="D480" s="60"/>
    </row>
    <row r="481" ht="15.75" customHeight="1">
      <c r="A481" s="60"/>
      <c r="D481" s="60"/>
    </row>
    <row r="482" ht="15.75" customHeight="1">
      <c r="A482" s="60"/>
      <c r="D482" s="60"/>
    </row>
    <row r="483" ht="15.75" customHeight="1">
      <c r="A483" s="60"/>
      <c r="D483" s="60"/>
    </row>
    <row r="484" ht="15.75" customHeight="1">
      <c r="A484" s="60"/>
      <c r="D484" s="60"/>
    </row>
    <row r="485" ht="15.75" customHeight="1">
      <c r="A485" s="60"/>
      <c r="D485" s="60"/>
    </row>
    <row r="486" ht="15.75" customHeight="1">
      <c r="A486" s="60"/>
      <c r="D486" s="60"/>
    </row>
    <row r="487" ht="15.75" customHeight="1">
      <c r="A487" s="60"/>
      <c r="D487" s="60"/>
    </row>
    <row r="488" ht="15.75" customHeight="1">
      <c r="A488" s="60"/>
      <c r="D488" s="60"/>
    </row>
    <row r="489" ht="15.75" customHeight="1">
      <c r="A489" s="60"/>
      <c r="D489" s="60"/>
    </row>
    <row r="490" ht="15.75" customHeight="1">
      <c r="A490" s="60"/>
      <c r="D490" s="60"/>
    </row>
    <row r="491" ht="15.75" customHeight="1">
      <c r="A491" s="60"/>
      <c r="D491" s="60"/>
    </row>
    <row r="492" ht="15.75" customHeight="1">
      <c r="A492" s="60"/>
      <c r="D492" s="60"/>
    </row>
    <row r="493" ht="15.75" customHeight="1">
      <c r="A493" s="60"/>
      <c r="D493" s="60"/>
    </row>
    <row r="494" ht="15.75" customHeight="1">
      <c r="A494" s="60"/>
      <c r="D494" s="60"/>
    </row>
    <row r="495" ht="15.75" customHeight="1">
      <c r="A495" s="60"/>
      <c r="D495" s="60"/>
    </row>
    <row r="496" ht="15.75" customHeight="1">
      <c r="A496" s="60"/>
      <c r="D496" s="60"/>
    </row>
    <row r="497" ht="15.75" customHeight="1">
      <c r="A497" s="60"/>
      <c r="D497" s="60"/>
    </row>
    <row r="498" ht="15.75" customHeight="1">
      <c r="A498" s="60"/>
      <c r="D498" s="60"/>
    </row>
    <row r="499" ht="15.75" customHeight="1">
      <c r="A499" s="60"/>
      <c r="D499" s="60"/>
    </row>
    <row r="500" ht="15.75" customHeight="1">
      <c r="A500" s="60"/>
      <c r="D500" s="60"/>
    </row>
    <row r="501" ht="15.75" customHeight="1">
      <c r="A501" s="60"/>
      <c r="D501" s="60"/>
    </row>
    <row r="502" ht="15.75" customHeight="1">
      <c r="A502" s="60"/>
      <c r="D502" s="60"/>
    </row>
    <row r="503" ht="15.75" customHeight="1">
      <c r="A503" s="60"/>
      <c r="D503" s="60"/>
    </row>
    <row r="504" ht="15.75" customHeight="1">
      <c r="A504" s="60"/>
      <c r="D504" s="60"/>
    </row>
    <row r="505" ht="15.75" customHeight="1">
      <c r="A505" s="60"/>
      <c r="D505" s="60"/>
    </row>
    <row r="506" ht="15.75" customHeight="1">
      <c r="A506" s="60"/>
      <c r="D506" s="60"/>
    </row>
    <row r="507" ht="15.75" customHeight="1">
      <c r="A507" s="60"/>
      <c r="D507" s="60"/>
    </row>
    <row r="508" ht="15.75" customHeight="1">
      <c r="A508" s="60"/>
      <c r="D508" s="60"/>
    </row>
    <row r="509" ht="15.75" customHeight="1">
      <c r="A509" s="60"/>
      <c r="D509" s="60"/>
    </row>
    <row r="510" ht="15.75" customHeight="1">
      <c r="A510" s="60"/>
      <c r="D510" s="60"/>
    </row>
    <row r="511" ht="15.75" customHeight="1">
      <c r="A511" s="60"/>
      <c r="D511" s="60"/>
    </row>
    <row r="512" ht="15.75" customHeight="1">
      <c r="A512" s="60"/>
      <c r="D512" s="60"/>
    </row>
    <row r="513" ht="15.75" customHeight="1">
      <c r="A513" s="60"/>
      <c r="D513" s="60"/>
    </row>
    <row r="514" ht="15.75" customHeight="1">
      <c r="A514" s="60"/>
      <c r="D514" s="60"/>
    </row>
    <row r="515" ht="15.75" customHeight="1">
      <c r="A515" s="60"/>
      <c r="D515" s="60"/>
    </row>
    <row r="516" ht="15.75" customHeight="1">
      <c r="A516" s="60"/>
      <c r="D516" s="60"/>
    </row>
    <row r="517" ht="15.75" customHeight="1">
      <c r="A517" s="60"/>
      <c r="D517" s="60"/>
    </row>
    <row r="518" ht="15.75" customHeight="1">
      <c r="A518" s="60"/>
      <c r="D518" s="60"/>
    </row>
    <row r="519" ht="15.75" customHeight="1">
      <c r="A519" s="60"/>
      <c r="D519" s="60"/>
    </row>
    <row r="520" ht="15.75" customHeight="1">
      <c r="A520" s="60"/>
      <c r="D520" s="60"/>
    </row>
    <row r="521" ht="15.75" customHeight="1">
      <c r="A521" s="60"/>
      <c r="D521" s="60"/>
    </row>
    <row r="522" ht="15.75" customHeight="1">
      <c r="A522" s="60"/>
      <c r="D522" s="60"/>
    </row>
    <row r="523" ht="15.75" customHeight="1">
      <c r="A523" s="60"/>
      <c r="D523" s="60"/>
    </row>
    <row r="524" ht="15.75" customHeight="1">
      <c r="A524" s="60"/>
      <c r="D524" s="60"/>
    </row>
    <row r="525" ht="15.75" customHeight="1">
      <c r="A525" s="60"/>
      <c r="D525" s="60"/>
    </row>
    <row r="526" ht="15.75" customHeight="1">
      <c r="A526" s="60"/>
      <c r="D526" s="60"/>
    </row>
    <row r="527" ht="15.75" customHeight="1">
      <c r="A527" s="60"/>
      <c r="D527" s="60"/>
    </row>
    <row r="528" ht="15.75" customHeight="1">
      <c r="A528" s="60"/>
      <c r="D528" s="60"/>
    </row>
    <row r="529" ht="15.75" customHeight="1">
      <c r="A529" s="60"/>
      <c r="D529" s="60"/>
    </row>
    <row r="530" ht="15.75" customHeight="1">
      <c r="A530" s="60"/>
      <c r="D530" s="60"/>
    </row>
    <row r="531" ht="15.75" customHeight="1">
      <c r="A531" s="60"/>
      <c r="D531" s="60"/>
    </row>
    <row r="532" ht="15.75" customHeight="1">
      <c r="A532" s="60"/>
      <c r="D532" s="60"/>
    </row>
    <row r="533" ht="15.75" customHeight="1">
      <c r="A533" s="60"/>
      <c r="D533" s="60"/>
    </row>
    <row r="534" ht="15.75" customHeight="1">
      <c r="A534" s="60"/>
      <c r="D534" s="60"/>
    </row>
    <row r="535" ht="15.75" customHeight="1">
      <c r="A535" s="60"/>
      <c r="D535" s="60"/>
    </row>
    <row r="536" ht="15.75" customHeight="1">
      <c r="A536" s="60"/>
      <c r="D536" s="60"/>
    </row>
    <row r="537" ht="15.75" customHeight="1">
      <c r="A537" s="60"/>
      <c r="D537" s="60"/>
    </row>
    <row r="538" ht="15.75" customHeight="1">
      <c r="A538" s="60"/>
      <c r="D538" s="60"/>
    </row>
    <row r="539" ht="15.75" customHeight="1">
      <c r="A539" s="60"/>
      <c r="D539" s="60"/>
    </row>
    <row r="540" ht="15.75" customHeight="1">
      <c r="A540" s="60"/>
      <c r="D540" s="60"/>
    </row>
    <row r="541" ht="15.75" customHeight="1">
      <c r="A541" s="60"/>
      <c r="D541" s="60"/>
    </row>
    <row r="542" ht="15.75" customHeight="1">
      <c r="A542" s="60"/>
      <c r="D542" s="60"/>
    </row>
    <row r="543" ht="15.75" customHeight="1">
      <c r="A543" s="60"/>
      <c r="D543" s="60"/>
    </row>
    <row r="544" ht="15.75" customHeight="1">
      <c r="A544" s="60"/>
      <c r="D544" s="60"/>
    </row>
    <row r="545" ht="15.75" customHeight="1">
      <c r="A545" s="60"/>
      <c r="D545" s="60"/>
    </row>
    <row r="546" ht="15.75" customHeight="1">
      <c r="A546" s="60"/>
      <c r="D546" s="60"/>
    </row>
    <row r="547" ht="15.75" customHeight="1">
      <c r="A547" s="60"/>
      <c r="D547" s="60"/>
    </row>
    <row r="548" ht="15.75" customHeight="1">
      <c r="A548" s="60"/>
      <c r="D548" s="60"/>
    </row>
    <row r="549" ht="15.75" customHeight="1">
      <c r="A549" s="60"/>
      <c r="D549" s="60"/>
    </row>
    <row r="550" ht="15.75" customHeight="1">
      <c r="A550" s="60"/>
      <c r="D550" s="60"/>
    </row>
    <row r="551" ht="15.75" customHeight="1">
      <c r="A551" s="60"/>
      <c r="D551" s="60"/>
    </row>
    <row r="552" ht="15.75" customHeight="1">
      <c r="A552" s="60"/>
      <c r="D552" s="60"/>
    </row>
    <row r="553" ht="15.75" customHeight="1">
      <c r="A553" s="60"/>
      <c r="D553" s="60"/>
    </row>
    <row r="554" ht="15.75" customHeight="1">
      <c r="A554" s="60"/>
      <c r="D554" s="60"/>
    </row>
    <row r="555" ht="15.75" customHeight="1">
      <c r="A555" s="60"/>
      <c r="D555" s="60"/>
    </row>
    <row r="556" ht="15.75" customHeight="1">
      <c r="A556" s="60"/>
      <c r="D556" s="60"/>
    </row>
    <row r="557" ht="15.75" customHeight="1">
      <c r="A557" s="60"/>
      <c r="D557" s="60"/>
    </row>
    <row r="558" ht="15.75" customHeight="1">
      <c r="A558" s="60"/>
      <c r="D558" s="60"/>
    </row>
    <row r="559" ht="15.75" customHeight="1">
      <c r="A559" s="60"/>
      <c r="D559" s="60"/>
    </row>
    <row r="560" ht="15.75" customHeight="1">
      <c r="A560" s="60"/>
      <c r="D560" s="60"/>
    </row>
    <row r="561" ht="15.75" customHeight="1">
      <c r="A561" s="60"/>
      <c r="D561" s="60"/>
    </row>
    <row r="562" ht="15.75" customHeight="1">
      <c r="A562" s="60"/>
      <c r="D562" s="60"/>
    </row>
    <row r="563" ht="15.75" customHeight="1">
      <c r="A563" s="60"/>
      <c r="D563" s="60"/>
    </row>
    <row r="564" ht="15.75" customHeight="1">
      <c r="A564" s="60"/>
      <c r="D564" s="60"/>
    </row>
    <row r="565" ht="15.75" customHeight="1">
      <c r="A565" s="60"/>
      <c r="D565" s="60"/>
    </row>
    <row r="566" ht="15.75" customHeight="1">
      <c r="A566" s="60"/>
      <c r="D566" s="60"/>
    </row>
    <row r="567" ht="15.75" customHeight="1">
      <c r="A567" s="60"/>
      <c r="D567" s="60"/>
    </row>
    <row r="568" ht="15.75" customHeight="1">
      <c r="A568" s="60"/>
      <c r="D568" s="60"/>
    </row>
    <row r="569" ht="15.75" customHeight="1">
      <c r="A569" s="60"/>
      <c r="D569" s="60"/>
    </row>
    <row r="570" ht="15.75" customHeight="1">
      <c r="A570" s="60"/>
      <c r="D570" s="60"/>
    </row>
    <row r="571" ht="15.75" customHeight="1">
      <c r="A571" s="60"/>
      <c r="D571" s="60"/>
    </row>
    <row r="572" ht="15.75" customHeight="1">
      <c r="A572" s="60"/>
      <c r="D572" s="60"/>
    </row>
    <row r="573" ht="15.75" customHeight="1">
      <c r="A573" s="60"/>
      <c r="D573" s="60"/>
    </row>
    <row r="574" ht="15.75" customHeight="1">
      <c r="A574" s="60"/>
      <c r="D574" s="60"/>
    </row>
    <row r="575" ht="15.75" customHeight="1">
      <c r="A575" s="60"/>
      <c r="D575" s="60"/>
    </row>
    <row r="576" ht="15.75" customHeight="1">
      <c r="A576" s="60"/>
      <c r="D576" s="60"/>
    </row>
    <row r="577" ht="15.75" customHeight="1">
      <c r="A577" s="60"/>
      <c r="D577" s="60"/>
    </row>
    <row r="578" ht="15.75" customHeight="1">
      <c r="A578" s="60"/>
      <c r="D578" s="60"/>
    </row>
    <row r="579" ht="15.75" customHeight="1">
      <c r="A579" s="60"/>
      <c r="D579" s="60"/>
    </row>
    <row r="580" ht="15.75" customHeight="1">
      <c r="A580" s="60"/>
      <c r="D580" s="60"/>
    </row>
    <row r="581" ht="15.75" customHeight="1">
      <c r="A581" s="60"/>
      <c r="D581" s="60"/>
    </row>
    <row r="582" ht="15.75" customHeight="1">
      <c r="A582" s="60"/>
      <c r="D582" s="60"/>
    </row>
    <row r="583" ht="15.75" customHeight="1">
      <c r="A583" s="60"/>
      <c r="D583" s="60"/>
    </row>
    <row r="584" ht="15.75" customHeight="1">
      <c r="A584" s="60"/>
      <c r="D584" s="60"/>
    </row>
    <row r="585" ht="15.75" customHeight="1">
      <c r="A585" s="60"/>
      <c r="D585" s="60"/>
    </row>
    <row r="586" ht="15.75" customHeight="1">
      <c r="A586" s="60"/>
      <c r="D586" s="60"/>
    </row>
    <row r="587" ht="15.75" customHeight="1">
      <c r="A587" s="60"/>
      <c r="D587" s="60"/>
    </row>
    <row r="588" ht="15.75" customHeight="1">
      <c r="A588" s="60"/>
      <c r="D588" s="60"/>
    </row>
    <row r="589" ht="15.75" customHeight="1">
      <c r="A589" s="60"/>
      <c r="D589" s="60"/>
    </row>
    <row r="590" ht="15.75" customHeight="1">
      <c r="A590" s="60"/>
      <c r="D590" s="60"/>
    </row>
    <row r="591" ht="15.75" customHeight="1">
      <c r="A591" s="60"/>
      <c r="D591" s="60"/>
    </row>
    <row r="592" ht="15.75" customHeight="1">
      <c r="A592" s="60"/>
      <c r="D592" s="60"/>
    </row>
    <row r="593" ht="15.75" customHeight="1">
      <c r="A593" s="60"/>
      <c r="D593" s="60"/>
    </row>
    <row r="594" ht="15.75" customHeight="1">
      <c r="A594" s="60"/>
      <c r="D594" s="60"/>
    </row>
    <row r="595" ht="15.75" customHeight="1">
      <c r="A595" s="60"/>
      <c r="D595" s="60"/>
    </row>
    <row r="596" ht="15.75" customHeight="1">
      <c r="A596" s="60"/>
      <c r="D596" s="60"/>
    </row>
    <row r="597" ht="15.75" customHeight="1">
      <c r="A597" s="60"/>
      <c r="D597" s="60"/>
    </row>
    <row r="598" ht="15.75" customHeight="1">
      <c r="A598" s="60"/>
      <c r="D598" s="60"/>
    </row>
    <row r="599" ht="15.75" customHeight="1">
      <c r="A599" s="60"/>
      <c r="D599" s="60"/>
    </row>
    <row r="600" ht="15.75" customHeight="1">
      <c r="A600" s="60"/>
      <c r="D600" s="60"/>
    </row>
    <row r="601" ht="15.75" customHeight="1">
      <c r="A601" s="60"/>
      <c r="D601" s="60"/>
    </row>
    <row r="602" ht="15.75" customHeight="1">
      <c r="A602" s="60"/>
      <c r="D602" s="60"/>
    </row>
    <row r="603" ht="15.75" customHeight="1">
      <c r="A603" s="60"/>
      <c r="D603" s="60"/>
    </row>
    <row r="604" ht="15.75" customHeight="1">
      <c r="A604" s="60"/>
      <c r="D604" s="60"/>
    </row>
    <row r="605" ht="15.75" customHeight="1">
      <c r="A605" s="60"/>
      <c r="D605" s="60"/>
    </row>
    <row r="606" ht="15.75" customHeight="1">
      <c r="A606" s="60"/>
      <c r="D606" s="60"/>
    </row>
    <row r="607" ht="15.75" customHeight="1">
      <c r="A607" s="60"/>
      <c r="D607" s="60"/>
    </row>
    <row r="608" ht="15.75" customHeight="1">
      <c r="A608" s="60"/>
      <c r="D608" s="60"/>
    </row>
    <row r="609" ht="15.75" customHeight="1">
      <c r="A609" s="60"/>
      <c r="D609" s="60"/>
    </row>
    <row r="610" ht="15.75" customHeight="1">
      <c r="A610" s="60"/>
      <c r="D610" s="60"/>
    </row>
    <row r="611" ht="15.75" customHeight="1">
      <c r="A611" s="60"/>
      <c r="D611" s="60"/>
    </row>
    <row r="612" ht="15.75" customHeight="1">
      <c r="A612" s="60"/>
      <c r="D612" s="60"/>
    </row>
    <row r="613" ht="15.75" customHeight="1">
      <c r="A613" s="60"/>
      <c r="D613" s="60"/>
    </row>
    <row r="614" ht="15.75" customHeight="1">
      <c r="A614" s="60"/>
      <c r="D614" s="60"/>
    </row>
    <row r="615" ht="15.75" customHeight="1">
      <c r="A615" s="60"/>
      <c r="D615" s="60"/>
    </row>
    <row r="616" ht="15.75" customHeight="1">
      <c r="A616" s="60"/>
      <c r="D616" s="60"/>
    </row>
    <row r="617" ht="15.75" customHeight="1">
      <c r="A617" s="60"/>
      <c r="D617" s="60"/>
    </row>
    <row r="618" ht="15.75" customHeight="1">
      <c r="A618" s="60"/>
      <c r="D618" s="60"/>
    </row>
    <row r="619" ht="15.75" customHeight="1">
      <c r="A619" s="60"/>
      <c r="D619" s="60"/>
    </row>
    <row r="620" ht="15.75" customHeight="1">
      <c r="A620" s="60"/>
      <c r="D620" s="60"/>
    </row>
    <row r="621" ht="15.75" customHeight="1">
      <c r="A621" s="60"/>
      <c r="D621" s="60"/>
    </row>
    <row r="622" ht="15.75" customHeight="1">
      <c r="A622" s="60"/>
      <c r="D622" s="60"/>
    </row>
    <row r="623" ht="15.75" customHeight="1">
      <c r="A623" s="60"/>
      <c r="D623" s="60"/>
    </row>
    <row r="624" ht="15.75" customHeight="1">
      <c r="A624" s="60"/>
      <c r="D624" s="60"/>
    </row>
    <row r="625" ht="15.75" customHeight="1">
      <c r="A625" s="60"/>
      <c r="D625" s="60"/>
    </row>
    <row r="626" ht="15.75" customHeight="1">
      <c r="A626" s="60"/>
      <c r="D626" s="60"/>
    </row>
    <row r="627" ht="15.75" customHeight="1">
      <c r="A627" s="60"/>
      <c r="D627" s="60"/>
    </row>
    <row r="628" ht="15.75" customHeight="1">
      <c r="A628" s="60"/>
      <c r="D628" s="60"/>
    </row>
    <row r="629" ht="15.75" customHeight="1">
      <c r="A629" s="60"/>
      <c r="D629" s="60"/>
    </row>
    <row r="630" ht="15.75" customHeight="1">
      <c r="A630" s="60"/>
      <c r="D630" s="60"/>
    </row>
    <row r="631" ht="15.75" customHeight="1">
      <c r="A631" s="60"/>
      <c r="D631" s="60"/>
    </row>
    <row r="632" ht="15.75" customHeight="1">
      <c r="A632" s="60"/>
      <c r="D632" s="60"/>
    </row>
    <row r="633" ht="15.75" customHeight="1">
      <c r="A633" s="60"/>
      <c r="D633" s="60"/>
    </row>
    <row r="634" ht="15.75" customHeight="1">
      <c r="A634" s="60"/>
      <c r="D634" s="60"/>
    </row>
    <row r="635" ht="15.75" customHeight="1">
      <c r="A635" s="60"/>
      <c r="D635" s="60"/>
    </row>
    <row r="636" ht="15.75" customHeight="1">
      <c r="A636" s="60"/>
      <c r="D636" s="60"/>
    </row>
    <row r="637" ht="15.75" customHeight="1">
      <c r="A637" s="60"/>
      <c r="D637" s="60"/>
    </row>
    <row r="638" ht="15.75" customHeight="1">
      <c r="A638" s="60"/>
      <c r="D638" s="60"/>
    </row>
    <row r="639" ht="15.75" customHeight="1">
      <c r="A639" s="60"/>
      <c r="D639" s="60"/>
    </row>
    <row r="640" ht="15.75" customHeight="1">
      <c r="A640" s="60"/>
      <c r="D640" s="60"/>
    </row>
    <row r="641" ht="15.75" customHeight="1">
      <c r="A641" s="60"/>
      <c r="D641" s="60"/>
    </row>
    <row r="642" ht="15.75" customHeight="1">
      <c r="A642" s="60"/>
      <c r="D642" s="60"/>
    </row>
    <row r="643" ht="15.75" customHeight="1">
      <c r="A643" s="60"/>
      <c r="D643" s="60"/>
    </row>
    <row r="644" ht="15.75" customHeight="1">
      <c r="A644" s="60"/>
      <c r="D644" s="60"/>
    </row>
    <row r="645" ht="15.75" customHeight="1">
      <c r="A645" s="60"/>
      <c r="D645" s="60"/>
    </row>
    <row r="646" ht="15.75" customHeight="1">
      <c r="A646" s="60"/>
      <c r="D646" s="60"/>
    </row>
    <row r="647" ht="15.75" customHeight="1">
      <c r="A647" s="60"/>
      <c r="D647" s="60"/>
    </row>
    <row r="648" ht="15.75" customHeight="1">
      <c r="A648" s="60"/>
      <c r="D648" s="60"/>
    </row>
    <row r="649" ht="15.75" customHeight="1">
      <c r="A649" s="60"/>
      <c r="D649" s="60"/>
    </row>
    <row r="650" ht="15.75" customHeight="1">
      <c r="A650" s="60"/>
      <c r="D650" s="60"/>
    </row>
    <row r="651" ht="15.75" customHeight="1">
      <c r="A651" s="60"/>
      <c r="D651" s="60"/>
    </row>
    <row r="652" ht="15.75" customHeight="1">
      <c r="A652" s="60"/>
      <c r="D652" s="60"/>
    </row>
    <row r="653" ht="15.75" customHeight="1">
      <c r="A653" s="60"/>
      <c r="D653" s="60"/>
    </row>
    <row r="654" ht="15.75" customHeight="1">
      <c r="A654" s="60"/>
      <c r="D654" s="60"/>
    </row>
    <row r="655" ht="15.75" customHeight="1">
      <c r="A655" s="60"/>
      <c r="D655" s="60"/>
    </row>
    <row r="656" ht="15.75" customHeight="1">
      <c r="A656" s="60"/>
      <c r="D656" s="60"/>
    </row>
    <row r="657" ht="15.75" customHeight="1">
      <c r="A657" s="60"/>
      <c r="D657" s="60"/>
    </row>
    <row r="658" ht="15.75" customHeight="1">
      <c r="A658" s="60"/>
      <c r="D658" s="60"/>
    </row>
    <row r="659" ht="15.75" customHeight="1">
      <c r="A659" s="60"/>
      <c r="D659" s="60"/>
    </row>
    <row r="660" ht="15.75" customHeight="1">
      <c r="A660" s="60"/>
      <c r="D660" s="60"/>
    </row>
    <row r="661" ht="15.75" customHeight="1">
      <c r="A661" s="60"/>
      <c r="D661" s="60"/>
    </row>
    <row r="662" ht="15.75" customHeight="1">
      <c r="A662" s="60"/>
      <c r="D662" s="60"/>
    </row>
    <row r="663" ht="15.75" customHeight="1">
      <c r="A663" s="60"/>
      <c r="D663" s="60"/>
    </row>
    <row r="664" ht="15.75" customHeight="1">
      <c r="A664" s="60"/>
      <c r="D664" s="60"/>
    </row>
    <row r="665" ht="15.75" customHeight="1">
      <c r="A665" s="60"/>
      <c r="D665" s="60"/>
    </row>
    <row r="666" ht="15.75" customHeight="1">
      <c r="A666" s="60"/>
      <c r="D666" s="60"/>
    </row>
    <row r="667" ht="15.75" customHeight="1">
      <c r="A667" s="60"/>
      <c r="D667" s="60"/>
    </row>
    <row r="668" ht="15.75" customHeight="1">
      <c r="A668" s="60"/>
      <c r="D668" s="60"/>
    </row>
    <row r="669" ht="15.75" customHeight="1">
      <c r="A669" s="60"/>
      <c r="D669" s="60"/>
    </row>
    <row r="670" ht="15.75" customHeight="1">
      <c r="A670" s="60"/>
      <c r="D670" s="60"/>
    </row>
    <row r="671" ht="15.75" customHeight="1">
      <c r="A671" s="60"/>
      <c r="D671" s="60"/>
    </row>
    <row r="672" ht="15.75" customHeight="1">
      <c r="A672" s="60"/>
      <c r="D672" s="60"/>
    </row>
    <row r="673" ht="15.75" customHeight="1">
      <c r="A673" s="60"/>
      <c r="D673" s="60"/>
    </row>
    <row r="674" ht="15.75" customHeight="1">
      <c r="A674" s="60"/>
      <c r="D674" s="60"/>
    </row>
    <row r="675" ht="15.75" customHeight="1">
      <c r="A675" s="60"/>
      <c r="D675" s="60"/>
    </row>
    <row r="676" ht="15.75" customHeight="1">
      <c r="A676" s="60"/>
      <c r="D676" s="60"/>
    </row>
    <row r="677" ht="15.75" customHeight="1">
      <c r="A677" s="60"/>
      <c r="D677" s="60"/>
    </row>
    <row r="678" ht="15.75" customHeight="1">
      <c r="A678" s="60"/>
      <c r="D678" s="60"/>
    </row>
    <row r="679" ht="15.75" customHeight="1">
      <c r="A679" s="60"/>
      <c r="D679" s="60"/>
    </row>
    <row r="680" ht="15.75" customHeight="1">
      <c r="A680" s="60"/>
      <c r="D680" s="60"/>
    </row>
    <row r="681" ht="15.75" customHeight="1">
      <c r="A681" s="60"/>
      <c r="D681" s="60"/>
    </row>
    <row r="682" ht="15.75" customHeight="1">
      <c r="A682" s="60"/>
      <c r="D682" s="60"/>
    </row>
    <row r="683" ht="15.75" customHeight="1">
      <c r="A683" s="60"/>
      <c r="D683" s="60"/>
    </row>
    <row r="684" ht="15.75" customHeight="1">
      <c r="A684" s="60"/>
      <c r="D684" s="60"/>
    </row>
    <row r="685" ht="15.75" customHeight="1">
      <c r="A685" s="60"/>
      <c r="D685" s="60"/>
    </row>
    <row r="686" ht="15.75" customHeight="1">
      <c r="A686" s="60"/>
      <c r="D686" s="60"/>
    </row>
    <row r="687" ht="15.75" customHeight="1">
      <c r="A687" s="60"/>
      <c r="D687" s="60"/>
    </row>
    <row r="688" ht="15.75" customHeight="1">
      <c r="A688" s="60"/>
      <c r="D688" s="60"/>
    </row>
    <row r="689" ht="15.75" customHeight="1">
      <c r="A689" s="60"/>
      <c r="D689" s="60"/>
    </row>
    <row r="690" ht="15.75" customHeight="1">
      <c r="A690" s="60"/>
      <c r="D690" s="60"/>
    </row>
    <row r="691" ht="15.75" customHeight="1">
      <c r="A691" s="60"/>
      <c r="D691" s="60"/>
    </row>
    <row r="692" ht="15.75" customHeight="1">
      <c r="A692" s="60"/>
      <c r="D692" s="60"/>
    </row>
    <row r="693" ht="15.75" customHeight="1">
      <c r="A693" s="60"/>
      <c r="D693" s="60"/>
    </row>
    <row r="694" ht="15.75" customHeight="1">
      <c r="A694" s="60"/>
      <c r="D694" s="60"/>
    </row>
    <row r="695" ht="15.75" customHeight="1">
      <c r="A695" s="60"/>
      <c r="D695" s="60"/>
    </row>
    <row r="696" ht="15.75" customHeight="1">
      <c r="A696" s="60"/>
      <c r="D696" s="60"/>
    </row>
    <row r="697" ht="15.75" customHeight="1">
      <c r="A697" s="60"/>
      <c r="D697" s="60"/>
    </row>
    <row r="698" ht="15.75" customHeight="1">
      <c r="A698" s="60"/>
      <c r="D698" s="60"/>
    </row>
    <row r="699" ht="15.75" customHeight="1">
      <c r="A699" s="60"/>
      <c r="D699" s="60"/>
    </row>
    <row r="700" ht="15.75" customHeight="1">
      <c r="A700" s="60"/>
      <c r="D700" s="60"/>
    </row>
    <row r="701" ht="15.75" customHeight="1">
      <c r="A701" s="60"/>
      <c r="D701" s="60"/>
    </row>
    <row r="702" ht="15.75" customHeight="1">
      <c r="A702" s="60"/>
      <c r="D702" s="60"/>
    </row>
    <row r="703" ht="15.75" customHeight="1">
      <c r="A703" s="60"/>
      <c r="D703" s="60"/>
    </row>
    <row r="704" ht="15.75" customHeight="1">
      <c r="A704" s="60"/>
      <c r="D704" s="60"/>
    </row>
    <row r="705" ht="15.75" customHeight="1">
      <c r="A705" s="60"/>
      <c r="D705" s="60"/>
    </row>
    <row r="706" ht="15.75" customHeight="1">
      <c r="A706" s="60"/>
      <c r="D706" s="60"/>
    </row>
    <row r="707" ht="15.75" customHeight="1">
      <c r="A707" s="60"/>
      <c r="D707" s="60"/>
    </row>
    <row r="708" ht="15.75" customHeight="1">
      <c r="A708" s="60"/>
      <c r="D708" s="60"/>
    </row>
    <row r="709" ht="15.75" customHeight="1">
      <c r="A709" s="60"/>
      <c r="D709" s="60"/>
    </row>
    <row r="710" ht="15.75" customHeight="1">
      <c r="A710" s="60"/>
      <c r="D710" s="60"/>
    </row>
    <row r="711" ht="15.75" customHeight="1">
      <c r="A711" s="60"/>
      <c r="D711" s="60"/>
    </row>
    <row r="712" ht="15.75" customHeight="1">
      <c r="A712" s="60"/>
      <c r="D712" s="60"/>
    </row>
    <row r="713" ht="15.75" customHeight="1">
      <c r="A713" s="60"/>
      <c r="D713" s="60"/>
    </row>
    <row r="714" ht="15.75" customHeight="1">
      <c r="A714" s="60"/>
      <c r="D714" s="60"/>
    </row>
    <row r="715" ht="15.75" customHeight="1">
      <c r="A715" s="60"/>
      <c r="D715" s="60"/>
    </row>
    <row r="716" ht="15.75" customHeight="1">
      <c r="A716" s="60"/>
      <c r="D716" s="60"/>
    </row>
    <row r="717" ht="15.75" customHeight="1">
      <c r="A717" s="60"/>
      <c r="D717" s="60"/>
    </row>
    <row r="718" ht="15.75" customHeight="1">
      <c r="A718" s="60"/>
      <c r="D718" s="60"/>
    </row>
    <row r="719" ht="15.75" customHeight="1">
      <c r="A719" s="60"/>
      <c r="D719" s="60"/>
    </row>
    <row r="720" ht="15.75" customHeight="1">
      <c r="A720" s="60"/>
      <c r="D720" s="60"/>
    </row>
    <row r="721" ht="15.75" customHeight="1">
      <c r="A721" s="60"/>
      <c r="D721" s="60"/>
    </row>
    <row r="722" ht="15.75" customHeight="1">
      <c r="A722" s="60"/>
      <c r="D722" s="60"/>
    </row>
    <row r="723" ht="15.75" customHeight="1">
      <c r="A723" s="60"/>
      <c r="D723" s="60"/>
    </row>
    <row r="724" ht="15.75" customHeight="1">
      <c r="A724" s="60"/>
      <c r="D724" s="60"/>
    </row>
    <row r="725" ht="15.75" customHeight="1">
      <c r="A725" s="60"/>
      <c r="D725" s="60"/>
    </row>
    <row r="726" ht="15.75" customHeight="1">
      <c r="A726" s="60"/>
      <c r="D726" s="60"/>
    </row>
    <row r="727" ht="15.75" customHeight="1">
      <c r="A727" s="60"/>
      <c r="D727" s="60"/>
    </row>
    <row r="728" ht="15.75" customHeight="1">
      <c r="A728" s="60"/>
      <c r="D728" s="60"/>
    </row>
    <row r="729" ht="15.75" customHeight="1">
      <c r="A729" s="60"/>
      <c r="D729" s="60"/>
    </row>
    <row r="730" ht="15.75" customHeight="1">
      <c r="A730" s="60"/>
      <c r="D730" s="60"/>
    </row>
    <row r="731" ht="15.75" customHeight="1">
      <c r="A731" s="60"/>
      <c r="D731" s="60"/>
    </row>
    <row r="732" ht="15.75" customHeight="1">
      <c r="A732" s="60"/>
      <c r="D732" s="60"/>
    </row>
    <row r="733" ht="15.75" customHeight="1">
      <c r="A733" s="60"/>
      <c r="D733" s="60"/>
    </row>
    <row r="734" ht="15.75" customHeight="1">
      <c r="A734" s="60"/>
      <c r="D734" s="60"/>
    </row>
    <row r="735" ht="15.75" customHeight="1">
      <c r="A735" s="60"/>
      <c r="D735" s="60"/>
    </row>
    <row r="736" ht="15.75" customHeight="1">
      <c r="A736" s="60"/>
      <c r="D736" s="60"/>
    </row>
    <row r="737" ht="15.75" customHeight="1">
      <c r="A737" s="60"/>
      <c r="D737" s="60"/>
    </row>
    <row r="738" ht="15.75" customHeight="1">
      <c r="A738" s="60"/>
      <c r="D738" s="60"/>
    </row>
    <row r="739" ht="15.75" customHeight="1">
      <c r="A739" s="60"/>
      <c r="D739" s="60"/>
    </row>
    <row r="740" ht="15.75" customHeight="1">
      <c r="A740" s="60"/>
      <c r="D740" s="60"/>
    </row>
    <row r="741" ht="15.75" customHeight="1">
      <c r="A741" s="60"/>
      <c r="D741" s="60"/>
    </row>
    <row r="742" ht="15.75" customHeight="1">
      <c r="A742" s="60"/>
      <c r="D742" s="60"/>
    </row>
    <row r="743" ht="15.75" customHeight="1">
      <c r="A743" s="60"/>
      <c r="D743" s="60"/>
    </row>
    <row r="744" ht="15.75" customHeight="1">
      <c r="A744" s="60"/>
      <c r="D744" s="60"/>
    </row>
    <row r="745" ht="15.75" customHeight="1">
      <c r="A745" s="60"/>
      <c r="D745" s="60"/>
    </row>
    <row r="746" ht="15.75" customHeight="1">
      <c r="A746" s="60"/>
      <c r="D746" s="60"/>
    </row>
    <row r="747" ht="15.75" customHeight="1">
      <c r="A747" s="60"/>
      <c r="D747" s="60"/>
    </row>
    <row r="748" ht="15.75" customHeight="1">
      <c r="A748" s="60"/>
      <c r="D748" s="60"/>
    </row>
    <row r="749" ht="15.75" customHeight="1">
      <c r="A749" s="60"/>
      <c r="D749" s="60"/>
    </row>
    <row r="750" ht="15.75" customHeight="1">
      <c r="A750" s="60"/>
      <c r="D750" s="60"/>
    </row>
    <row r="751" ht="15.75" customHeight="1">
      <c r="A751" s="60"/>
      <c r="D751" s="60"/>
    </row>
    <row r="752" ht="15.75" customHeight="1">
      <c r="A752" s="60"/>
      <c r="D752" s="60"/>
    </row>
    <row r="753" ht="15.75" customHeight="1">
      <c r="A753" s="60"/>
      <c r="D753" s="60"/>
    </row>
    <row r="754" ht="15.75" customHeight="1">
      <c r="A754" s="60"/>
      <c r="D754" s="60"/>
    </row>
    <row r="755" ht="15.75" customHeight="1">
      <c r="A755" s="60"/>
      <c r="D755" s="60"/>
    </row>
    <row r="756" ht="15.75" customHeight="1">
      <c r="A756" s="60"/>
      <c r="D756" s="60"/>
    </row>
    <row r="757" ht="15.75" customHeight="1">
      <c r="A757" s="60"/>
      <c r="D757" s="60"/>
    </row>
    <row r="758" ht="15.75" customHeight="1">
      <c r="A758" s="60"/>
      <c r="D758" s="60"/>
    </row>
    <row r="759" ht="15.75" customHeight="1">
      <c r="A759" s="60"/>
      <c r="D759" s="60"/>
    </row>
    <row r="760" ht="15.75" customHeight="1">
      <c r="A760" s="60"/>
      <c r="D760" s="60"/>
    </row>
    <row r="761" ht="15.75" customHeight="1">
      <c r="A761" s="60"/>
      <c r="D761" s="60"/>
    </row>
    <row r="762" ht="15.75" customHeight="1">
      <c r="A762" s="60"/>
      <c r="D762" s="60"/>
    </row>
    <row r="763" ht="15.75" customHeight="1">
      <c r="A763" s="60"/>
      <c r="D763" s="60"/>
    </row>
    <row r="764" ht="15.75" customHeight="1">
      <c r="A764" s="60"/>
      <c r="D764" s="60"/>
    </row>
    <row r="765" ht="15.75" customHeight="1">
      <c r="A765" s="60"/>
      <c r="D765" s="60"/>
    </row>
    <row r="766" ht="15.75" customHeight="1">
      <c r="A766" s="60"/>
      <c r="D766" s="60"/>
    </row>
    <row r="767" ht="15.75" customHeight="1">
      <c r="A767" s="60"/>
      <c r="D767" s="60"/>
    </row>
    <row r="768" ht="15.75" customHeight="1">
      <c r="A768" s="60"/>
      <c r="D768" s="60"/>
    </row>
    <row r="769" ht="15.75" customHeight="1">
      <c r="A769" s="60"/>
      <c r="D769" s="60"/>
    </row>
    <row r="770" ht="15.75" customHeight="1">
      <c r="A770" s="60"/>
      <c r="D770" s="60"/>
    </row>
    <row r="771" ht="15.75" customHeight="1">
      <c r="A771" s="60"/>
      <c r="D771" s="60"/>
    </row>
    <row r="772" ht="15.75" customHeight="1">
      <c r="A772" s="60"/>
      <c r="D772" s="60"/>
    </row>
    <row r="773" ht="15.75" customHeight="1">
      <c r="A773" s="60"/>
      <c r="D773" s="60"/>
    </row>
    <row r="774" ht="15.75" customHeight="1">
      <c r="A774" s="60"/>
      <c r="D774" s="60"/>
    </row>
    <row r="775" ht="15.75" customHeight="1">
      <c r="A775" s="60"/>
      <c r="D775" s="60"/>
    </row>
    <row r="776" ht="15.75" customHeight="1">
      <c r="A776" s="60"/>
      <c r="D776" s="60"/>
    </row>
    <row r="777" ht="15.75" customHeight="1">
      <c r="A777" s="60"/>
      <c r="D777" s="60"/>
    </row>
    <row r="778" ht="15.75" customHeight="1">
      <c r="A778" s="60"/>
      <c r="D778" s="60"/>
    </row>
    <row r="779" ht="15.75" customHeight="1">
      <c r="A779" s="60"/>
      <c r="D779" s="60"/>
    </row>
    <row r="780" ht="15.75" customHeight="1">
      <c r="A780" s="60"/>
      <c r="D780" s="60"/>
    </row>
    <row r="781" ht="15.75" customHeight="1">
      <c r="A781" s="60"/>
      <c r="D781" s="60"/>
    </row>
    <row r="782" ht="15.75" customHeight="1">
      <c r="A782" s="60"/>
      <c r="D782" s="60"/>
    </row>
    <row r="783" ht="15.75" customHeight="1">
      <c r="A783" s="60"/>
      <c r="D783" s="60"/>
    </row>
    <row r="784" ht="15.75" customHeight="1">
      <c r="A784" s="60"/>
      <c r="D784" s="60"/>
    </row>
    <row r="785" ht="15.75" customHeight="1">
      <c r="A785" s="60"/>
      <c r="D785" s="60"/>
    </row>
    <row r="786" ht="15.75" customHeight="1">
      <c r="A786" s="60"/>
      <c r="D786" s="60"/>
    </row>
    <row r="787" ht="15.75" customHeight="1">
      <c r="A787" s="60"/>
      <c r="D787" s="60"/>
    </row>
    <row r="788" ht="15.75" customHeight="1">
      <c r="A788" s="60"/>
      <c r="D788" s="60"/>
    </row>
    <row r="789" ht="15.75" customHeight="1">
      <c r="A789" s="60"/>
      <c r="D789" s="60"/>
    </row>
    <row r="790" ht="15.75" customHeight="1">
      <c r="A790" s="60"/>
      <c r="D790" s="60"/>
    </row>
    <row r="791" ht="15.75" customHeight="1">
      <c r="A791" s="60"/>
      <c r="D791" s="60"/>
    </row>
    <row r="792" ht="15.75" customHeight="1">
      <c r="A792" s="60"/>
      <c r="D792" s="60"/>
    </row>
    <row r="793" ht="15.75" customHeight="1">
      <c r="A793" s="60"/>
      <c r="D793" s="60"/>
    </row>
    <row r="794" ht="15.75" customHeight="1">
      <c r="A794" s="60"/>
      <c r="D794" s="60"/>
    </row>
    <row r="795" ht="15.75" customHeight="1">
      <c r="A795" s="60"/>
      <c r="D795" s="60"/>
    </row>
    <row r="796" ht="15.75" customHeight="1">
      <c r="A796" s="60"/>
      <c r="D796" s="60"/>
    </row>
    <row r="797" ht="15.75" customHeight="1">
      <c r="A797" s="60"/>
      <c r="D797" s="60"/>
    </row>
    <row r="798" ht="15.75" customHeight="1">
      <c r="A798" s="60"/>
      <c r="D798" s="60"/>
    </row>
    <row r="799" ht="15.75" customHeight="1">
      <c r="A799" s="60"/>
      <c r="D799" s="60"/>
    </row>
    <row r="800" ht="15.75" customHeight="1">
      <c r="A800" s="60"/>
      <c r="D800" s="60"/>
    </row>
    <row r="801" ht="15.75" customHeight="1">
      <c r="A801" s="60"/>
      <c r="D801" s="60"/>
    </row>
    <row r="802" ht="15.75" customHeight="1">
      <c r="A802" s="60"/>
      <c r="D802" s="60"/>
    </row>
    <row r="803" ht="15.75" customHeight="1">
      <c r="A803" s="60"/>
      <c r="D803" s="60"/>
    </row>
    <row r="804" ht="15.75" customHeight="1">
      <c r="A804" s="60"/>
      <c r="D804" s="60"/>
    </row>
    <row r="805" ht="15.75" customHeight="1">
      <c r="A805" s="60"/>
      <c r="D805" s="60"/>
    </row>
    <row r="806" ht="15.75" customHeight="1">
      <c r="A806" s="60"/>
      <c r="D806" s="60"/>
    </row>
    <row r="807" ht="15.75" customHeight="1">
      <c r="A807" s="60"/>
      <c r="D807" s="60"/>
    </row>
    <row r="808" ht="15.75" customHeight="1">
      <c r="A808" s="60"/>
      <c r="D808" s="60"/>
    </row>
    <row r="809" ht="15.75" customHeight="1">
      <c r="A809" s="60"/>
      <c r="D809" s="60"/>
    </row>
    <row r="810" ht="15.75" customHeight="1">
      <c r="A810" s="60"/>
      <c r="D810" s="60"/>
    </row>
    <row r="811" ht="15.75" customHeight="1">
      <c r="A811" s="60"/>
      <c r="D811" s="60"/>
    </row>
    <row r="812" ht="15.75" customHeight="1">
      <c r="A812" s="60"/>
      <c r="D812" s="60"/>
    </row>
    <row r="813" ht="15.75" customHeight="1">
      <c r="A813" s="60"/>
      <c r="D813" s="60"/>
    </row>
    <row r="814" ht="15.75" customHeight="1">
      <c r="A814" s="60"/>
      <c r="D814" s="60"/>
    </row>
    <row r="815" ht="15.75" customHeight="1">
      <c r="A815" s="60"/>
      <c r="D815" s="60"/>
    </row>
    <row r="816" ht="15.75" customHeight="1">
      <c r="A816" s="60"/>
      <c r="D816" s="60"/>
    </row>
    <row r="817" ht="15.75" customHeight="1">
      <c r="A817" s="60"/>
      <c r="D817" s="60"/>
    </row>
    <row r="818" ht="15.75" customHeight="1">
      <c r="A818" s="60"/>
      <c r="D818" s="60"/>
    </row>
    <row r="819" ht="15.75" customHeight="1">
      <c r="A819" s="60"/>
      <c r="D819" s="60"/>
    </row>
    <row r="820" ht="15.75" customHeight="1">
      <c r="A820" s="60"/>
      <c r="D820" s="60"/>
    </row>
    <row r="821" ht="15.75" customHeight="1">
      <c r="A821" s="60"/>
      <c r="D821" s="60"/>
    </row>
    <row r="822" ht="15.75" customHeight="1">
      <c r="A822" s="60"/>
      <c r="D822" s="60"/>
    </row>
    <row r="823" ht="15.75" customHeight="1">
      <c r="A823" s="60"/>
      <c r="D823" s="60"/>
    </row>
    <row r="824" ht="15.75" customHeight="1">
      <c r="A824" s="60"/>
      <c r="D824" s="60"/>
    </row>
    <row r="825" ht="15.75" customHeight="1">
      <c r="A825" s="60"/>
      <c r="D825" s="60"/>
    </row>
    <row r="826" ht="15.75" customHeight="1">
      <c r="A826" s="60"/>
      <c r="D826" s="60"/>
    </row>
    <row r="827" ht="15.75" customHeight="1">
      <c r="A827" s="60"/>
      <c r="D827" s="60"/>
    </row>
    <row r="828" ht="15.75" customHeight="1">
      <c r="A828" s="60"/>
      <c r="D828" s="60"/>
    </row>
    <row r="829" ht="15.75" customHeight="1">
      <c r="A829" s="60"/>
      <c r="D829" s="60"/>
    </row>
    <row r="830" ht="15.75" customHeight="1">
      <c r="A830" s="60"/>
      <c r="D830" s="60"/>
    </row>
    <row r="831" ht="15.75" customHeight="1">
      <c r="A831" s="60"/>
      <c r="D831" s="60"/>
    </row>
    <row r="832" ht="15.75" customHeight="1">
      <c r="A832" s="60"/>
      <c r="D832" s="60"/>
    </row>
    <row r="833" ht="15.75" customHeight="1">
      <c r="A833" s="60"/>
      <c r="D833" s="60"/>
    </row>
    <row r="834" ht="15.75" customHeight="1">
      <c r="A834" s="60"/>
      <c r="D834" s="60"/>
    </row>
    <row r="835" ht="15.75" customHeight="1">
      <c r="A835" s="60"/>
      <c r="D835" s="60"/>
    </row>
    <row r="836" ht="15.75" customHeight="1">
      <c r="A836" s="60"/>
      <c r="D836" s="60"/>
    </row>
    <row r="837" ht="15.75" customHeight="1">
      <c r="A837" s="60"/>
      <c r="D837" s="60"/>
    </row>
    <row r="838" ht="15.75" customHeight="1">
      <c r="A838" s="60"/>
      <c r="D838" s="60"/>
    </row>
    <row r="839" ht="15.75" customHeight="1">
      <c r="A839" s="60"/>
      <c r="D839" s="60"/>
    </row>
    <row r="840" ht="15.75" customHeight="1">
      <c r="A840" s="60"/>
      <c r="D840" s="60"/>
    </row>
    <row r="841" ht="15.75" customHeight="1">
      <c r="A841" s="60"/>
      <c r="D841" s="60"/>
    </row>
    <row r="842" ht="15.75" customHeight="1">
      <c r="A842" s="60"/>
      <c r="D842" s="60"/>
    </row>
    <row r="843" ht="15.75" customHeight="1">
      <c r="A843" s="60"/>
      <c r="D843" s="60"/>
    </row>
    <row r="844" ht="15.75" customHeight="1">
      <c r="A844" s="60"/>
      <c r="D844" s="60"/>
    </row>
    <row r="845" ht="15.75" customHeight="1">
      <c r="A845" s="60"/>
      <c r="D845" s="60"/>
    </row>
    <row r="846" ht="15.75" customHeight="1">
      <c r="A846" s="60"/>
      <c r="D846" s="60"/>
    </row>
    <row r="847" ht="15.75" customHeight="1">
      <c r="A847" s="60"/>
      <c r="D847" s="60"/>
    </row>
    <row r="848" ht="15.75" customHeight="1">
      <c r="A848" s="60"/>
      <c r="D848" s="60"/>
    </row>
    <row r="849" ht="15.75" customHeight="1">
      <c r="A849" s="60"/>
      <c r="D849" s="60"/>
    </row>
    <row r="850" ht="15.75" customHeight="1">
      <c r="A850" s="60"/>
      <c r="D850" s="60"/>
    </row>
    <row r="851" ht="15.75" customHeight="1">
      <c r="A851" s="60"/>
      <c r="D851" s="60"/>
    </row>
    <row r="852" ht="15.75" customHeight="1">
      <c r="A852" s="60"/>
      <c r="D852" s="60"/>
    </row>
    <row r="853" ht="15.75" customHeight="1">
      <c r="A853" s="60"/>
      <c r="D853" s="60"/>
    </row>
    <row r="854" ht="15.75" customHeight="1">
      <c r="A854" s="60"/>
      <c r="D854" s="60"/>
    </row>
    <row r="855" ht="15.75" customHeight="1">
      <c r="A855" s="60"/>
      <c r="D855" s="60"/>
    </row>
    <row r="856" ht="15.75" customHeight="1">
      <c r="A856" s="60"/>
      <c r="D856" s="60"/>
    </row>
    <row r="857" ht="15.75" customHeight="1">
      <c r="A857" s="60"/>
      <c r="D857" s="60"/>
    </row>
    <row r="858" ht="15.75" customHeight="1">
      <c r="A858" s="60"/>
      <c r="D858" s="60"/>
    </row>
    <row r="859" ht="15.75" customHeight="1">
      <c r="A859" s="60"/>
      <c r="D859" s="60"/>
    </row>
    <row r="860" ht="15.75" customHeight="1">
      <c r="A860" s="60"/>
      <c r="D860" s="60"/>
    </row>
    <row r="861" ht="15.75" customHeight="1">
      <c r="A861" s="60"/>
      <c r="D861" s="60"/>
    </row>
    <row r="862" ht="15.75" customHeight="1">
      <c r="A862" s="60"/>
      <c r="D862" s="60"/>
    </row>
    <row r="863" ht="15.75" customHeight="1">
      <c r="A863" s="60"/>
      <c r="D863" s="60"/>
    </row>
    <row r="864" ht="15.75" customHeight="1">
      <c r="A864" s="60"/>
      <c r="D864" s="60"/>
    </row>
    <row r="865" ht="15.75" customHeight="1">
      <c r="A865" s="60"/>
      <c r="D865" s="60"/>
    </row>
    <row r="866" ht="15.75" customHeight="1">
      <c r="A866" s="60"/>
      <c r="D866" s="60"/>
    </row>
    <row r="867" ht="15.75" customHeight="1">
      <c r="A867" s="60"/>
      <c r="D867" s="60"/>
    </row>
    <row r="868" ht="15.75" customHeight="1">
      <c r="A868" s="60"/>
      <c r="D868" s="60"/>
    </row>
    <row r="869" ht="15.75" customHeight="1">
      <c r="A869" s="60"/>
      <c r="D869" s="60"/>
    </row>
    <row r="870" ht="15.75" customHeight="1">
      <c r="A870" s="60"/>
      <c r="D870" s="60"/>
    </row>
    <row r="871" ht="15.75" customHeight="1">
      <c r="A871" s="60"/>
      <c r="D871" s="60"/>
    </row>
    <row r="872" ht="15.75" customHeight="1">
      <c r="A872" s="60"/>
      <c r="D872" s="60"/>
    </row>
    <row r="873" ht="15.75" customHeight="1">
      <c r="A873" s="60"/>
      <c r="D873" s="60"/>
    </row>
    <row r="874" ht="15.75" customHeight="1">
      <c r="A874" s="60"/>
      <c r="D874" s="60"/>
    </row>
    <row r="875" ht="15.75" customHeight="1">
      <c r="A875" s="60"/>
      <c r="D875" s="60"/>
    </row>
    <row r="876" ht="15.75" customHeight="1">
      <c r="A876" s="60"/>
      <c r="D876" s="60"/>
    </row>
    <row r="877" ht="15.75" customHeight="1">
      <c r="A877" s="60"/>
      <c r="D877" s="60"/>
    </row>
    <row r="878" ht="15.75" customHeight="1">
      <c r="A878" s="60"/>
      <c r="D878" s="60"/>
    </row>
    <row r="879" ht="15.75" customHeight="1">
      <c r="A879" s="60"/>
      <c r="D879" s="60"/>
    </row>
    <row r="880" ht="15.75" customHeight="1">
      <c r="A880" s="60"/>
      <c r="D880" s="60"/>
    </row>
    <row r="881" ht="15.75" customHeight="1">
      <c r="A881" s="60"/>
      <c r="D881" s="60"/>
    </row>
    <row r="882" ht="15.75" customHeight="1">
      <c r="A882" s="60"/>
      <c r="D882" s="60"/>
    </row>
    <row r="883" ht="15.75" customHeight="1">
      <c r="A883" s="60"/>
      <c r="D883" s="60"/>
    </row>
    <row r="884" ht="15.75" customHeight="1">
      <c r="A884" s="60"/>
      <c r="D884" s="60"/>
    </row>
    <row r="885" ht="15.75" customHeight="1">
      <c r="A885" s="60"/>
      <c r="D885" s="60"/>
    </row>
    <row r="886" ht="15.75" customHeight="1">
      <c r="A886" s="60"/>
      <c r="D886" s="60"/>
    </row>
    <row r="887" ht="15.75" customHeight="1">
      <c r="A887" s="60"/>
      <c r="D887" s="60"/>
    </row>
    <row r="888" ht="15.75" customHeight="1">
      <c r="A888" s="60"/>
      <c r="D888" s="60"/>
    </row>
    <row r="889" ht="15.75" customHeight="1">
      <c r="A889" s="60"/>
      <c r="D889" s="60"/>
    </row>
    <row r="890" ht="15.75" customHeight="1">
      <c r="A890" s="60"/>
      <c r="D890" s="60"/>
    </row>
    <row r="891" ht="15.75" customHeight="1">
      <c r="A891" s="60"/>
      <c r="D891" s="60"/>
    </row>
    <row r="892" ht="15.75" customHeight="1">
      <c r="A892" s="60"/>
      <c r="D892" s="60"/>
    </row>
    <row r="893" ht="15.75" customHeight="1">
      <c r="A893" s="60"/>
      <c r="D893" s="60"/>
    </row>
    <row r="894" ht="15.75" customHeight="1">
      <c r="A894" s="60"/>
      <c r="D894" s="60"/>
    </row>
    <row r="895" ht="15.75" customHeight="1">
      <c r="A895" s="60"/>
      <c r="D895" s="60"/>
    </row>
    <row r="896" ht="15.75" customHeight="1">
      <c r="A896" s="60"/>
      <c r="D896" s="60"/>
    </row>
    <row r="897" ht="15.75" customHeight="1">
      <c r="A897" s="60"/>
      <c r="D897" s="60"/>
    </row>
    <row r="898" ht="15.75" customHeight="1">
      <c r="A898" s="60"/>
      <c r="D898" s="60"/>
    </row>
    <row r="899" ht="15.75" customHeight="1">
      <c r="A899" s="60"/>
      <c r="D899" s="60"/>
    </row>
    <row r="900" ht="15.75" customHeight="1">
      <c r="A900" s="60"/>
      <c r="D900" s="60"/>
    </row>
    <row r="901" ht="15.75" customHeight="1">
      <c r="A901" s="60"/>
      <c r="D901" s="60"/>
    </row>
    <row r="902" ht="15.75" customHeight="1">
      <c r="A902" s="60"/>
      <c r="D902" s="60"/>
    </row>
    <row r="903" ht="15.75" customHeight="1">
      <c r="A903" s="60"/>
      <c r="D903" s="60"/>
    </row>
    <row r="904" ht="15.75" customHeight="1">
      <c r="A904" s="60"/>
      <c r="D904" s="60"/>
    </row>
    <row r="905" ht="15.75" customHeight="1">
      <c r="A905" s="60"/>
      <c r="D905" s="60"/>
    </row>
    <row r="906" ht="15.75" customHeight="1">
      <c r="A906" s="60"/>
      <c r="D906" s="60"/>
    </row>
    <row r="907" ht="15.75" customHeight="1">
      <c r="A907" s="60"/>
      <c r="D907" s="60"/>
    </row>
    <row r="908" ht="15.75" customHeight="1">
      <c r="A908" s="60"/>
      <c r="D908" s="60"/>
    </row>
    <row r="909" ht="15.75" customHeight="1">
      <c r="A909" s="60"/>
      <c r="D909" s="60"/>
    </row>
    <row r="910" ht="15.75" customHeight="1">
      <c r="A910" s="60"/>
      <c r="D910" s="60"/>
    </row>
    <row r="911" ht="15.75" customHeight="1">
      <c r="A911" s="60"/>
      <c r="D911" s="60"/>
    </row>
    <row r="912" ht="15.75" customHeight="1">
      <c r="A912" s="60"/>
      <c r="D912" s="60"/>
    </row>
    <row r="913" ht="15.75" customHeight="1">
      <c r="A913" s="60"/>
      <c r="D913" s="60"/>
    </row>
    <row r="914" ht="15.75" customHeight="1">
      <c r="A914" s="60"/>
      <c r="D914" s="60"/>
    </row>
    <row r="915" ht="15.75" customHeight="1">
      <c r="A915" s="60"/>
      <c r="D915" s="60"/>
    </row>
    <row r="916" ht="15.75" customHeight="1">
      <c r="A916" s="60"/>
      <c r="D916" s="60"/>
    </row>
    <row r="917" ht="15.75" customHeight="1">
      <c r="A917" s="60"/>
      <c r="D917" s="60"/>
    </row>
    <row r="918" ht="15.75" customHeight="1">
      <c r="A918" s="60"/>
      <c r="D918" s="60"/>
    </row>
    <row r="919" ht="15.75" customHeight="1">
      <c r="A919" s="60"/>
      <c r="D919" s="60"/>
    </row>
    <row r="920" ht="15.75" customHeight="1">
      <c r="A920" s="60"/>
      <c r="D920" s="60"/>
    </row>
    <row r="921" ht="15.75" customHeight="1">
      <c r="A921" s="60"/>
      <c r="D921" s="60"/>
    </row>
    <row r="922" ht="15.75" customHeight="1">
      <c r="A922" s="60"/>
      <c r="D922" s="60"/>
    </row>
    <row r="923" ht="15.75" customHeight="1">
      <c r="A923" s="60"/>
      <c r="D923" s="60"/>
    </row>
    <row r="924" ht="15.75" customHeight="1">
      <c r="A924" s="60"/>
      <c r="D924" s="60"/>
    </row>
    <row r="925" ht="15.75" customHeight="1">
      <c r="A925" s="60"/>
      <c r="D925" s="60"/>
    </row>
    <row r="926" ht="15.75" customHeight="1">
      <c r="A926" s="60"/>
      <c r="D926" s="60"/>
    </row>
    <row r="927" ht="15.75" customHeight="1">
      <c r="A927" s="60"/>
      <c r="D927" s="60"/>
    </row>
    <row r="928" ht="15.75" customHeight="1">
      <c r="A928" s="60"/>
      <c r="D928" s="60"/>
    </row>
    <row r="929" ht="15.75" customHeight="1">
      <c r="A929" s="60"/>
      <c r="D929" s="60"/>
    </row>
    <row r="930" ht="15.75" customHeight="1">
      <c r="A930" s="60"/>
      <c r="D930" s="60"/>
    </row>
    <row r="931" ht="15.75" customHeight="1">
      <c r="A931" s="60"/>
      <c r="D931" s="60"/>
    </row>
    <row r="932" ht="15.75" customHeight="1">
      <c r="A932" s="60"/>
      <c r="D932" s="60"/>
    </row>
    <row r="933" ht="15.75" customHeight="1">
      <c r="A933" s="60"/>
      <c r="D933" s="60"/>
    </row>
    <row r="934" ht="15.75" customHeight="1">
      <c r="A934" s="60"/>
      <c r="D934" s="60"/>
    </row>
    <row r="935" ht="15.75" customHeight="1">
      <c r="A935" s="60"/>
      <c r="D935" s="60"/>
    </row>
    <row r="936" ht="15.75" customHeight="1">
      <c r="A936" s="60"/>
      <c r="D936" s="60"/>
    </row>
    <row r="937" ht="15.75" customHeight="1">
      <c r="A937" s="60"/>
      <c r="D937" s="60"/>
    </row>
    <row r="938" ht="15.75" customHeight="1">
      <c r="A938" s="60"/>
      <c r="D938" s="60"/>
    </row>
    <row r="939" ht="15.75" customHeight="1">
      <c r="A939" s="60"/>
      <c r="D939" s="60"/>
    </row>
    <row r="940" ht="15.75" customHeight="1">
      <c r="A940" s="60"/>
      <c r="D940" s="60"/>
    </row>
    <row r="941" ht="15.75" customHeight="1">
      <c r="A941" s="60"/>
      <c r="D941" s="60"/>
    </row>
    <row r="942" ht="15.75" customHeight="1">
      <c r="A942" s="60"/>
      <c r="D942" s="60"/>
    </row>
    <row r="943" ht="15.75" customHeight="1">
      <c r="A943" s="60"/>
      <c r="D943" s="60"/>
    </row>
    <row r="944" ht="15.75" customHeight="1">
      <c r="A944" s="60"/>
      <c r="D944" s="60"/>
    </row>
    <row r="945" ht="15.75" customHeight="1">
      <c r="A945" s="60"/>
      <c r="D945" s="60"/>
    </row>
    <row r="946" ht="15.75" customHeight="1">
      <c r="A946" s="60"/>
      <c r="D946" s="60"/>
    </row>
    <row r="947" ht="15.75" customHeight="1">
      <c r="A947" s="60"/>
      <c r="D947" s="60"/>
    </row>
    <row r="948" ht="15.75" customHeight="1">
      <c r="A948" s="60"/>
      <c r="D948" s="60"/>
    </row>
    <row r="949" ht="15.75" customHeight="1">
      <c r="A949" s="60"/>
      <c r="D949" s="60"/>
    </row>
    <row r="950" ht="15.75" customHeight="1">
      <c r="A950" s="60"/>
      <c r="D950" s="60"/>
    </row>
    <row r="951" ht="15.75" customHeight="1">
      <c r="A951" s="60"/>
      <c r="D951" s="60"/>
    </row>
    <row r="952" ht="15.75" customHeight="1">
      <c r="A952" s="60"/>
      <c r="D952" s="60"/>
    </row>
    <row r="953" ht="15.75" customHeight="1">
      <c r="A953" s="60"/>
      <c r="D953" s="60"/>
    </row>
    <row r="954" ht="15.75" customHeight="1">
      <c r="A954" s="60"/>
      <c r="D954" s="60"/>
    </row>
    <row r="955" ht="15.75" customHeight="1">
      <c r="A955" s="60"/>
      <c r="D955" s="60"/>
    </row>
    <row r="956" ht="15.75" customHeight="1">
      <c r="A956" s="60"/>
      <c r="D956" s="60"/>
    </row>
    <row r="957" ht="15.75" customHeight="1">
      <c r="A957" s="60"/>
      <c r="D957" s="60"/>
    </row>
    <row r="958" ht="15.75" customHeight="1">
      <c r="A958" s="60"/>
      <c r="D958" s="60"/>
    </row>
    <row r="959" ht="15.75" customHeight="1">
      <c r="A959" s="60"/>
      <c r="D959" s="60"/>
    </row>
    <row r="960" ht="15.75" customHeight="1">
      <c r="A960" s="60"/>
      <c r="D960" s="60"/>
    </row>
    <row r="961" ht="15.75" customHeight="1">
      <c r="A961" s="60"/>
      <c r="D961" s="60"/>
    </row>
    <row r="962" ht="15.75" customHeight="1">
      <c r="A962" s="60"/>
      <c r="D962" s="60"/>
    </row>
    <row r="963" ht="15.75" customHeight="1">
      <c r="A963" s="60"/>
      <c r="D963" s="60"/>
    </row>
    <row r="964" ht="15.75" customHeight="1">
      <c r="A964" s="60"/>
      <c r="D964" s="60"/>
    </row>
    <row r="965" ht="15.75" customHeight="1">
      <c r="A965" s="60"/>
      <c r="D965" s="60"/>
    </row>
    <row r="966" ht="15.75" customHeight="1">
      <c r="A966" s="60"/>
      <c r="D966" s="60"/>
    </row>
    <row r="967" ht="15.75" customHeight="1">
      <c r="A967" s="60"/>
      <c r="D967" s="60"/>
    </row>
    <row r="968" ht="15.75" customHeight="1">
      <c r="A968" s="60"/>
      <c r="D968" s="60"/>
    </row>
    <row r="969" ht="15.75" customHeight="1">
      <c r="A969" s="60"/>
      <c r="D969" s="60"/>
    </row>
    <row r="970" ht="15.75" customHeight="1">
      <c r="A970" s="60"/>
      <c r="D970" s="60"/>
    </row>
    <row r="971" ht="15.75" customHeight="1">
      <c r="A971" s="60"/>
      <c r="D971" s="60"/>
    </row>
    <row r="972" ht="15.75" customHeight="1">
      <c r="A972" s="60"/>
      <c r="D972" s="60"/>
    </row>
    <row r="973" ht="15.75" customHeight="1">
      <c r="A973" s="60"/>
      <c r="D973" s="60"/>
    </row>
    <row r="974" ht="15.75" customHeight="1">
      <c r="A974" s="60"/>
      <c r="D974" s="60"/>
    </row>
    <row r="975" ht="15.75" customHeight="1">
      <c r="A975" s="60"/>
      <c r="D975" s="60"/>
    </row>
    <row r="976" ht="15.75" customHeight="1">
      <c r="A976" s="60"/>
      <c r="D976" s="60"/>
    </row>
    <row r="977" ht="15.75" customHeight="1">
      <c r="A977" s="60"/>
      <c r="D977" s="60"/>
    </row>
    <row r="978" ht="15.75" customHeight="1">
      <c r="A978" s="60"/>
      <c r="D978" s="60"/>
    </row>
    <row r="979" ht="15.75" customHeight="1">
      <c r="A979" s="60"/>
      <c r="D979" s="60"/>
    </row>
    <row r="980" ht="15.75" customHeight="1">
      <c r="A980" s="60"/>
      <c r="D980" s="60"/>
    </row>
    <row r="981" ht="15.75" customHeight="1">
      <c r="A981" s="60"/>
      <c r="D981" s="60"/>
    </row>
    <row r="982" ht="15.75" customHeight="1">
      <c r="A982" s="60"/>
      <c r="D982" s="60"/>
    </row>
    <row r="983" ht="15.75" customHeight="1">
      <c r="A983" s="60"/>
      <c r="D983" s="60"/>
    </row>
    <row r="984" ht="15.75" customHeight="1">
      <c r="A984" s="60"/>
      <c r="D984" s="60"/>
    </row>
    <row r="985" ht="15.75" customHeight="1">
      <c r="A985" s="60"/>
      <c r="D985" s="60"/>
    </row>
    <row r="986" ht="15.75" customHeight="1">
      <c r="A986" s="60"/>
      <c r="D986" s="60"/>
    </row>
    <row r="987" ht="15.75" customHeight="1">
      <c r="A987" s="60"/>
      <c r="D987" s="60"/>
    </row>
    <row r="988" ht="15.75" customHeight="1">
      <c r="A988" s="60"/>
      <c r="D988" s="60"/>
    </row>
    <row r="989" ht="15.75" customHeight="1">
      <c r="A989" s="60"/>
      <c r="D989" s="60"/>
    </row>
    <row r="990" ht="15.75" customHeight="1">
      <c r="A990" s="60"/>
      <c r="D990" s="60"/>
    </row>
    <row r="991" ht="15.75" customHeight="1">
      <c r="A991" s="60"/>
      <c r="D991" s="60"/>
    </row>
    <row r="992" ht="15.75" customHeight="1">
      <c r="A992" s="60"/>
      <c r="D992" s="60"/>
    </row>
    <row r="993" ht="15.75" customHeight="1">
      <c r="A993" s="60"/>
      <c r="D993" s="60"/>
    </row>
    <row r="994" ht="15.75" customHeight="1">
      <c r="A994" s="60"/>
      <c r="D994" s="60"/>
    </row>
    <row r="995" ht="15.75" customHeight="1">
      <c r="A995" s="60"/>
      <c r="D995" s="60"/>
    </row>
    <row r="996" ht="15.75" customHeight="1">
      <c r="A996" s="60"/>
      <c r="D996" s="60"/>
    </row>
    <row r="997" ht="15.75" customHeight="1">
      <c r="A997" s="60"/>
      <c r="D997" s="60"/>
    </row>
    <row r="998" ht="15.75" customHeight="1">
      <c r="A998" s="60"/>
      <c r="D998" s="60"/>
    </row>
    <row r="999" ht="15.75" customHeight="1">
      <c r="A999" s="60"/>
      <c r="D999" s="60"/>
    </row>
    <row r="1000" ht="15.75" customHeight="1">
      <c r="A1000" s="60"/>
      <c r="D1000" s="60"/>
    </row>
  </sheetData>
  <mergeCells count="5">
    <mergeCell ref="A2:F2"/>
    <mergeCell ref="A3:F3"/>
    <mergeCell ref="A4:F4"/>
    <mergeCell ref="A5:F5"/>
    <mergeCell ref="A1:F1"/>
  </mergeCells>
  <dataValidations>
    <dataValidation type="decimal" allowBlank="1" showErrorMessage="1" sqref="E9:F45 E47:F47 B9:C62 E50:F81">
      <formula1>-1.79769313486231E100</formula1>
      <formula2>1.79769313486231E100</formula2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14" width="3.0"/>
    <col customWidth="1" min="15" max="15" width="63.43"/>
    <col customWidth="1" min="16" max="26" width="10.71"/>
  </cols>
  <sheetData>
    <row r="1">
      <c r="A1" t="s">
        <v>2297</v>
      </c>
      <c r="B1" t="s">
        <v>2298</v>
      </c>
      <c r="C1" t="s">
        <v>2300</v>
      </c>
      <c r="D1" t="s">
        <v>2301</v>
      </c>
      <c r="E1" t="s">
        <v>2302</v>
      </c>
      <c r="F1" t="s">
        <v>2303</v>
      </c>
      <c r="G1" t="s">
        <v>2304</v>
      </c>
      <c r="H1" t="s">
        <v>2305</v>
      </c>
      <c r="I1" t="s">
        <v>2306</v>
      </c>
      <c r="P1" t="s">
        <v>2307</v>
      </c>
      <c r="Q1" t="s">
        <v>2308</v>
      </c>
    </row>
    <row r="2">
      <c r="A2" t="str">
        <f t="shared" ref="A2:A120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1.0</v>
      </c>
      <c r="C2">
        <v>1.0</v>
      </c>
      <c r="I2" t="s">
        <v>1490</v>
      </c>
      <c r="P2" s="45" t="s">
        <v>2363</v>
      </c>
      <c r="Q2" s="45" t="s">
        <v>2363</v>
      </c>
    </row>
    <row r="3">
      <c r="A3" t="str">
        <f t="shared" si="1"/>
        <v>1,1,1,0,0,0,0</v>
      </c>
      <c r="B3">
        <v>1.0</v>
      </c>
      <c r="C3">
        <v>1.0</v>
      </c>
      <c r="D3">
        <v>1.0</v>
      </c>
      <c r="J3" t="s">
        <v>1554</v>
      </c>
      <c r="P3" s="45" t="s">
        <v>2363</v>
      </c>
      <c r="Q3" s="45" t="s">
        <v>2363</v>
      </c>
    </row>
    <row r="4">
      <c r="A4" t="str">
        <f t="shared" si="1"/>
        <v>1,1,1,1,0,0,0</v>
      </c>
      <c r="B4">
        <v>1.0</v>
      </c>
      <c r="C4">
        <v>1.0</v>
      </c>
      <c r="D4">
        <v>1.0</v>
      </c>
      <c r="E4">
        <v>1.0</v>
      </c>
      <c r="K4" t="s">
        <v>2381</v>
      </c>
      <c r="P4" s="45">
        <f>'Formato 1'!B9</f>
        <v>1071166.17</v>
      </c>
      <c r="Q4" s="45">
        <f>'Formato 1'!C9</f>
        <v>751415.26</v>
      </c>
    </row>
    <row r="5">
      <c r="A5" t="str">
        <f t="shared" si="1"/>
        <v>1,1,1,1,1,0,0</v>
      </c>
      <c r="B5">
        <v>1.0</v>
      </c>
      <c r="C5">
        <v>1.0</v>
      </c>
      <c r="D5">
        <v>1.0</v>
      </c>
      <c r="E5">
        <v>1.0</v>
      </c>
      <c r="F5">
        <v>1.0</v>
      </c>
      <c r="L5" t="s">
        <v>2395</v>
      </c>
      <c r="P5" s="45" t="str">
        <f>'Formato 1'!B10</f>
        <v/>
      </c>
      <c r="Q5" s="45" t="str">
        <f>'Formato 1'!C10</f>
        <v/>
      </c>
    </row>
    <row r="6">
      <c r="A6" t="str">
        <f t="shared" si="1"/>
        <v>1,1,1,1,2,0,0</v>
      </c>
      <c r="B6">
        <v>1.0</v>
      </c>
      <c r="C6">
        <v>1.0</v>
      </c>
      <c r="D6">
        <v>1.0</v>
      </c>
      <c r="E6">
        <v>1.0</v>
      </c>
      <c r="F6">
        <v>2.0</v>
      </c>
      <c r="L6" t="s">
        <v>2405</v>
      </c>
      <c r="P6" s="45" t="str">
        <f>'Formato 1'!B11</f>
        <v/>
      </c>
      <c r="Q6" s="45" t="str">
        <f>'Formato 1'!C11</f>
        <v/>
      </c>
    </row>
    <row r="7">
      <c r="A7" t="str">
        <f t="shared" si="1"/>
        <v>1,1,1,1,3,0,0</v>
      </c>
      <c r="B7">
        <v>1.0</v>
      </c>
      <c r="C7">
        <v>1.0</v>
      </c>
      <c r="D7">
        <v>1.0</v>
      </c>
      <c r="E7">
        <v>1.0</v>
      </c>
      <c r="F7">
        <v>3.0</v>
      </c>
      <c r="L7" t="s">
        <v>2412</v>
      </c>
      <c r="P7" s="45">
        <f>'Formato 1'!B12</f>
        <v>1071166.17</v>
      </c>
      <c r="Q7" s="45">
        <f>'Formato 1'!C12</f>
        <v>751415.26</v>
      </c>
    </row>
    <row r="8">
      <c r="A8" t="str">
        <f t="shared" si="1"/>
        <v>1,1,1,1,4,0,0</v>
      </c>
      <c r="B8">
        <v>1.0</v>
      </c>
      <c r="C8">
        <v>1.0</v>
      </c>
      <c r="D8">
        <v>1.0</v>
      </c>
      <c r="E8">
        <v>1.0</v>
      </c>
      <c r="F8">
        <v>4.0</v>
      </c>
      <c r="L8" t="s">
        <v>2424</v>
      </c>
      <c r="P8" s="45" t="str">
        <f>'Formato 1'!B13</f>
        <v/>
      </c>
      <c r="Q8" s="45" t="str">
        <f>'Formato 1'!C13</f>
        <v/>
      </c>
    </row>
    <row r="9">
      <c r="A9" t="str">
        <f t="shared" si="1"/>
        <v>1,1,1,1,5,0,0</v>
      </c>
      <c r="B9">
        <v>1.0</v>
      </c>
      <c r="C9">
        <v>1.0</v>
      </c>
      <c r="D9">
        <v>1.0</v>
      </c>
      <c r="E9">
        <v>1.0</v>
      </c>
      <c r="F9">
        <v>5.0</v>
      </c>
      <c r="L9" t="s">
        <v>2443</v>
      </c>
      <c r="P9" s="45" t="str">
        <f>'Formato 1'!B14</f>
        <v/>
      </c>
      <c r="Q9" s="45" t="str">
        <f>'Formato 1'!C14</f>
        <v/>
      </c>
    </row>
    <row r="10">
      <c r="A10" t="str">
        <f t="shared" si="1"/>
        <v>1,1,1,1,6,0,0</v>
      </c>
      <c r="B10">
        <v>1.0</v>
      </c>
      <c r="C10">
        <v>1.0</v>
      </c>
      <c r="D10">
        <v>1.0</v>
      </c>
      <c r="E10">
        <v>1.0</v>
      </c>
      <c r="F10">
        <v>6.0</v>
      </c>
      <c r="L10" t="s">
        <v>2457</v>
      </c>
      <c r="P10" s="45" t="str">
        <f>'Formato 1'!B15</f>
        <v/>
      </c>
      <c r="Q10" s="45" t="str">
        <f>'Formato 1'!C15</f>
        <v/>
      </c>
    </row>
    <row r="11">
      <c r="A11" t="str">
        <f t="shared" si="1"/>
        <v>1,1,1,1,7,0,0</v>
      </c>
      <c r="B11">
        <v>1.0</v>
      </c>
      <c r="C11">
        <v>1.0</v>
      </c>
      <c r="D11">
        <v>1.0</v>
      </c>
      <c r="E11">
        <v>1.0</v>
      </c>
      <c r="F11">
        <v>7.0</v>
      </c>
      <c r="L11" t="s">
        <v>2469</v>
      </c>
      <c r="P11" s="45" t="str">
        <f>'Formato 1'!B16</f>
        <v/>
      </c>
      <c r="Q11" s="45" t="str">
        <f>'Formato 1'!C16</f>
        <v/>
      </c>
    </row>
    <row r="12">
      <c r="A12" t="str">
        <f t="shared" si="1"/>
        <v>1,1,1,2,0,0,0</v>
      </c>
      <c r="B12">
        <v>1.0</v>
      </c>
      <c r="C12">
        <v>1.0</v>
      </c>
      <c r="D12">
        <v>1.0</v>
      </c>
      <c r="E12">
        <v>2.0</v>
      </c>
      <c r="K12" t="s">
        <v>2476</v>
      </c>
      <c r="P12" s="45">
        <f>'Formato 1'!B17</f>
        <v>1122145.99</v>
      </c>
      <c r="Q12" s="45">
        <f>'Formato 1'!C17</f>
        <v>1060733.13</v>
      </c>
    </row>
    <row r="13">
      <c r="A13" t="str">
        <f t="shared" si="1"/>
        <v>1,1,1,2,1,0,0</v>
      </c>
      <c r="B13">
        <v>1.0</v>
      </c>
      <c r="C13">
        <v>1.0</v>
      </c>
      <c r="D13">
        <v>1.0</v>
      </c>
      <c r="E13">
        <v>2.0</v>
      </c>
      <c r="F13">
        <v>1.0</v>
      </c>
      <c r="L13" t="s">
        <v>2480</v>
      </c>
      <c r="P13" s="45" t="str">
        <f>'Formato 1'!B18</f>
        <v/>
      </c>
      <c r="Q13" s="45" t="str">
        <f>'Formato 1'!C18</f>
        <v/>
      </c>
    </row>
    <row r="14">
      <c r="A14" t="str">
        <f t="shared" si="1"/>
        <v>1,1,1,2,2,0,0</v>
      </c>
      <c r="B14">
        <v>1.0</v>
      </c>
      <c r="C14">
        <v>1.0</v>
      </c>
      <c r="D14">
        <v>1.0</v>
      </c>
      <c r="E14">
        <v>2.0</v>
      </c>
      <c r="F14">
        <v>2.0</v>
      </c>
      <c r="L14" t="s">
        <v>2481</v>
      </c>
      <c r="P14" s="45" t="str">
        <f>'Formato 1'!B19</f>
        <v/>
      </c>
      <c r="Q14" s="45" t="str">
        <f>'Formato 1'!C19</f>
        <v/>
      </c>
    </row>
    <row r="15">
      <c r="A15" t="str">
        <f t="shared" si="1"/>
        <v>1,1,1,2,3,0,0</v>
      </c>
      <c r="B15">
        <v>1.0</v>
      </c>
      <c r="C15">
        <v>1.0</v>
      </c>
      <c r="D15">
        <v>1.0</v>
      </c>
      <c r="E15">
        <v>2.0</v>
      </c>
      <c r="F15">
        <v>3.0</v>
      </c>
      <c r="L15" t="s">
        <v>2483</v>
      </c>
      <c r="P15" s="45">
        <f>'Formato 1'!B20</f>
        <v>18956.34</v>
      </c>
      <c r="Q15" s="45">
        <f>'Formato 1'!C20</f>
        <v>-2085.93</v>
      </c>
    </row>
    <row r="16">
      <c r="A16" t="str">
        <f t="shared" si="1"/>
        <v>1,1,1,2,4,0,0</v>
      </c>
      <c r="B16">
        <v>1.0</v>
      </c>
      <c r="C16">
        <v>1.0</v>
      </c>
      <c r="D16">
        <v>1.0</v>
      </c>
      <c r="E16">
        <v>2.0</v>
      </c>
      <c r="F16">
        <v>4.0</v>
      </c>
      <c r="L16" t="s">
        <v>2485</v>
      </c>
      <c r="P16" s="45" t="str">
        <f>'Formato 1'!B21</f>
        <v/>
      </c>
      <c r="Q16" s="45" t="str">
        <f>'Formato 1'!C21</f>
        <v/>
      </c>
    </row>
    <row r="17">
      <c r="A17" t="str">
        <f t="shared" si="1"/>
        <v>1,1,1,2,5,0,0</v>
      </c>
      <c r="B17">
        <v>1.0</v>
      </c>
      <c r="C17">
        <v>1.0</v>
      </c>
      <c r="D17">
        <v>1.0</v>
      </c>
      <c r="E17">
        <v>2.0</v>
      </c>
      <c r="F17">
        <v>5.0</v>
      </c>
      <c r="L17" t="s">
        <v>2487</v>
      </c>
      <c r="P17" s="45" t="str">
        <f>'Formato 1'!B22</f>
        <v/>
      </c>
      <c r="Q17" s="45" t="str">
        <f>'Formato 1'!C22</f>
        <v/>
      </c>
    </row>
    <row r="18">
      <c r="A18" t="str">
        <f t="shared" si="1"/>
        <v>1,1,1,2,6,0,0</v>
      </c>
      <c r="B18">
        <v>1.0</v>
      </c>
      <c r="C18">
        <v>1.0</v>
      </c>
      <c r="D18">
        <v>1.0</v>
      </c>
      <c r="E18">
        <v>2.0</v>
      </c>
      <c r="F18">
        <v>6.0</v>
      </c>
      <c r="L18" t="s">
        <v>2488</v>
      </c>
      <c r="P18" s="45" t="str">
        <f>'Formato 1'!B23</f>
        <v/>
      </c>
      <c r="Q18" s="45" t="str">
        <f>'Formato 1'!C23</f>
        <v/>
      </c>
    </row>
    <row r="19">
      <c r="A19" t="str">
        <f t="shared" si="1"/>
        <v>1,1,1,2,7,0,0</v>
      </c>
      <c r="B19">
        <v>1.0</v>
      </c>
      <c r="C19">
        <v>1.0</v>
      </c>
      <c r="D19">
        <v>1.0</v>
      </c>
      <c r="E19">
        <v>2.0</v>
      </c>
      <c r="F19">
        <v>7.0</v>
      </c>
      <c r="L19" t="s">
        <v>2491</v>
      </c>
      <c r="P19" s="45">
        <f>'Formato 1'!B24</f>
        <v>1103189.65</v>
      </c>
      <c r="Q19" s="45">
        <f>'Formato 1'!C24</f>
        <v>1062819.06</v>
      </c>
    </row>
    <row r="20">
      <c r="A20" t="str">
        <f t="shared" si="1"/>
        <v>1,1,1,3,0,0,0</v>
      </c>
      <c r="B20">
        <v>1.0</v>
      </c>
      <c r="C20">
        <v>1.0</v>
      </c>
      <c r="D20">
        <v>1.0</v>
      </c>
      <c r="E20">
        <v>3.0</v>
      </c>
      <c r="K20" t="s">
        <v>2495</v>
      </c>
      <c r="P20" s="45">
        <f>'Formato 1'!B25</f>
        <v>0</v>
      </c>
      <c r="Q20" s="45">
        <f>'Formato 1'!C25</f>
        <v>0</v>
      </c>
    </row>
    <row r="21" ht="15.75" customHeight="1">
      <c r="A21" t="str">
        <f t="shared" si="1"/>
        <v>1,1,1,3,1,0,0</v>
      </c>
      <c r="B21">
        <v>1.0</v>
      </c>
      <c r="C21">
        <v>1.0</v>
      </c>
      <c r="D21">
        <v>1.0</v>
      </c>
      <c r="E21">
        <v>3.0</v>
      </c>
      <c r="F21">
        <v>1.0</v>
      </c>
      <c r="L21" t="s">
        <v>2498</v>
      </c>
      <c r="P21" s="45" t="str">
        <f>'Formato 1'!B26</f>
        <v/>
      </c>
      <c r="Q21" s="45" t="str">
        <f>'Formato 1'!C26</f>
        <v/>
      </c>
    </row>
    <row r="22" ht="15.75" customHeight="1">
      <c r="A22" t="str">
        <f t="shared" si="1"/>
        <v>1,1,1,3,2,0,0</v>
      </c>
      <c r="B22">
        <v>1.0</v>
      </c>
      <c r="C22">
        <v>1.0</v>
      </c>
      <c r="D22">
        <v>1.0</v>
      </c>
      <c r="E22">
        <v>3.0</v>
      </c>
      <c r="F22">
        <v>2.0</v>
      </c>
      <c r="L22" t="s">
        <v>2502</v>
      </c>
      <c r="P22" s="45" t="str">
        <f>'Formato 1'!B27</f>
        <v/>
      </c>
      <c r="Q22" s="45" t="str">
        <f>'Formato 1'!C27</f>
        <v/>
      </c>
    </row>
    <row r="23" ht="15.75" customHeight="1">
      <c r="A23" t="str">
        <f t="shared" si="1"/>
        <v>1,1,1,3,3,0,0</v>
      </c>
      <c r="B23">
        <v>1.0</v>
      </c>
      <c r="C23">
        <v>1.0</v>
      </c>
      <c r="D23">
        <v>1.0</v>
      </c>
      <c r="E23">
        <v>3.0</v>
      </c>
      <c r="F23">
        <v>3.0</v>
      </c>
      <c r="L23" t="s">
        <v>2509</v>
      </c>
      <c r="P23" s="45" t="str">
        <f>'Formato 1'!B28</f>
        <v/>
      </c>
      <c r="Q23" s="45" t="str">
        <f>'Formato 1'!C28</f>
        <v/>
      </c>
    </row>
    <row r="24" ht="15.75" customHeight="1">
      <c r="A24" t="str">
        <f t="shared" si="1"/>
        <v>1,1,1,3,4,0,0</v>
      </c>
      <c r="B24">
        <v>1.0</v>
      </c>
      <c r="C24">
        <v>1.0</v>
      </c>
      <c r="D24">
        <v>1.0</v>
      </c>
      <c r="E24">
        <v>3.0</v>
      </c>
      <c r="F24">
        <v>4.0</v>
      </c>
      <c r="L24" t="s">
        <v>2512</v>
      </c>
      <c r="P24" s="45" t="str">
        <f>'Formato 1'!B29</f>
        <v/>
      </c>
      <c r="Q24" s="45" t="str">
        <f>'Formato 1'!C29</f>
        <v/>
      </c>
    </row>
    <row r="25" ht="15.75" customHeight="1">
      <c r="A25" t="str">
        <f t="shared" si="1"/>
        <v>1,1,1,3,5,0,0</v>
      </c>
      <c r="B25">
        <v>1.0</v>
      </c>
      <c r="C25">
        <v>1.0</v>
      </c>
      <c r="D25">
        <v>1.0</v>
      </c>
      <c r="E25">
        <v>3.0</v>
      </c>
      <c r="F25">
        <v>5.0</v>
      </c>
      <c r="L25" t="s">
        <v>2515</v>
      </c>
      <c r="P25" s="45" t="str">
        <f>'Formato 1'!B30</f>
        <v/>
      </c>
      <c r="Q25" s="45" t="str">
        <f>'Formato 1'!C30</f>
        <v/>
      </c>
    </row>
    <row r="26" ht="15.75" customHeight="1">
      <c r="A26" t="str">
        <f t="shared" si="1"/>
        <v>1,1,1,4,0,0,0</v>
      </c>
      <c r="B26">
        <v>1.0</v>
      </c>
      <c r="C26">
        <v>1.0</v>
      </c>
      <c r="D26">
        <v>1.0</v>
      </c>
      <c r="E26">
        <v>4.0</v>
      </c>
      <c r="K26" t="s">
        <v>2519</v>
      </c>
      <c r="P26" s="45">
        <f>'Formato 1'!B31</f>
        <v>0</v>
      </c>
      <c r="Q26" s="45">
        <f>'Formato 1'!C31</f>
        <v>0</v>
      </c>
    </row>
    <row r="27" ht="15.75" customHeight="1">
      <c r="A27" t="str">
        <f t="shared" si="1"/>
        <v>1,1,1,4,1,0,0</v>
      </c>
      <c r="B27">
        <v>1.0</v>
      </c>
      <c r="C27">
        <v>1.0</v>
      </c>
      <c r="D27">
        <v>1.0</v>
      </c>
      <c r="E27">
        <v>4.0</v>
      </c>
      <c r="F27">
        <v>1.0</v>
      </c>
      <c r="L27" t="s">
        <v>2521</v>
      </c>
      <c r="P27" s="45">
        <f>'Formato 1'!B32</f>
        <v>0</v>
      </c>
      <c r="Q27" s="45">
        <f>'Formato 1'!C32</f>
        <v>0</v>
      </c>
    </row>
    <row r="28" ht="15.75" customHeight="1">
      <c r="A28" t="str">
        <f t="shared" si="1"/>
        <v>1,1,1,4,2,0,0</v>
      </c>
      <c r="B28">
        <v>1.0</v>
      </c>
      <c r="C28">
        <v>1.0</v>
      </c>
      <c r="D28">
        <v>1.0</v>
      </c>
      <c r="E28">
        <v>4.0</v>
      </c>
      <c r="F28">
        <v>2.0</v>
      </c>
      <c r="L28" t="s">
        <v>2523</v>
      </c>
      <c r="P28" s="45" t="str">
        <f>'Formato 1'!B33</f>
        <v/>
      </c>
      <c r="Q28" s="45" t="str">
        <f>'Formato 1'!C33</f>
        <v/>
      </c>
    </row>
    <row r="29" ht="15.75" customHeight="1">
      <c r="A29" t="str">
        <f t="shared" si="1"/>
        <v>1,1,1,4,3,0,0</v>
      </c>
      <c r="B29">
        <v>1.0</v>
      </c>
      <c r="C29">
        <v>1.0</v>
      </c>
      <c r="D29">
        <v>1.0</v>
      </c>
      <c r="E29">
        <v>4.0</v>
      </c>
      <c r="F29">
        <v>3.0</v>
      </c>
      <c r="L29" t="s">
        <v>2526</v>
      </c>
      <c r="P29" s="45" t="str">
        <f>'Formato 1'!B34</f>
        <v/>
      </c>
      <c r="Q29" s="45" t="str">
        <f>'Formato 1'!C34</f>
        <v/>
      </c>
    </row>
    <row r="30" ht="15.75" customHeight="1">
      <c r="A30" t="str">
        <f t="shared" si="1"/>
        <v>1,1,1,4,4,0,0</v>
      </c>
      <c r="B30">
        <v>1.0</v>
      </c>
      <c r="C30">
        <v>1.0</v>
      </c>
      <c r="D30">
        <v>1.0</v>
      </c>
      <c r="E30">
        <v>4.0</v>
      </c>
      <c r="F30">
        <v>4.0</v>
      </c>
      <c r="L30" t="s">
        <v>2529</v>
      </c>
      <c r="P30" s="45" t="str">
        <f>'Formato 1'!B35</f>
        <v/>
      </c>
      <c r="Q30" s="45" t="str">
        <f>'Formato 1'!C35</f>
        <v/>
      </c>
    </row>
    <row r="31" ht="15.75" customHeight="1">
      <c r="A31" t="str">
        <f t="shared" si="1"/>
        <v>1,1,1,4,5,0,0</v>
      </c>
      <c r="B31">
        <v>1.0</v>
      </c>
      <c r="C31">
        <v>1.0</v>
      </c>
      <c r="D31">
        <v>1.0</v>
      </c>
      <c r="E31">
        <v>4.0</v>
      </c>
      <c r="F31">
        <v>5.0</v>
      </c>
      <c r="L31" t="s">
        <v>2532</v>
      </c>
      <c r="P31" s="45" t="str">
        <f>'Formato 1'!B36</f>
        <v/>
      </c>
      <c r="Q31" s="45" t="str">
        <f>'Formato 1'!C36</f>
        <v/>
      </c>
    </row>
    <row r="32" ht="15.75" customHeight="1">
      <c r="A32" t="str">
        <f t="shared" si="1"/>
        <v>1,1,1,5,0,0,0</v>
      </c>
      <c r="B32">
        <v>1.0</v>
      </c>
      <c r="C32">
        <v>1.0</v>
      </c>
      <c r="D32">
        <v>1.0</v>
      </c>
      <c r="E32">
        <v>5.0</v>
      </c>
      <c r="K32" t="s">
        <v>2533</v>
      </c>
      <c r="P32" s="45">
        <f>'Formato 1'!B37</f>
        <v>0</v>
      </c>
      <c r="Q32" s="45">
        <f>'Formato 1'!C37</f>
        <v>0</v>
      </c>
    </row>
    <row r="33" ht="15.75" customHeight="1">
      <c r="A33" t="str">
        <f t="shared" si="1"/>
        <v>1,1,1,5,1,0,0</v>
      </c>
      <c r="B33">
        <v>1.0</v>
      </c>
      <c r="C33">
        <v>1.0</v>
      </c>
      <c r="D33">
        <v>1.0</v>
      </c>
      <c r="E33">
        <v>5.0</v>
      </c>
      <c r="F33">
        <v>1.0</v>
      </c>
      <c r="L33" t="s">
        <v>2533</v>
      </c>
      <c r="P33" s="45">
        <f>'Formato 1'!B37</f>
        <v>0</v>
      </c>
      <c r="Q33" s="45">
        <f>'Formato 1'!C37</f>
        <v>0</v>
      </c>
    </row>
    <row r="34" ht="15.75" customHeight="1">
      <c r="A34" t="str">
        <f t="shared" si="1"/>
        <v>1,1,1,6,0,0,0</v>
      </c>
      <c r="B34">
        <v>1.0</v>
      </c>
      <c r="C34">
        <v>1.0</v>
      </c>
      <c r="D34">
        <v>1.0</v>
      </c>
      <c r="E34">
        <v>6.0</v>
      </c>
      <c r="K34" t="s">
        <v>2538</v>
      </c>
      <c r="P34" s="45">
        <f>'Formato 1'!B38</f>
        <v>0</v>
      </c>
      <c r="Q34" s="45">
        <f>'Formato 1'!C38</f>
        <v>0</v>
      </c>
    </row>
    <row r="35" ht="15.75" customHeight="1">
      <c r="A35" t="str">
        <f t="shared" si="1"/>
        <v>1,1,1,6,1,0,0</v>
      </c>
      <c r="B35">
        <v>1.0</v>
      </c>
      <c r="C35">
        <v>1.0</v>
      </c>
      <c r="D35">
        <v>1.0</v>
      </c>
      <c r="E35">
        <v>6.0</v>
      </c>
      <c r="F35">
        <v>1.0</v>
      </c>
      <c r="L35" t="s">
        <v>2540</v>
      </c>
      <c r="P35" s="45">
        <f>'Formato 1'!B39</f>
        <v>0</v>
      </c>
      <c r="Q35" s="45">
        <f>'Formato 1'!C39</f>
        <v>0</v>
      </c>
    </row>
    <row r="36" ht="15.75" customHeight="1">
      <c r="A36" t="str">
        <f t="shared" si="1"/>
        <v>1,1,1,6,2,0,0</v>
      </c>
      <c r="B36">
        <v>1.0</v>
      </c>
      <c r="C36">
        <v>1.0</v>
      </c>
      <c r="D36">
        <v>1.0</v>
      </c>
      <c r="E36">
        <v>6.0</v>
      </c>
      <c r="F36">
        <v>2.0</v>
      </c>
      <c r="L36" t="s">
        <v>2541</v>
      </c>
      <c r="P36" s="45">
        <f>'Formato 1'!B40</f>
        <v>0</v>
      </c>
      <c r="Q36" s="45">
        <f>'Formato 1'!C40</f>
        <v>0</v>
      </c>
    </row>
    <row r="37" ht="15.75" customHeight="1">
      <c r="A37" t="str">
        <f t="shared" si="1"/>
        <v>1,1,1,7,0,0,0</v>
      </c>
      <c r="B37">
        <v>1.0</v>
      </c>
      <c r="C37">
        <v>1.0</v>
      </c>
      <c r="D37">
        <v>1.0</v>
      </c>
      <c r="E37">
        <v>7.0</v>
      </c>
      <c r="K37" t="s">
        <v>2543</v>
      </c>
      <c r="P37" s="45">
        <f>'Formato 1'!B41</f>
        <v>0</v>
      </c>
      <c r="Q37" s="45">
        <f>'Formato 1'!C41</f>
        <v>0</v>
      </c>
    </row>
    <row r="38" ht="15.75" customHeight="1">
      <c r="A38" t="str">
        <f t="shared" si="1"/>
        <v>1,1,1,7,1,0,0</v>
      </c>
      <c r="B38">
        <v>1.0</v>
      </c>
      <c r="C38">
        <v>1.0</v>
      </c>
      <c r="D38">
        <v>1.0</v>
      </c>
      <c r="E38">
        <v>7.0</v>
      </c>
      <c r="F38">
        <v>1.0</v>
      </c>
      <c r="L38" t="s">
        <v>2544</v>
      </c>
      <c r="P38" s="45" t="str">
        <f>'Formato 1'!B42</f>
        <v/>
      </c>
      <c r="Q38" s="45" t="str">
        <f>'Formato 1'!C42</f>
        <v/>
      </c>
    </row>
    <row r="39" ht="15.75" customHeight="1">
      <c r="A39" t="str">
        <f t="shared" si="1"/>
        <v>1,1,1,7,2,0,0</v>
      </c>
      <c r="B39">
        <v>1.0</v>
      </c>
      <c r="C39">
        <v>1.0</v>
      </c>
      <c r="D39">
        <v>1.0</v>
      </c>
      <c r="E39">
        <v>7.0</v>
      </c>
      <c r="F39">
        <v>2.0</v>
      </c>
      <c r="L39" t="s">
        <v>2545</v>
      </c>
      <c r="P39" s="45" t="str">
        <f>'Formato 1'!B43</f>
        <v/>
      </c>
      <c r="Q39" s="45" t="str">
        <f>'Formato 1'!C43</f>
        <v/>
      </c>
    </row>
    <row r="40" ht="15.75" customHeight="1">
      <c r="A40" t="str">
        <f t="shared" si="1"/>
        <v>1,1,1,7,3,0,0</v>
      </c>
      <c r="B40">
        <v>1.0</v>
      </c>
      <c r="C40">
        <v>1.0</v>
      </c>
      <c r="D40">
        <v>1.0</v>
      </c>
      <c r="E40">
        <v>7.0</v>
      </c>
      <c r="F40">
        <v>3.0</v>
      </c>
      <c r="L40" t="s">
        <v>2546</v>
      </c>
      <c r="P40" s="45" t="str">
        <f>'Formato 1'!B44</f>
        <v/>
      </c>
      <c r="Q40" s="45" t="str">
        <f>'Formato 1'!C44</f>
        <v/>
      </c>
    </row>
    <row r="41" ht="15.75" customHeight="1">
      <c r="A41" t="str">
        <f t="shared" si="1"/>
        <v>1,1,1,7,4,0,0</v>
      </c>
      <c r="B41">
        <v>1.0</v>
      </c>
      <c r="C41">
        <v>1.0</v>
      </c>
      <c r="D41">
        <v>1.0</v>
      </c>
      <c r="E41">
        <v>7.0</v>
      </c>
      <c r="F41">
        <v>4.0</v>
      </c>
      <c r="L41" t="s">
        <v>2547</v>
      </c>
      <c r="P41" s="45" t="str">
        <f>'Formato 1'!B45</f>
        <v/>
      </c>
      <c r="Q41" s="45" t="str">
        <f>'Formato 1'!C45</f>
        <v/>
      </c>
    </row>
    <row r="42" ht="15.75" customHeight="1">
      <c r="A42" t="str">
        <f t="shared" si="1"/>
        <v>1,1,1,8,0,0,0</v>
      </c>
      <c r="B42">
        <v>1.0</v>
      </c>
      <c r="C42">
        <v>1.0</v>
      </c>
      <c r="D42">
        <v>1.0</v>
      </c>
      <c r="E42">
        <v>8.0</v>
      </c>
      <c r="K42" t="s">
        <v>2548</v>
      </c>
      <c r="P42" s="45">
        <f>'Formato 1'!B47</f>
        <v>2193312.16</v>
      </c>
      <c r="Q42" s="45">
        <f>'Formato 1'!C47</f>
        <v>1812148.39</v>
      </c>
    </row>
    <row r="43" ht="15.75" customHeight="1">
      <c r="A43" t="str">
        <f t="shared" si="1"/>
        <v>1,1,2,0,0,0,0</v>
      </c>
      <c r="B43">
        <v>1.0</v>
      </c>
      <c r="C43">
        <v>1.0</v>
      </c>
      <c r="D43">
        <v>2.0</v>
      </c>
      <c r="J43" t="s">
        <v>2428</v>
      </c>
    </row>
    <row r="44" ht="15.75" customHeight="1">
      <c r="A44" t="str">
        <f t="shared" si="1"/>
        <v>1,1,2,1,0,0,0</v>
      </c>
      <c r="B44">
        <v>1.0</v>
      </c>
      <c r="C44">
        <v>1.0</v>
      </c>
      <c r="D44">
        <v>2.0</v>
      </c>
      <c r="E44">
        <v>1.0</v>
      </c>
      <c r="K44" t="s">
        <v>2549</v>
      </c>
      <c r="P44" s="61">
        <f>'Formato 1'!B50</f>
        <v>0</v>
      </c>
      <c r="Q44" s="61">
        <f>'Formato 1'!C50</f>
        <v>0</v>
      </c>
    </row>
    <row r="45" ht="15.75" customHeight="1">
      <c r="A45" t="str">
        <f t="shared" si="1"/>
        <v>1,1,2,2,0,0,0</v>
      </c>
      <c r="B45">
        <v>1.0</v>
      </c>
      <c r="C45">
        <v>1.0</v>
      </c>
      <c r="D45">
        <v>2.0</v>
      </c>
      <c r="E45">
        <v>2.0</v>
      </c>
      <c r="K45" t="s">
        <v>2550</v>
      </c>
      <c r="P45" s="61">
        <f>'Formato 1'!B51</f>
        <v>158936.04</v>
      </c>
      <c r="Q45" s="61">
        <f>'Formato 1'!C51</f>
        <v>158936.04</v>
      </c>
    </row>
    <row r="46" ht="15.75" customHeight="1">
      <c r="A46" t="str">
        <f t="shared" si="1"/>
        <v>1,1,2,3,0,0,0</v>
      </c>
      <c r="B46">
        <v>1.0</v>
      </c>
      <c r="C46">
        <v>1.0</v>
      </c>
      <c r="D46">
        <v>2.0</v>
      </c>
      <c r="E46">
        <v>3.0</v>
      </c>
      <c r="K46" t="s">
        <v>2551</v>
      </c>
      <c r="P46" s="61">
        <f>'Formato 1'!B52</f>
        <v>0</v>
      </c>
      <c r="Q46" s="61">
        <f>'Formato 1'!C52</f>
        <v>0</v>
      </c>
    </row>
    <row r="47" ht="15.75" customHeight="1">
      <c r="A47" t="str">
        <f t="shared" si="1"/>
        <v>1,1,2,4,0,0,0</v>
      </c>
      <c r="B47">
        <v>1.0</v>
      </c>
      <c r="C47">
        <v>1.0</v>
      </c>
      <c r="D47">
        <v>2.0</v>
      </c>
      <c r="E47">
        <v>4.0</v>
      </c>
      <c r="K47" t="s">
        <v>2552</v>
      </c>
      <c r="P47" s="61">
        <f>'Formato 1'!B53</f>
        <v>486282.11</v>
      </c>
      <c r="Q47" s="61">
        <f>'Formato 1'!C53</f>
        <v>472383.92</v>
      </c>
    </row>
    <row r="48" ht="15.75" customHeight="1">
      <c r="A48" t="str">
        <f t="shared" si="1"/>
        <v>1,1,2,5,0,0,0</v>
      </c>
      <c r="B48">
        <v>1.0</v>
      </c>
      <c r="C48">
        <v>1.0</v>
      </c>
      <c r="D48">
        <v>2.0</v>
      </c>
      <c r="E48">
        <v>5.0</v>
      </c>
      <c r="K48" t="s">
        <v>2553</v>
      </c>
      <c r="P48" s="61">
        <f>'Formato 1'!B54</f>
        <v>0</v>
      </c>
      <c r="Q48" s="61">
        <f>'Formato 1'!C54</f>
        <v>0</v>
      </c>
    </row>
    <row r="49" ht="15.75" customHeight="1">
      <c r="A49" t="str">
        <f t="shared" si="1"/>
        <v>1,1,2,6,0,0,0</v>
      </c>
      <c r="B49">
        <v>1.0</v>
      </c>
      <c r="C49">
        <v>1.0</v>
      </c>
      <c r="D49">
        <v>2.0</v>
      </c>
      <c r="E49">
        <v>6.0</v>
      </c>
      <c r="K49" t="s">
        <v>2555</v>
      </c>
      <c r="P49" s="61">
        <f>'Formato 1'!B55</f>
        <v>-185600.4</v>
      </c>
      <c r="Q49" s="61">
        <f>'Formato 1'!C55</f>
        <v>-185600.4</v>
      </c>
    </row>
    <row r="50" ht="15.75" customHeight="1">
      <c r="A50" t="str">
        <f t="shared" si="1"/>
        <v>1,1,2,7,0,0,0</v>
      </c>
      <c r="B50">
        <v>1.0</v>
      </c>
      <c r="C50">
        <v>1.0</v>
      </c>
      <c r="D50">
        <v>2.0</v>
      </c>
      <c r="E50">
        <v>7.0</v>
      </c>
      <c r="K50" t="s">
        <v>2556</v>
      </c>
      <c r="P50" s="61">
        <f>'Formato 1'!B56</f>
        <v>0</v>
      </c>
      <c r="Q50" s="61">
        <f>'Formato 1'!C56</f>
        <v>0</v>
      </c>
    </row>
    <row r="51" ht="15.75" customHeight="1">
      <c r="A51" t="str">
        <f t="shared" si="1"/>
        <v>1,1,2,8,0,0,0</v>
      </c>
      <c r="B51">
        <v>1.0</v>
      </c>
      <c r="C51">
        <v>1.0</v>
      </c>
      <c r="D51">
        <v>2.0</v>
      </c>
      <c r="E51">
        <v>8.0</v>
      </c>
      <c r="K51" t="s">
        <v>2557</v>
      </c>
      <c r="P51" s="61">
        <f>'Formato 1'!B57</f>
        <v>0</v>
      </c>
      <c r="Q51" s="61">
        <f>'Formato 1'!C57</f>
        <v>0</v>
      </c>
    </row>
    <row r="52" ht="15.75" customHeight="1">
      <c r="A52" t="str">
        <f t="shared" si="1"/>
        <v>1,1,2,9,0,0,0</v>
      </c>
      <c r="B52">
        <v>1.0</v>
      </c>
      <c r="C52">
        <v>1.0</v>
      </c>
      <c r="D52">
        <v>2.0</v>
      </c>
      <c r="E52">
        <v>9.0</v>
      </c>
      <c r="K52" t="s">
        <v>2558</v>
      </c>
      <c r="P52" s="61">
        <f>'Formato 1'!B58</f>
        <v>0</v>
      </c>
      <c r="Q52" s="61">
        <f>'Formato 1'!C58</f>
        <v>0</v>
      </c>
    </row>
    <row r="53" ht="15.75" customHeight="1">
      <c r="A53" t="str">
        <f t="shared" si="1"/>
        <v>1,1,2,10,0,0,0</v>
      </c>
      <c r="B53">
        <v>1.0</v>
      </c>
      <c r="C53">
        <v>1.0</v>
      </c>
      <c r="D53">
        <v>2.0</v>
      </c>
      <c r="E53">
        <v>10.0</v>
      </c>
      <c r="J53" t="s">
        <v>2560</v>
      </c>
      <c r="P53" s="61">
        <f>'Formato 1'!B60</f>
        <v>459617.75</v>
      </c>
      <c r="Q53" s="61">
        <f>'Formato 1'!C60</f>
        <v>445719.56</v>
      </c>
    </row>
    <row r="54" ht="15.75" customHeight="1">
      <c r="A54" t="str">
        <f t="shared" si="1"/>
        <v>1,1,3,0,0,0,0</v>
      </c>
      <c r="B54">
        <v>1.0</v>
      </c>
      <c r="C54">
        <v>1.0</v>
      </c>
      <c r="D54">
        <v>3.0</v>
      </c>
      <c r="J54" t="s">
        <v>2563</v>
      </c>
      <c r="P54" s="61">
        <f>'Formato 1'!B62</f>
        <v>2652929.91</v>
      </c>
      <c r="Q54" s="61">
        <f>'Formato 1'!C62</f>
        <v>2257867.95</v>
      </c>
    </row>
    <row r="55" ht="15.75" customHeight="1">
      <c r="A55" t="str">
        <f t="shared" si="1"/>
        <v>1,2,0,0,0,0,0</v>
      </c>
      <c r="B55">
        <v>1.0</v>
      </c>
      <c r="C55">
        <v>2.0</v>
      </c>
      <c r="I55" t="s">
        <v>1537</v>
      </c>
    </row>
    <row r="56" ht="15.75" customHeight="1">
      <c r="A56" t="str">
        <f t="shared" si="1"/>
        <v>1,2,1,0,0,0,0</v>
      </c>
      <c r="B56">
        <v>1.0</v>
      </c>
      <c r="C56">
        <v>2.0</v>
      </c>
      <c r="D56">
        <v>1.0</v>
      </c>
      <c r="J56" t="s">
        <v>1557</v>
      </c>
    </row>
    <row r="57" ht="15.75" customHeight="1">
      <c r="A57" t="str">
        <f t="shared" si="1"/>
        <v>1,2,1,1,0,0,0</v>
      </c>
      <c r="B57">
        <v>1.0</v>
      </c>
      <c r="C57">
        <v>2.0</v>
      </c>
      <c r="D57">
        <v>1.0</v>
      </c>
      <c r="E57">
        <v>1.0</v>
      </c>
      <c r="K57" t="s">
        <v>2565</v>
      </c>
      <c r="P57" s="61">
        <f>'Formato 1'!E9</f>
        <v>1061801.34</v>
      </c>
      <c r="Q57" s="61">
        <f>'Formato 1'!F9</f>
        <v>1350371.91</v>
      </c>
    </row>
    <row r="58" ht="15.75" customHeight="1">
      <c r="A58" t="str">
        <f t="shared" si="1"/>
        <v>1,2,1,1,1,0,0</v>
      </c>
      <c r="B58">
        <v>1.0</v>
      </c>
      <c r="C58">
        <v>2.0</v>
      </c>
      <c r="D58">
        <v>1.0</v>
      </c>
      <c r="E58">
        <v>1.0</v>
      </c>
      <c r="F58">
        <v>1.0</v>
      </c>
      <c r="L58" t="s">
        <v>2567</v>
      </c>
      <c r="P58">
        <f>'Formato 1'!E10</f>
        <v>0</v>
      </c>
      <c r="Q58" s="61">
        <f>'Formato 1'!F10</f>
        <v>52962.18</v>
      </c>
    </row>
    <row r="59" ht="15.75" customHeight="1">
      <c r="A59" t="str">
        <f t="shared" si="1"/>
        <v>1,2,1,1,2,0,0</v>
      </c>
      <c r="B59">
        <v>1.0</v>
      </c>
      <c r="C59">
        <v>2.0</v>
      </c>
      <c r="D59">
        <v>1.0</v>
      </c>
      <c r="E59">
        <v>1.0</v>
      </c>
      <c r="F59">
        <v>2.0</v>
      </c>
      <c r="L59" t="s">
        <v>2568</v>
      </c>
      <c r="P59" s="61">
        <f>'Formato 1'!E11</f>
        <v>1011016.03</v>
      </c>
      <c r="Q59" s="61">
        <f>'Formato 1'!F11</f>
        <v>1007378</v>
      </c>
    </row>
    <row r="60" ht="15.75" customHeight="1">
      <c r="A60" t="str">
        <f t="shared" si="1"/>
        <v>1,2,1,1,3,0,0</v>
      </c>
      <c r="B60">
        <v>1.0</v>
      </c>
      <c r="C60">
        <v>2.0</v>
      </c>
      <c r="D60">
        <v>1.0</v>
      </c>
      <c r="E60">
        <v>1.0</v>
      </c>
      <c r="F60">
        <v>3.0</v>
      </c>
      <c r="L60" t="s">
        <v>2569</v>
      </c>
      <c r="P60" t="str">
        <f>'Formato 1'!E12</f>
        <v/>
      </c>
      <c r="Q60" t="str">
        <f>'Formato 1'!F12</f>
        <v/>
      </c>
    </row>
    <row r="61" ht="15.75" customHeight="1">
      <c r="A61" t="str">
        <f t="shared" si="1"/>
        <v>1,2,1,1,4,0,0</v>
      </c>
      <c r="B61">
        <v>1.0</v>
      </c>
      <c r="C61">
        <v>2.0</v>
      </c>
      <c r="D61">
        <v>1.0</v>
      </c>
      <c r="E61">
        <v>1.0</v>
      </c>
      <c r="F61">
        <v>4.0</v>
      </c>
      <c r="L61" t="s">
        <v>2570</v>
      </c>
      <c r="P61" s="61">
        <f>'Formato 1'!E13</f>
        <v>7521.26</v>
      </c>
      <c r="Q61" s="61">
        <f>'Formato 1'!F13</f>
        <v>201141.09</v>
      </c>
    </row>
    <row r="62" ht="15.75" customHeight="1">
      <c r="A62" t="str">
        <f t="shared" si="1"/>
        <v>1,2,1,1,5,0,0</v>
      </c>
      <c r="B62">
        <v>1.0</v>
      </c>
      <c r="C62">
        <v>2.0</v>
      </c>
      <c r="D62">
        <v>1.0</v>
      </c>
      <c r="E62">
        <v>1.0</v>
      </c>
      <c r="F62">
        <v>5.0</v>
      </c>
      <c r="L62" t="s">
        <v>2573</v>
      </c>
      <c r="P62" t="str">
        <f>'Formato 1'!E14</f>
        <v/>
      </c>
      <c r="Q62" t="str">
        <f>'Formato 1'!F14</f>
        <v/>
      </c>
    </row>
    <row r="63" ht="15.75" customHeight="1">
      <c r="A63" t="str">
        <f t="shared" si="1"/>
        <v>1,2,1,1,6,0,0</v>
      </c>
      <c r="B63">
        <v>1.0</v>
      </c>
      <c r="C63">
        <v>2.0</v>
      </c>
      <c r="D63">
        <v>1.0</v>
      </c>
      <c r="E63">
        <v>1.0</v>
      </c>
      <c r="F63">
        <v>6.0</v>
      </c>
      <c r="L63" t="s">
        <v>2582</v>
      </c>
      <c r="P63" t="str">
        <f>'Formato 1'!E15</f>
        <v/>
      </c>
      <c r="Q63" t="str">
        <f>'Formato 1'!F15</f>
        <v/>
      </c>
    </row>
    <row r="64" ht="15.75" customHeight="1">
      <c r="A64" t="str">
        <f t="shared" si="1"/>
        <v>1,2,1,1,7,0,0</v>
      </c>
      <c r="B64">
        <v>1.0</v>
      </c>
      <c r="C64">
        <v>2.0</v>
      </c>
      <c r="D64">
        <v>1.0</v>
      </c>
      <c r="E64">
        <v>1.0</v>
      </c>
      <c r="F64">
        <v>7.0</v>
      </c>
      <c r="L64" t="s">
        <v>2583</v>
      </c>
      <c r="P64" s="61">
        <f>'Formato 1'!E16</f>
        <v>43264.05</v>
      </c>
      <c r="Q64" s="61">
        <f>'Formato 1'!F16</f>
        <v>88890.64</v>
      </c>
    </row>
    <row r="65" ht="15.75" customHeight="1">
      <c r="A65" t="str">
        <f t="shared" si="1"/>
        <v>1,2,1,1,8,0,0</v>
      </c>
      <c r="B65">
        <v>1.0</v>
      </c>
      <c r="C65">
        <v>2.0</v>
      </c>
      <c r="D65">
        <v>1.0</v>
      </c>
      <c r="E65">
        <v>1.0</v>
      </c>
      <c r="F65">
        <v>8.0</v>
      </c>
      <c r="L65" t="s">
        <v>2591</v>
      </c>
      <c r="P65" t="str">
        <f>'Formato 1'!E17</f>
        <v/>
      </c>
      <c r="Q65" t="str">
        <f>'Formato 1'!F17</f>
        <v/>
      </c>
    </row>
    <row r="66" ht="15.75" customHeight="1">
      <c r="A66" t="str">
        <f t="shared" si="1"/>
        <v>1,2,1,1,9,0,0</v>
      </c>
      <c r="B66">
        <v>1.0</v>
      </c>
      <c r="C66">
        <v>2.0</v>
      </c>
      <c r="D66">
        <v>1.0</v>
      </c>
      <c r="E66">
        <v>1.0</v>
      </c>
      <c r="F66">
        <v>9.0</v>
      </c>
      <c r="L66" t="s">
        <v>2595</v>
      </c>
      <c r="P66">
        <f>'Formato 1'!E18</f>
        <v>0</v>
      </c>
      <c r="Q66">
        <f>'Formato 1'!F18</f>
        <v>0</v>
      </c>
    </row>
    <row r="67" ht="15.75" customHeight="1">
      <c r="A67" t="str">
        <f t="shared" si="1"/>
        <v>1,2,1,2,0,0,0</v>
      </c>
      <c r="B67">
        <v>1.0</v>
      </c>
      <c r="C67">
        <v>2.0</v>
      </c>
      <c r="D67">
        <v>1.0</v>
      </c>
      <c r="E67">
        <v>2.0</v>
      </c>
      <c r="K67" t="s">
        <v>2596</v>
      </c>
      <c r="P67">
        <f>'Formato 1'!E19</f>
        <v>0</v>
      </c>
      <c r="Q67">
        <f>'Formato 1'!F19</f>
        <v>0</v>
      </c>
    </row>
    <row r="68" ht="15.75" customHeight="1">
      <c r="A68" t="str">
        <f t="shared" si="1"/>
        <v>1,2,1,2,1,0,0</v>
      </c>
      <c r="B68">
        <v>1.0</v>
      </c>
      <c r="C68">
        <v>2.0</v>
      </c>
      <c r="D68">
        <v>1.0</v>
      </c>
      <c r="E68">
        <v>2.0</v>
      </c>
      <c r="F68">
        <v>1.0</v>
      </c>
      <c r="L68" t="s">
        <v>2600</v>
      </c>
      <c r="P68">
        <f>'Formato 1'!E20</f>
        <v>0</v>
      </c>
      <c r="Q68">
        <f>'Formato 1'!F20</f>
        <v>0</v>
      </c>
    </row>
    <row r="69" ht="15.75" customHeight="1">
      <c r="A69" t="str">
        <f t="shared" si="1"/>
        <v>1,2,1,2,2,0,0</v>
      </c>
      <c r="B69">
        <v>1.0</v>
      </c>
      <c r="C69">
        <v>2.0</v>
      </c>
      <c r="D69">
        <v>1.0</v>
      </c>
      <c r="E69">
        <v>2.0</v>
      </c>
      <c r="F69">
        <v>2.0</v>
      </c>
      <c r="L69" t="s">
        <v>2602</v>
      </c>
      <c r="P69">
        <f>'Formato 1'!E21</f>
        <v>0</v>
      </c>
      <c r="Q69">
        <f>'Formato 1'!F21</f>
        <v>0</v>
      </c>
    </row>
    <row r="70" ht="15.75" customHeight="1">
      <c r="A70" t="str">
        <f t="shared" si="1"/>
        <v>1,2,1,2,3,0,0</v>
      </c>
      <c r="B70">
        <v>1.0</v>
      </c>
      <c r="C70">
        <v>2.0</v>
      </c>
      <c r="D70">
        <v>1.0</v>
      </c>
      <c r="E70">
        <v>2.0</v>
      </c>
      <c r="F70">
        <v>3.0</v>
      </c>
      <c r="L70" t="s">
        <v>2603</v>
      </c>
      <c r="P70">
        <f>'Formato 1'!E22</f>
        <v>0</v>
      </c>
      <c r="Q70">
        <f>'Formato 1'!F22</f>
        <v>0</v>
      </c>
    </row>
    <row r="71" ht="15.75" customHeight="1">
      <c r="A71" t="str">
        <f t="shared" si="1"/>
        <v>1,2,1,3,0,0,0</v>
      </c>
      <c r="B71">
        <v>1.0</v>
      </c>
      <c r="C71">
        <v>2.0</v>
      </c>
      <c r="D71">
        <v>1.0</v>
      </c>
      <c r="E71">
        <v>3.0</v>
      </c>
      <c r="K71" t="s">
        <v>2604</v>
      </c>
      <c r="P71">
        <f>'Formato 1'!E23</f>
        <v>0</v>
      </c>
      <c r="Q71">
        <f>'Formato 1'!F23</f>
        <v>0</v>
      </c>
    </row>
    <row r="72" ht="15.75" customHeight="1">
      <c r="A72" t="str">
        <f t="shared" si="1"/>
        <v>1,2,1,3,1,0,0</v>
      </c>
      <c r="B72">
        <v>1.0</v>
      </c>
      <c r="C72">
        <v>2.0</v>
      </c>
      <c r="D72">
        <v>1.0</v>
      </c>
      <c r="E72">
        <v>3.0</v>
      </c>
      <c r="F72">
        <v>1.0</v>
      </c>
      <c r="L72" t="s">
        <v>2606</v>
      </c>
      <c r="P72">
        <f>'Formato 1'!E24</f>
        <v>0</v>
      </c>
      <c r="Q72">
        <f>'Formato 1'!F24</f>
        <v>0</v>
      </c>
    </row>
    <row r="73" ht="15.75" customHeight="1">
      <c r="A73" t="str">
        <f t="shared" si="1"/>
        <v>1,2,1,3,2,0,0</v>
      </c>
      <c r="B73">
        <v>1.0</v>
      </c>
      <c r="C73">
        <v>2.0</v>
      </c>
      <c r="D73">
        <v>1.0</v>
      </c>
      <c r="E73">
        <v>3.0</v>
      </c>
      <c r="F73">
        <v>2.0</v>
      </c>
      <c r="L73" t="s">
        <v>2607</v>
      </c>
      <c r="P73">
        <f>'Formato 1'!E25</f>
        <v>0</v>
      </c>
      <c r="Q73">
        <f>'Formato 1'!F25</f>
        <v>0</v>
      </c>
    </row>
    <row r="74" ht="15.75" customHeight="1">
      <c r="A74" t="str">
        <f t="shared" si="1"/>
        <v>1,2,1,4,0,0,0</v>
      </c>
      <c r="B74">
        <v>1.0</v>
      </c>
      <c r="C74">
        <v>2.0</v>
      </c>
      <c r="D74">
        <v>1.0</v>
      </c>
      <c r="E74">
        <v>4.0</v>
      </c>
      <c r="K74" t="s">
        <v>2609</v>
      </c>
      <c r="P74">
        <f>'Formato 1'!E26</f>
        <v>0</v>
      </c>
      <c r="Q74">
        <f>'Formato 1'!F26</f>
        <v>0</v>
      </c>
    </row>
    <row r="75" ht="15.75" customHeight="1">
      <c r="A75" t="str">
        <f t="shared" si="1"/>
        <v>1,2,1,4,1,0,0</v>
      </c>
      <c r="B75">
        <v>1.0</v>
      </c>
      <c r="C75">
        <v>2.0</v>
      </c>
      <c r="D75">
        <v>1.0</v>
      </c>
      <c r="E75">
        <v>4.0</v>
      </c>
      <c r="F75">
        <v>1.0</v>
      </c>
      <c r="L75" t="s">
        <v>2609</v>
      </c>
      <c r="P75">
        <f>'Formato 1'!E26</f>
        <v>0</v>
      </c>
      <c r="Q75">
        <f>'Formato 1'!F26</f>
        <v>0</v>
      </c>
    </row>
    <row r="76" ht="15.75" customHeight="1">
      <c r="A76" t="str">
        <f t="shared" si="1"/>
        <v>1,2,1,5,0,0,0</v>
      </c>
      <c r="B76">
        <v>1.0</v>
      </c>
      <c r="C76">
        <v>2.0</v>
      </c>
      <c r="D76">
        <v>1.0</v>
      </c>
      <c r="E76">
        <v>5.0</v>
      </c>
      <c r="K76" t="s">
        <v>2610</v>
      </c>
      <c r="P76">
        <f>'Formato 1'!E27</f>
        <v>0</v>
      </c>
      <c r="Q76">
        <f>'Formato 1'!F27</f>
        <v>0</v>
      </c>
    </row>
    <row r="77" ht="15.75" customHeight="1">
      <c r="A77" t="str">
        <f t="shared" si="1"/>
        <v>1,2,1,5,1,0,0</v>
      </c>
      <c r="B77">
        <v>1.0</v>
      </c>
      <c r="C77">
        <v>2.0</v>
      </c>
      <c r="D77">
        <v>1.0</v>
      </c>
      <c r="E77">
        <v>5.0</v>
      </c>
      <c r="F77">
        <v>1.0</v>
      </c>
      <c r="L77" t="s">
        <v>2612</v>
      </c>
      <c r="P77">
        <f>'Formato 1'!E28</f>
        <v>0</v>
      </c>
      <c r="Q77">
        <f>'Formato 1'!F28</f>
        <v>0</v>
      </c>
    </row>
    <row r="78" ht="15.75" customHeight="1">
      <c r="A78" t="str">
        <f t="shared" si="1"/>
        <v>1,2,1,5,2,0,0</v>
      </c>
      <c r="B78">
        <v>1.0</v>
      </c>
      <c r="C78">
        <v>2.0</v>
      </c>
      <c r="D78">
        <v>1.0</v>
      </c>
      <c r="E78">
        <v>5.0</v>
      </c>
      <c r="F78">
        <v>2.0</v>
      </c>
      <c r="L78" t="s">
        <v>2614</v>
      </c>
      <c r="P78">
        <f>'Formato 1'!E29</f>
        <v>0</v>
      </c>
      <c r="Q78">
        <f>'Formato 1'!F29</f>
        <v>0</v>
      </c>
    </row>
    <row r="79" ht="15.75" customHeight="1">
      <c r="A79" t="str">
        <f t="shared" si="1"/>
        <v>1,2,1,5,3,0,0</v>
      </c>
      <c r="B79">
        <v>1.0</v>
      </c>
      <c r="C79">
        <v>2.0</v>
      </c>
      <c r="D79">
        <v>1.0</v>
      </c>
      <c r="E79">
        <v>5.0</v>
      </c>
      <c r="F79">
        <v>3.0</v>
      </c>
      <c r="L79" t="s">
        <v>2616</v>
      </c>
      <c r="P79">
        <f>'Formato 1'!E30</f>
        <v>0</v>
      </c>
      <c r="Q79">
        <f>'Formato 1'!F30</f>
        <v>0</v>
      </c>
    </row>
    <row r="80" ht="15.75" customHeight="1">
      <c r="A80" t="str">
        <f t="shared" si="1"/>
        <v>1,2,1,6,0,0,0</v>
      </c>
      <c r="B80">
        <v>1.0</v>
      </c>
      <c r="C80">
        <v>2.0</v>
      </c>
      <c r="D80">
        <v>1.0</v>
      </c>
      <c r="E80">
        <v>6.0</v>
      </c>
      <c r="K80" t="s">
        <v>2618</v>
      </c>
      <c r="P80">
        <f>'Formato 1'!E31</f>
        <v>0</v>
      </c>
      <c r="Q80">
        <f>'Formato 1'!F31</f>
        <v>0</v>
      </c>
    </row>
    <row r="81" ht="15.75" customHeight="1">
      <c r="A81" t="str">
        <f t="shared" si="1"/>
        <v>1,2,1,6,1,0,0</v>
      </c>
      <c r="B81">
        <v>1.0</v>
      </c>
      <c r="C81">
        <v>2.0</v>
      </c>
      <c r="D81">
        <v>1.0</v>
      </c>
      <c r="E81">
        <v>6.0</v>
      </c>
      <c r="F81">
        <v>1.0</v>
      </c>
      <c r="L81" t="s">
        <v>2619</v>
      </c>
      <c r="P81" t="str">
        <f>'Formato 1'!E32</f>
        <v/>
      </c>
      <c r="Q81" t="str">
        <f>'Formato 1'!F32</f>
        <v/>
      </c>
    </row>
    <row r="82" ht="15.75" customHeight="1">
      <c r="A82" t="str">
        <f t="shared" si="1"/>
        <v>1,2,1,6,2,0,0</v>
      </c>
      <c r="B82">
        <v>1.0</v>
      </c>
      <c r="C82">
        <v>2.0</v>
      </c>
      <c r="D82">
        <v>1.0</v>
      </c>
      <c r="E82">
        <v>6.0</v>
      </c>
      <c r="F82">
        <v>2.0</v>
      </c>
      <c r="L82" t="s">
        <v>2628</v>
      </c>
      <c r="P82" t="str">
        <f>'Formato 1'!E33</f>
        <v/>
      </c>
      <c r="Q82" t="str">
        <f>'Formato 1'!F33</f>
        <v/>
      </c>
    </row>
    <row r="83" ht="15.75" customHeight="1">
      <c r="A83" t="str">
        <f t="shared" si="1"/>
        <v>1,2,1,6,3,0,0</v>
      </c>
      <c r="B83">
        <v>1.0</v>
      </c>
      <c r="C83">
        <v>2.0</v>
      </c>
      <c r="D83">
        <v>1.0</v>
      </c>
      <c r="E83">
        <v>6.0</v>
      </c>
      <c r="F83">
        <v>3.0</v>
      </c>
      <c r="L83" t="s">
        <v>2629</v>
      </c>
      <c r="P83" t="str">
        <f>'Formato 1'!E34</f>
        <v/>
      </c>
      <c r="Q83" t="str">
        <f>'Formato 1'!F34</f>
        <v/>
      </c>
    </row>
    <row r="84" ht="15.75" customHeight="1">
      <c r="A84" t="str">
        <f t="shared" si="1"/>
        <v>1,2,1,6,4,0,0</v>
      </c>
      <c r="B84">
        <v>1.0</v>
      </c>
      <c r="C84">
        <v>2.0</v>
      </c>
      <c r="D84">
        <v>1.0</v>
      </c>
      <c r="E84">
        <v>6.0</v>
      </c>
      <c r="F84">
        <v>4.0</v>
      </c>
      <c r="L84" t="s">
        <v>2631</v>
      </c>
      <c r="P84" t="str">
        <f>'Formato 1'!E35</f>
        <v/>
      </c>
      <c r="Q84" t="str">
        <f>'Formato 1'!F35</f>
        <v/>
      </c>
    </row>
    <row r="85" ht="15.75" customHeight="1">
      <c r="A85" t="str">
        <f t="shared" si="1"/>
        <v>1,2,1,6,5,0,0</v>
      </c>
      <c r="B85">
        <v>1.0</v>
      </c>
      <c r="C85">
        <v>2.0</v>
      </c>
      <c r="D85">
        <v>1.0</v>
      </c>
      <c r="E85">
        <v>6.0</v>
      </c>
      <c r="F85">
        <v>5.0</v>
      </c>
      <c r="L85" t="s">
        <v>2632</v>
      </c>
      <c r="P85" t="str">
        <f>'Formato 1'!E36</f>
        <v/>
      </c>
      <c r="Q85" t="str">
        <f>'Formato 1'!F36</f>
        <v/>
      </c>
    </row>
    <row r="86" ht="15.75" customHeight="1">
      <c r="A86" t="str">
        <f t="shared" si="1"/>
        <v>1,2,1,6,6,0,0</v>
      </c>
      <c r="B86">
        <v>1.0</v>
      </c>
      <c r="C86">
        <v>2.0</v>
      </c>
      <c r="D86">
        <v>1.0</v>
      </c>
      <c r="E86">
        <v>6.0</v>
      </c>
      <c r="F86">
        <v>6.0</v>
      </c>
      <c r="L86" t="s">
        <v>2633</v>
      </c>
      <c r="P86" t="str">
        <f>'Formato 1'!E37</f>
        <v/>
      </c>
      <c r="Q86" t="str">
        <f>'Formato 1'!F37</f>
        <v/>
      </c>
    </row>
    <row r="87" ht="15.75" customHeight="1">
      <c r="A87" t="str">
        <f t="shared" si="1"/>
        <v>1,2,1,7,0,0,0</v>
      </c>
      <c r="B87">
        <v>1.0</v>
      </c>
      <c r="C87">
        <v>2.0</v>
      </c>
      <c r="D87">
        <v>1.0</v>
      </c>
      <c r="E87">
        <v>7.0</v>
      </c>
      <c r="K87" t="s">
        <v>2634</v>
      </c>
      <c r="P87">
        <f>'Formato 1'!E38</f>
        <v>0</v>
      </c>
      <c r="Q87">
        <f>'Formato 1'!F38</f>
        <v>0</v>
      </c>
    </row>
    <row r="88" ht="15.75" customHeight="1">
      <c r="A88" t="str">
        <f t="shared" si="1"/>
        <v>1,2,1,7,1,0,0</v>
      </c>
      <c r="B88">
        <v>1.0</v>
      </c>
      <c r="C88">
        <v>2.0</v>
      </c>
      <c r="D88">
        <v>1.0</v>
      </c>
      <c r="E88">
        <v>7.0</v>
      </c>
      <c r="F88">
        <v>1.0</v>
      </c>
      <c r="L88" t="s">
        <v>2635</v>
      </c>
      <c r="P88">
        <f>'Formato 1'!E39</f>
        <v>0</v>
      </c>
      <c r="Q88">
        <f>'Formato 1'!F39</f>
        <v>0</v>
      </c>
    </row>
    <row r="89" ht="15.75" customHeight="1">
      <c r="A89" t="str">
        <f t="shared" si="1"/>
        <v>1,2,1,7,2,0,0</v>
      </c>
      <c r="B89">
        <v>1.0</v>
      </c>
      <c r="C89">
        <v>2.0</v>
      </c>
      <c r="D89">
        <v>1.0</v>
      </c>
      <c r="E89">
        <v>7.0</v>
      </c>
      <c r="F89">
        <v>2.0</v>
      </c>
      <c r="L89" t="s">
        <v>2637</v>
      </c>
      <c r="P89">
        <f>'Formato 1'!E40</f>
        <v>0</v>
      </c>
      <c r="Q89">
        <f>'Formato 1'!F40</f>
        <v>0</v>
      </c>
    </row>
    <row r="90" ht="15.75" customHeight="1">
      <c r="A90" t="str">
        <f t="shared" si="1"/>
        <v>1,2,1,7,3,0,0</v>
      </c>
      <c r="B90">
        <v>1.0</v>
      </c>
      <c r="C90">
        <v>2.0</v>
      </c>
      <c r="D90">
        <v>1.0</v>
      </c>
      <c r="E90">
        <v>7.0</v>
      </c>
      <c r="F90">
        <v>3.0</v>
      </c>
      <c r="L90" t="s">
        <v>2638</v>
      </c>
      <c r="P90">
        <f>'Formato 1'!E41</f>
        <v>0</v>
      </c>
      <c r="Q90">
        <f>'Formato 1'!F41</f>
        <v>0</v>
      </c>
    </row>
    <row r="91" ht="15.75" customHeight="1">
      <c r="A91" t="str">
        <f t="shared" si="1"/>
        <v>1,2,1,8,0,0,0</v>
      </c>
      <c r="B91">
        <v>1.0</v>
      </c>
      <c r="C91">
        <v>2.0</v>
      </c>
      <c r="D91">
        <v>1.0</v>
      </c>
      <c r="E91">
        <v>8.0</v>
      </c>
      <c r="K91" t="s">
        <v>2641</v>
      </c>
      <c r="P91">
        <f>'Formato 1'!E42</f>
        <v>0</v>
      </c>
      <c r="Q91">
        <f>'Formato 1'!F42</f>
        <v>0</v>
      </c>
    </row>
    <row r="92" ht="15.75" customHeight="1">
      <c r="A92" t="str">
        <f t="shared" si="1"/>
        <v>1,2,1,8,1,0,0</v>
      </c>
      <c r="B92">
        <v>1.0</v>
      </c>
      <c r="C92">
        <v>2.0</v>
      </c>
      <c r="D92">
        <v>1.0</v>
      </c>
      <c r="E92">
        <v>8.0</v>
      </c>
      <c r="F92">
        <v>1.0</v>
      </c>
      <c r="L92" t="s">
        <v>2644</v>
      </c>
      <c r="P92">
        <f>'Formato 1'!E43</f>
        <v>0</v>
      </c>
      <c r="Q92">
        <f>'Formato 1'!F43</f>
        <v>0</v>
      </c>
    </row>
    <row r="93" ht="15.75" customHeight="1">
      <c r="A93" t="str">
        <f t="shared" si="1"/>
        <v>1,2,1,8,2,0,0</v>
      </c>
      <c r="B93">
        <v>1.0</v>
      </c>
      <c r="C93">
        <v>2.0</v>
      </c>
      <c r="D93">
        <v>1.0</v>
      </c>
      <c r="E93">
        <v>8.0</v>
      </c>
      <c r="F93">
        <v>2.0</v>
      </c>
      <c r="L93" t="s">
        <v>2645</v>
      </c>
      <c r="P93">
        <f>'Formato 1'!E44</f>
        <v>0</v>
      </c>
      <c r="Q93">
        <f>'Formato 1'!F44</f>
        <v>0</v>
      </c>
    </row>
    <row r="94" ht="15.75" customHeight="1">
      <c r="A94" t="str">
        <f t="shared" si="1"/>
        <v>1,2,1,8,3,0,0</v>
      </c>
      <c r="B94">
        <v>1.0</v>
      </c>
      <c r="C94">
        <v>2.0</v>
      </c>
      <c r="D94">
        <v>1.0</v>
      </c>
      <c r="E94">
        <v>8.0</v>
      </c>
      <c r="F94">
        <v>3.0</v>
      </c>
      <c r="L94" t="s">
        <v>2648</v>
      </c>
      <c r="P94">
        <f>'Formato 1'!E45</f>
        <v>0</v>
      </c>
      <c r="Q94">
        <f>'Formato 1'!F45</f>
        <v>0</v>
      </c>
    </row>
    <row r="95" ht="15.75" customHeight="1">
      <c r="A95" t="str">
        <f t="shared" si="1"/>
        <v>1,2,1,9,0,0,0</v>
      </c>
      <c r="B95">
        <v>1.0</v>
      </c>
      <c r="C95">
        <v>2.0</v>
      </c>
      <c r="D95">
        <v>1.0</v>
      </c>
      <c r="E95">
        <v>9.0</v>
      </c>
      <c r="K95" t="s">
        <v>2649</v>
      </c>
      <c r="P95" s="61">
        <f>'Formato 1'!E47</f>
        <v>1061801.34</v>
      </c>
      <c r="Q95" s="61">
        <f>'Formato 1'!F47</f>
        <v>1350371.91</v>
      </c>
    </row>
    <row r="96" ht="15.75" customHeight="1">
      <c r="A96" t="str">
        <f t="shared" si="1"/>
        <v>1,2,2,0,0,0,0</v>
      </c>
      <c r="B96">
        <v>1.0</v>
      </c>
      <c r="C96">
        <v>2.0</v>
      </c>
      <c r="D96">
        <v>2.0</v>
      </c>
      <c r="J96" t="s">
        <v>2431</v>
      </c>
    </row>
    <row r="97" ht="15.75" customHeight="1">
      <c r="A97" t="str">
        <f t="shared" si="1"/>
        <v>1,2,2,1,1,0,0</v>
      </c>
      <c r="B97">
        <v>1.0</v>
      </c>
      <c r="C97">
        <v>2.0</v>
      </c>
      <c r="D97">
        <v>2.0</v>
      </c>
      <c r="E97">
        <v>1.0</v>
      </c>
      <c r="F97">
        <v>1.0</v>
      </c>
      <c r="K97" t="s">
        <v>2652</v>
      </c>
      <c r="P97" t="str">
        <f>'Formato 1'!E50</f>
        <v/>
      </c>
      <c r="Q97" t="str">
        <f>'Formato 1'!F50</f>
        <v/>
      </c>
    </row>
    <row r="98" ht="15.75" customHeight="1">
      <c r="A98" t="str">
        <f t="shared" si="1"/>
        <v>1,2,2,1,2,0,0</v>
      </c>
      <c r="B98">
        <v>1.0</v>
      </c>
      <c r="C98">
        <v>2.0</v>
      </c>
      <c r="D98">
        <v>2.0</v>
      </c>
      <c r="E98">
        <v>1.0</v>
      </c>
      <c r="F98">
        <v>2.0</v>
      </c>
      <c r="K98" t="s">
        <v>2653</v>
      </c>
      <c r="P98" t="str">
        <f>'Formato 1'!E51</f>
        <v/>
      </c>
      <c r="Q98" t="str">
        <f>'Formato 1'!F51</f>
        <v/>
      </c>
    </row>
    <row r="99" ht="15.75" customHeight="1">
      <c r="A99" t="str">
        <f t="shared" si="1"/>
        <v>1,2,2,1,3,0,0</v>
      </c>
      <c r="B99">
        <v>1.0</v>
      </c>
      <c r="C99">
        <v>2.0</v>
      </c>
      <c r="D99">
        <v>2.0</v>
      </c>
      <c r="E99">
        <v>1.0</v>
      </c>
      <c r="F99">
        <v>3.0</v>
      </c>
      <c r="K99" t="s">
        <v>2660</v>
      </c>
      <c r="P99" t="str">
        <f>'Formato 1'!E52</f>
        <v/>
      </c>
      <c r="Q99" t="str">
        <f>'Formato 1'!F52</f>
        <v/>
      </c>
    </row>
    <row r="100" ht="15.75" customHeight="1">
      <c r="A100" t="str">
        <f t="shared" si="1"/>
        <v>1,2,2,1,4,0,0</v>
      </c>
      <c r="B100">
        <v>1.0</v>
      </c>
      <c r="C100">
        <v>2.0</v>
      </c>
      <c r="D100">
        <v>2.0</v>
      </c>
      <c r="E100">
        <v>1.0</v>
      </c>
      <c r="F100">
        <v>4.0</v>
      </c>
      <c r="K100" t="s">
        <v>2662</v>
      </c>
      <c r="P100" t="str">
        <f>'Formato 1'!E53</f>
        <v/>
      </c>
      <c r="Q100" t="str">
        <f>'Formato 1'!F53</f>
        <v/>
      </c>
    </row>
    <row r="101" ht="15.75" customHeight="1">
      <c r="A101" t="str">
        <f t="shared" si="1"/>
        <v>1,2,2,1,5,0,0</v>
      </c>
      <c r="B101">
        <v>1.0</v>
      </c>
      <c r="C101">
        <v>2.0</v>
      </c>
      <c r="D101">
        <v>2.0</v>
      </c>
      <c r="E101">
        <v>1.0</v>
      </c>
      <c r="F101">
        <v>5.0</v>
      </c>
      <c r="K101" t="s">
        <v>2663</v>
      </c>
      <c r="P101" t="str">
        <f>'Formato 1'!E54</f>
        <v/>
      </c>
      <c r="Q101" t="str">
        <f>'Formato 1'!F54</f>
        <v/>
      </c>
    </row>
    <row r="102" ht="15.75" customHeight="1">
      <c r="A102" t="str">
        <f t="shared" si="1"/>
        <v>1,2,2,1,6,0,0</v>
      </c>
      <c r="B102">
        <v>1.0</v>
      </c>
      <c r="C102">
        <v>2.0</v>
      </c>
      <c r="D102">
        <v>2.0</v>
      </c>
      <c r="E102">
        <v>1.0</v>
      </c>
      <c r="F102">
        <v>6.0</v>
      </c>
      <c r="K102" t="s">
        <v>2665</v>
      </c>
      <c r="P102" t="str">
        <f>'Formato 1'!E55</f>
        <v/>
      </c>
      <c r="Q102" t="str">
        <f>'Formato 1'!F55</f>
        <v/>
      </c>
    </row>
    <row r="103" ht="15.75" customHeight="1">
      <c r="A103" t="str">
        <f t="shared" si="1"/>
        <v>1,2,2,1,7,0,0</v>
      </c>
      <c r="B103">
        <v>1.0</v>
      </c>
      <c r="C103">
        <v>2.0</v>
      </c>
      <c r="D103">
        <v>2.0</v>
      </c>
      <c r="E103">
        <v>1.0</v>
      </c>
      <c r="F103">
        <v>7.0</v>
      </c>
      <c r="K103" t="s">
        <v>2667</v>
      </c>
      <c r="P103">
        <f>'Formato 1'!E57</f>
        <v>0</v>
      </c>
      <c r="Q103">
        <f>'Formato 1'!F57</f>
        <v>0</v>
      </c>
    </row>
    <row r="104" ht="15.75" customHeight="1">
      <c r="A104" t="str">
        <f t="shared" si="1"/>
        <v>1,2,3,0,0,0,0</v>
      </c>
      <c r="B104">
        <v>1.0</v>
      </c>
      <c r="C104">
        <v>2.0</v>
      </c>
      <c r="D104">
        <v>3.0</v>
      </c>
      <c r="J104" t="s">
        <v>2669</v>
      </c>
      <c r="P104" s="61">
        <f>'Formato 1'!E59</f>
        <v>1061801.34</v>
      </c>
      <c r="Q104" s="61">
        <f>'Formato 1'!F59</f>
        <v>1350371.91</v>
      </c>
    </row>
    <row r="105" ht="15.75" customHeight="1">
      <c r="A105" t="str">
        <f t="shared" si="1"/>
        <v>1,2,4,0,0,0,0</v>
      </c>
      <c r="B105">
        <v>1.0</v>
      </c>
      <c r="C105">
        <v>2.0</v>
      </c>
      <c r="D105">
        <v>4.0</v>
      </c>
      <c r="J105" t="s">
        <v>2489</v>
      </c>
    </row>
    <row r="106" ht="15.75" customHeight="1">
      <c r="A106" t="str">
        <f t="shared" si="1"/>
        <v>1,2,4,1,0,0,0</v>
      </c>
      <c r="B106">
        <v>1.0</v>
      </c>
      <c r="C106">
        <v>2.0</v>
      </c>
      <c r="D106">
        <v>4.0</v>
      </c>
      <c r="E106">
        <v>1.0</v>
      </c>
      <c r="K106" t="s">
        <v>2670</v>
      </c>
      <c r="P106" t="str">
        <f>'Formato 1'!E63</f>
        <v/>
      </c>
      <c r="Q106" t="str">
        <f>'Formato 1'!F63</f>
        <v/>
      </c>
    </row>
    <row r="107" ht="15.75" customHeight="1">
      <c r="A107" t="str">
        <f t="shared" si="1"/>
        <v>1,2,4,1,1,0,0</v>
      </c>
      <c r="B107">
        <v>1.0</v>
      </c>
      <c r="C107">
        <v>2.0</v>
      </c>
      <c r="D107">
        <v>4.0</v>
      </c>
      <c r="E107">
        <v>1.0</v>
      </c>
      <c r="F107">
        <v>1.0</v>
      </c>
      <c r="L107" t="s">
        <v>2672</v>
      </c>
      <c r="P107" t="str">
        <f>'Formato 1'!E64</f>
        <v/>
      </c>
      <c r="Q107" t="str">
        <f>'Formato 1'!F64</f>
        <v/>
      </c>
    </row>
    <row r="108" ht="15.75" customHeight="1">
      <c r="A108" t="str">
        <f t="shared" si="1"/>
        <v>1,2,4,1,2,0,0</v>
      </c>
      <c r="B108">
        <v>1.0</v>
      </c>
      <c r="C108">
        <v>2.0</v>
      </c>
      <c r="D108">
        <v>4.0</v>
      </c>
      <c r="E108">
        <v>1.0</v>
      </c>
      <c r="F108">
        <v>2.0</v>
      </c>
      <c r="L108" t="s">
        <v>2673</v>
      </c>
      <c r="P108" t="str">
        <f>'Formato 1'!E65</f>
        <v/>
      </c>
      <c r="Q108" t="str">
        <f>'Formato 1'!F65</f>
        <v/>
      </c>
    </row>
    <row r="109" ht="15.75" customHeight="1">
      <c r="A109" t="str">
        <f t="shared" si="1"/>
        <v>1,2,4,1,4,0,0</v>
      </c>
      <c r="B109">
        <v>1.0</v>
      </c>
      <c r="C109">
        <v>2.0</v>
      </c>
      <c r="D109">
        <v>4.0</v>
      </c>
      <c r="E109">
        <v>1.0</v>
      </c>
      <c r="F109">
        <v>4.0</v>
      </c>
      <c r="L109" t="s">
        <v>2674</v>
      </c>
      <c r="P109" t="str">
        <f>'Formato 1'!E66</f>
        <v/>
      </c>
      <c r="Q109" t="str">
        <f>'Formato 1'!F66</f>
        <v/>
      </c>
    </row>
    <row r="110" ht="15.75" customHeight="1">
      <c r="A110" t="str">
        <f t="shared" si="1"/>
        <v>1,2,4,2,0,0,0</v>
      </c>
      <c r="B110">
        <v>1.0</v>
      </c>
      <c r="C110">
        <v>2.0</v>
      </c>
      <c r="D110">
        <v>4.0</v>
      </c>
      <c r="E110">
        <v>2.0</v>
      </c>
      <c r="K110" t="s">
        <v>2675</v>
      </c>
      <c r="P110" s="61">
        <f>'Formato 1'!E68</f>
        <v>1591128.57</v>
      </c>
      <c r="Q110">
        <f>'Formato 1'!F68</f>
        <v>907496.04</v>
      </c>
    </row>
    <row r="111" ht="15.75" customHeight="1">
      <c r="A111" t="str">
        <f t="shared" si="1"/>
        <v>1,2,4,2,1,0,0</v>
      </c>
      <c r="B111">
        <v>1.0</v>
      </c>
      <c r="C111">
        <v>2.0</v>
      </c>
      <c r="D111">
        <v>4.0</v>
      </c>
      <c r="E111">
        <v>2.0</v>
      </c>
      <c r="F111">
        <v>1.0</v>
      </c>
      <c r="L111" t="s">
        <v>2676</v>
      </c>
      <c r="P111" s="61">
        <f>'Formato 1'!E69</f>
        <v>683632.53</v>
      </c>
      <c r="Q111">
        <f>'Formato 1'!F69</f>
        <v>-708.28</v>
      </c>
    </row>
    <row r="112" ht="15.75" customHeight="1">
      <c r="A112" t="str">
        <f t="shared" si="1"/>
        <v>1,2,4,2,2,0,0</v>
      </c>
      <c r="B112">
        <v>1.0</v>
      </c>
      <c r="C112">
        <v>2.0</v>
      </c>
      <c r="D112">
        <v>4.0</v>
      </c>
      <c r="E112">
        <v>2.0</v>
      </c>
      <c r="F112">
        <v>2.0</v>
      </c>
      <c r="L112" t="s">
        <v>2686</v>
      </c>
      <c r="P112" s="61">
        <f>'Formato 1'!E70</f>
        <v>907496.04</v>
      </c>
      <c r="Q112" s="61">
        <f>'Formato 1'!F70</f>
        <v>908204.32</v>
      </c>
    </row>
    <row r="113" ht="15.75" customHeight="1">
      <c r="A113" t="str">
        <f t="shared" si="1"/>
        <v>1,2,4,2,3,0,0</v>
      </c>
      <c r="B113">
        <v>1.0</v>
      </c>
      <c r="C113">
        <v>2.0</v>
      </c>
      <c r="D113">
        <v>4.0</v>
      </c>
      <c r="E113">
        <v>2.0</v>
      </c>
      <c r="F113">
        <v>3.0</v>
      </c>
      <c r="L113" t="s">
        <v>2687</v>
      </c>
      <c r="P113">
        <f>'Formato 1'!E71</f>
        <v>0</v>
      </c>
      <c r="Q113">
        <f>'Formato 1'!F71</f>
        <v>0</v>
      </c>
    </row>
    <row r="114" ht="15.75" customHeight="1">
      <c r="A114" t="str">
        <f t="shared" si="1"/>
        <v>1,2,4,2,4,0,0</v>
      </c>
      <c r="B114">
        <v>1.0</v>
      </c>
      <c r="C114">
        <v>2.0</v>
      </c>
      <c r="D114">
        <v>4.0</v>
      </c>
      <c r="E114">
        <v>2.0</v>
      </c>
      <c r="F114">
        <v>4.0</v>
      </c>
      <c r="L114" t="s">
        <v>2688</v>
      </c>
      <c r="P114">
        <f>'Formato 1'!E72</f>
        <v>0</v>
      </c>
      <c r="Q114">
        <f>'Formato 1'!F72</f>
        <v>0</v>
      </c>
    </row>
    <row r="115" ht="15.75" customHeight="1">
      <c r="A115" t="str">
        <f t="shared" si="1"/>
        <v>1,2,4,2,5,0,0</v>
      </c>
      <c r="B115">
        <v>1.0</v>
      </c>
      <c r="C115">
        <v>2.0</v>
      </c>
      <c r="D115">
        <v>4.0</v>
      </c>
      <c r="E115">
        <v>2.0</v>
      </c>
      <c r="F115">
        <v>5.0</v>
      </c>
      <c r="L115" t="s">
        <v>2689</v>
      </c>
      <c r="P115">
        <f>'Formato 1'!E73</f>
        <v>0</v>
      </c>
      <c r="Q115">
        <f>'Formato 1'!F73</f>
        <v>0</v>
      </c>
    </row>
    <row r="116" ht="15.75" customHeight="1">
      <c r="A116" t="str">
        <f t="shared" si="1"/>
        <v>1,2,4,3,0,0,0</v>
      </c>
      <c r="B116">
        <v>1.0</v>
      </c>
      <c r="C116">
        <v>2.0</v>
      </c>
      <c r="D116">
        <v>4.0</v>
      </c>
      <c r="E116">
        <v>3.0</v>
      </c>
      <c r="K116" t="s">
        <v>2690</v>
      </c>
      <c r="P116">
        <f>'Formato 1'!E75</f>
        <v>0</v>
      </c>
      <c r="Q116">
        <f>'Formato 1'!F75</f>
        <v>0</v>
      </c>
    </row>
    <row r="117" ht="15.75" customHeight="1">
      <c r="A117" t="str">
        <f t="shared" si="1"/>
        <v>1,2,4,3,1,0,0</v>
      </c>
      <c r="B117">
        <v>1.0</v>
      </c>
      <c r="C117">
        <v>2.0</v>
      </c>
      <c r="D117">
        <v>4.0</v>
      </c>
      <c r="E117">
        <v>3.0</v>
      </c>
      <c r="F117">
        <v>1.0</v>
      </c>
      <c r="L117" t="s">
        <v>2693</v>
      </c>
      <c r="P117" t="str">
        <f>'Formato 1'!E76</f>
        <v/>
      </c>
      <c r="Q117" t="str">
        <f>'Formato 1'!F76</f>
        <v/>
      </c>
    </row>
    <row r="118" ht="15.75" customHeight="1">
      <c r="A118" t="str">
        <f t="shared" si="1"/>
        <v>1,2,4,3,2,0,0</v>
      </c>
      <c r="B118">
        <v>1.0</v>
      </c>
      <c r="C118">
        <v>2.0</v>
      </c>
      <c r="D118">
        <v>4.0</v>
      </c>
      <c r="E118">
        <v>3.0</v>
      </c>
      <c r="F118">
        <v>2.0</v>
      </c>
      <c r="L118" t="s">
        <v>2694</v>
      </c>
      <c r="P118" t="str">
        <f>'Formato 1'!E77</f>
        <v/>
      </c>
      <c r="Q118" t="str">
        <f>'Formato 1'!F77</f>
        <v/>
      </c>
    </row>
    <row r="119" ht="15.75" customHeight="1">
      <c r="A119" t="str">
        <f t="shared" si="1"/>
        <v>1,2,4,4,0,0,0</v>
      </c>
      <c r="B119">
        <v>1.0</v>
      </c>
      <c r="C119">
        <v>2.0</v>
      </c>
      <c r="D119">
        <v>4.0</v>
      </c>
      <c r="E119">
        <v>4.0</v>
      </c>
      <c r="K119" t="s">
        <v>2695</v>
      </c>
      <c r="P119" s="61">
        <f>'Formato 1'!E79</f>
        <v>1591128.57</v>
      </c>
      <c r="Q119">
        <f>'Formato 1'!F79</f>
        <v>907496.04</v>
      </c>
    </row>
    <row r="120" ht="15.75" customHeight="1">
      <c r="A120" t="str">
        <f t="shared" si="1"/>
        <v>1,2,4,5,0,0,0</v>
      </c>
      <c r="B120">
        <v>1.0</v>
      </c>
      <c r="C120">
        <v>2.0</v>
      </c>
      <c r="D120">
        <v>4.0</v>
      </c>
      <c r="E120">
        <v>5.0</v>
      </c>
      <c r="K120" t="s">
        <v>2696</v>
      </c>
      <c r="P120" s="61">
        <f>'Formato 1'!E81</f>
        <v>2652929.91</v>
      </c>
      <c r="Q120" s="61">
        <f>'Formato 1'!F81</f>
        <v>2257867.95</v>
      </c>
    </row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2.29"/>
    <col customWidth="1" min="2" max="4" width="20.71"/>
    <col customWidth="1" min="5" max="5" width="27.71"/>
    <col customWidth="1" min="6" max="7" width="20.71"/>
    <col customWidth="1" min="8" max="8" width="31.29"/>
    <col customWidth="1" hidden="1" min="9" max="9" width="10.71"/>
    <col customWidth="1" min="10" max="26" width="10.71"/>
  </cols>
  <sheetData>
    <row r="1" ht="37.5" customHeight="1">
      <c r="A1" s="51" t="s">
        <v>2490</v>
      </c>
      <c r="B1" s="14"/>
      <c r="C1" s="14"/>
      <c r="D1" s="14"/>
      <c r="E1" s="14"/>
      <c r="F1" s="14"/>
      <c r="G1" s="51"/>
      <c r="H1" s="1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>
      <c r="A2" s="16" t="str">
        <f>ENTE_PUBLICO_A</f>
        <v>CONSEJO TURISTICO DE SAN MIGUEL DE ALLENDE, GTO., Gobierno del Estado de Guanajuato (a)</v>
      </c>
      <c r="B2" s="18"/>
      <c r="C2" s="18"/>
      <c r="D2" s="18"/>
      <c r="E2" s="18"/>
      <c r="F2" s="18"/>
      <c r="G2" s="18"/>
      <c r="H2" s="19"/>
    </row>
    <row r="3">
      <c r="A3" s="20" t="s">
        <v>2494</v>
      </c>
      <c r="B3" s="21"/>
      <c r="C3" s="21"/>
      <c r="D3" s="21"/>
      <c r="E3" s="21"/>
      <c r="F3" s="21"/>
      <c r="G3" s="21"/>
      <c r="H3" s="22"/>
    </row>
    <row r="4">
      <c r="A4" s="20" t="str">
        <f>PERIODO_INFORME</f>
        <v>Al 31 de diciembre de 2017 y al 30 de marzo de 2018 (b)</v>
      </c>
      <c r="B4" s="21"/>
      <c r="C4" s="21"/>
      <c r="D4" s="21"/>
      <c r="E4" s="21"/>
      <c r="F4" s="21"/>
      <c r="G4" s="21"/>
      <c r="H4" s="22"/>
    </row>
    <row r="5">
      <c r="A5" s="23" t="s">
        <v>1277</v>
      </c>
      <c r="B5" s="24"/>
      <c r="C5" s="24"/>
      <c r="D5" s="24"/>
      <c r="E5" s="24"/>
      <c r="F5" s="24"/>
      <c r="G5" s="24"/>
      <c r="H5" s="25"/>
    </row>
    <row r="6">
      <c r="A6" s="52" t="s">
        <v>2500</v>
      </c>
      <c r="B6" s="52" t="str">
        <f>ULTIMO_SALDO</f>
        <v>Saldo al 31 de diciembre de 2017 (d)</v>
      </c>
      <c r="C6" s="52" t="s">
        <v>2503</v>
      </c>
      <c r="D6" s="52" t="s">
        <v>2504</v>
      </c>
      <c r="E6" s="52" t="s">
        <v>2505</v>
      </c>
      <c r="F6" s="52" t="s">
        <v>2506</v>
      </c>
      <c r="G6" s="52" t="s">
        <v>2507</v>
      </c>
      <c r="H6" s="28" t="s">
        <v>2508</v>
      </c>
      <c r="I6" s="53"/>
    </row>
    <row r="7">
      <c r="A7" s="54"/>
      <c r="B7" s="54"/>
      <c r="C7" s="54"/>
      <c r="D7" s="54"/>
      <c r="E7" s="54"/>
      <c r="F7" s="54"/>
      <c r="G7" s="54"/>
      <c r="H7" s="54"/>
      <c r="I7" s="53"/>
    </row>
    <row r="8">
      <c r="A8" s="55" t="s">
        <v>2511</v>
      </c>
      <c r="B8" s="49">
        <f t="shared" ref="B8:H8" si="1">B9+B13</f>
        <v>0</v>
      </c>
      <c r="C8" s="49">
        <f t="shared" si="1"/>
        <v>0</v>
      </c>
      <c r="D8" s="49">
        <f t="shared" si="1"/>
        <v>0</v>
      </c>
      <c r="E8" s="49">
        <f t="shared" si="1"/>
        <v>0</v>
      </c>
      <c r="F8" s="49">
        <f t="shared" si="1"/>
        <v>0</v>
      </c>
      <c r="G8" s="49">
        <f t="shared" si="1"/>
        <v>0</v>
      </c>
      <c r="H8" s="49">
        <f t="shared" si="1"/>
        <v>0</v>
      </c>
    </row>
    <row r="9">
      <c r="A9" s="56" t="s">
        <v>2518</v>
      </c>
      <c r="B9" s="31"/>
      <c r="C9" s="31"/>
      <c r="D9" s="31"/>
      <c r="E9" s="31"/>
      <c r="F9" s="31"/>
      <c r="G9" s="31"/>
      <c r="H9" s="31">
        <f>SUM(H10:H12)</f>
        <v>0</v>
      </c>
    </row>
    <row r="10">
      <c r="A10" s="56" t="s">
        <v>2522</v>
      </c>
      <c r="B10" s="31"/>
      <c r="C10" s="31"/>
      <c r="D10" s="31"/>
      <c r="E10" s="31"/>
      <c r="F10" s="31"/>
      <c r="G10" s="31"/>
      <c r="H10" s="31"/>
    </row>
    <row r="11">
      <c r="A11" s="56" t="s">
        <v>2525</v>
      </c>
      <c r="B11" s="31"/>
      <c r="C11" s="31"/>
      <c r="D11" s="31"/>
      <c r="E11" s="31"/>
      <c r="F11" s="31"/>
      <c r="G11" s="31"/>
      <c r="H11" s="31"/>
    </row>
    <row r="12">
      <c r="A12" s="56" t="s">
        <v>2528</v>
      </c>
      <c r="B12" s="31"/>
      <c r="C12" s="31"/>
      <c r="D12" s="31"/>
      <c r="E12" s="31"/>
      <c r="F12" s="31"/>
      <c r="G12" s="31"/>
      <c r="H12" s="31"/>
    </row>
    <row r="13">
      <c r="A13" s="56" t="s">
        <v>2530</v>
      </c>
      <c r="B13" s="31"/>
      <c r="C13" s="31"/>
      <c r="D13" s="31"/>
      <c r="E13" s="31"/>
      <c r="F13" s="31"/>
      <c r="G13" s="31"/>
      <c r="H13" s="31">
        <f>SUM(H14:H16)</f>
        <v>0</v>
      </c>
    </row>
    <row r="14">
      <c r="A14" s="56" t="s">
        <v>2534</v>
      </c>
      <c r="B14" s="31"/>
      <c r="C14" s="31"/>
      <c r="D14" s="31"/>
      <c r="E14" s="31"/>
      <c r="F14" s="31"/>
      <c r="G14" s="31"/>
      <c r="H14" s="31"/>
    </row>
    <row r="15">
      <c r="A15" s="56" t="s">
        <v>2535</v>
      </c>
      <c r="B15" s="31"/>
      <c r="C15" s="31"/>
      <c r="D15" s="31"/>
      <c r="E15" s="31"/>
      <c r="F15" s="31"/>
      <c r="G15" s="31"/>
      <c r="H15" s="31"/>
    </row>
    <row r="16">
      <c r="A16" s="56" t="s">
        <v>2537</v>
      </c>
      <c r="B16" s="31"/>
      <c r="C16" s="31"/>
      <c r="D16" s="31"/>
      <c r="E16" s="31"/>
      <c r="F16" s="31"/>
      <c r="G16" s="31"/>
      <c r="H16" s="31"/>
    </row>
    <row r="17">
      <c r="A17" s="31"/>
      <c r="B17" s="54"/>
      <c r="C17" s="54"/>
      <c r="D17" s="54"/>
      <c r="E17" s="54"/>
      <c r="F17" s="54"/>
      <c r="G17" s="54"/>
      <c r="H17" s="54"/>
    </row>
    <row r="18">
      <c r="A18" s="55" t="s">
        <v>2539</v>
      </c>
      <c r="B18" s="49"/>
      <c r="C18" s="59"/>
      <c r="D18" s="59"/>
      <c r="E18" s="59"/>
      <c r="F18" s="49"/>
      <c r="G18" s="59"/>
      <c r="H18" s="59"/>
    </row>
    <row r="19">
      <c r="A19" s="31"/>
      <c r="B19" s="54"/>
      <c r="C19" s="54"/>
      <c r="D19" s="54"/>
      <c r="E19" s="54"/>
      <c r="F19" s="54"/>
      <c r="G19" s="54"/>
      <c r="H19" s="54"/>
    </row>
    <row r="20">
      <c r="A20" s="55" t="s">
        <v>2542</v>
      </c>
      <c r="B20" s="49"/>
      <c r="C20" s="49">
        <f t="shared" ref="C20:E20" si="2">C8+C18</f>
        <v>0</v>
      </c>
      <c r="D20" s="49">
        <f t="shared" si="2"/>
        <v>0</v>
      </c>
      <c r="E20" s="49">
        <f t="shared" si="2"/>
        <v>0</v>
      </c>
      <c r="F20" s="49"/>
      <c r="G20" s="49">
        <f t="shared" ref="G20:H20" si="3">G8+G18</f>
        <v>0</v>
      </c>
      <c r="H20" s="49">
        <f t="shared" si="3"/>
        <v>0</v>
      </c>
    </row>
    <row r="21" ht="15.75" customHeight="1">
      <c r="A21" s="31"/>
      <c r="B21" s="31"/>
      <c r="C21" s="31"/>
      <c r="D21" s="31"/>
      <c r="E21" s="31"/>
      <c r="F21" s="31"/>
      <c r="G21" s="31"/>
      <c r="H21" s="31"/>
    </row>
    <row r="22" ht="15.75" customHeight="1">
      <c r="A22" s="55" t="s">
        <v>2554</v>
      </c>
      <c r="B22" s="49">
        <f>SUM(B23:DEUDA_CONT_FIN_01)</f>
        <v>0</v>
      </c>
      <c r="C22" s="49">
        <f>SUM(C23:DEUDA_CONT_FIN_02)</f>
        <v>0</v>
      </c>
      <c r="D22" s="49">
        <f>SUM(D23:DEUDA_CONT_FIN_03)</f>
        <v>0</v>
      </c>
      <c r="E22" s="49">
        <f>SUM(E23:DEUDA_CONT_FIN_04)</f>
        <v>0</v>
      </c>
      <c r="F22" s="49">
        <f>SUM(F23:DEUDA_CONT_FIN_05)</f>
        <v>0</v>
      </c>
      <c r="G22" s="49">
        <f>SUM(G23:DEUDA_CONT_FIN_06)</f>
        <v>0</v>
      </c>
      <c r="H22" s="49">
        <f>SUM(H23:DEUDA_CONT_FIN_07)</f>
        <v>0</v>
      </c>
    </row>
    <row r="23" ht="15.75" customHeight="1">
      <c r="A23" s="56" t="s">
        <v>2559</v>
      </c>
      <c r="B23" s="31"/>
      <c r="C23" s="31"/>
      <c r="D23" s="31"/>
      <c r="E23" s="31"/>
      <c r="F23" s="31"/>
      <c r="G23" s="31"/>
      <c r="H23" s="31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6" t="s">
        <v>2561</v>
      </c>
      <c r="B24" s="31"/>
      <c r="C24" s="31"/>
      <c r="D24" s="31"/>
      <c r="E24" s="31"/>
      <c r="F24" s="31"/>
      <c r="G24" s="31"/>
      <c r="H24" s="31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6" t="s">
        <v>2562</v>
      </c>
      <c r="B25" s="31"/>
      <c r="C25" s="31"/>
      <c r="D25" s="31"/>
      <c r="E25" s="31"/>
      <c r="F25" s="31"/>
      <c r="G25" s="31"/>
      <c r="H25" s="3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62" t="s">
        <v>2564</v>
      </c>
      <c r="B26" s="31"/>
      <c r="C26" s="31"/>
      <c r="D26" s="31"/>
      <c r="E26" s="31"/>
      <c r="F26" s="31"/>
      <c r="G26" s="31"/>
      <c r="H26" s="31"/>
    </row>
    <row r="27" ht="15.75" customHeight="1">
      <c r="A27" s="55" t="s">
        <v>2566</v>
      </c>
      <c r="B27" s="49">
        <f>SUM(B28:VALOR_INS_BCC_FIN_01)</f>
        <v>0</v>
      </c>
      <c r="C27" s="49">
        <f>SUM(C28:VALOR_INS_BCC_FIN_02)</f>
        <v>0</v>
      </c>
      <c r="D27" s="49">
        <f>SUM(D28:VALOR_INS_BCC_FIN_03)</f>
        <v>0</v>
      </c>
      <c r="E27" s="49">
        <f>SUM(E28:VALOR_INS_BCC_FIN_04)</f>
        <v>0</v>
      </c>
      <c r="F27" s="49">
        <f>SUM(F28:VALOR_INS_BCC_FIN_05)</f>
        <v>0</v>
      </c>
      <c r="G27" s="49">
        <f>SUM(G28:VALOR_INS_BCC_FIN_06)</f>
        <v>0</v>
      </c>
      <c r="H27" s="49">
        <f>SUM(H28:VALOR_INS_BCC_FIN_07)</f>
        <v>0</v>
      </c>
    </row>
    <row r="28" ht="15.75" customHeight="1">
      <c r="A28" s="56" t="s">
        <v>2571</v>
      </c>
      <c r="B28" s="31"/>
      <c r="C28" s="31"/>
      <c r="D28" s="31"/>
      <c r="E28" s="31"/>
      <c r="F28" s="31"/>
      <c r="G28" s="31"/>
      <c r="H28" s="3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6" t="s">
        <v>2572</v>
      </c>
      <c r="B29" s="31"/>
      <c r="C29" s="31"/>
      <c r="D29" s="31"/>
      <c r="E29" s="31"/>
      <c r="F29" s="31"/>
      <c r="G29" s="31"/>
      <c r="H29" s="31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6" t="s">
        <v>2581</v>
      </c>
      <c r="B30" s="31"/>
      <c r="C30" s="31"/>
      <c r="D30" s="31"/>
      <c r="E30" s="31"/>
      <c r="F30" s="31"/>
      <c r="G30" s="31"/>
      <c r="H30" s="3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63" t="s">
        <v>2564</v>
      </c>
      <c r="B31" s="57"/>
      <c r="C31" s="57"/>
      <c r="D31" s="57"/>
      <c r="E31" s="57"/>
      <c r="F31" s="57"/>
      <c r="G31" s="57"/>
      <c r="H31" s="57"/>
    </row>
    <row r="32" ht="17.25" customHeight="1">
      <c r="A32" s="15"/>
    </row>
    <row r="33" ht="12.0" customHeight="1">
      <c r="A33" s="64" t="s">
        <v>2584</v>
      </c>
    </row>
    <row r="34" ht="12.0" customHeight="1"/>
    <row r="35" ht="12.0" customHeight="1"/>
    <row r="36" ht="12.0" customHeight="1"/>
    <row r="37" ht="12.0" customHeight="1"/>
    <row r="38" ht="15.75" customHeight="1">
      <c r="A38" s="15"/>
    </row>
    <row r="39" ht="15.75" customHeight="1">
      <c r="A39" s="52" t="s">
        <v>2585</v>
      </c>
      <c r="B39" s="52" t="s">
        <v>2586</v>
      </c>
      <c r="C39" s="52" t="s">
        <v>2587</v>
      </c>
      <c r="D39" s="52" t="s">
        <v>2588</v>
      </c>
      <c r="E39" s="52" t="s">
        <v>2589</v>
      </c>
      <c r="F39" s="28" t="s">
        <v>2590</v>
      </c>
    </row>
    <row r="40" ht="15.75" customHeight="1">
      <c r="A40" s="31"/>
      <c r="B40" s="54"/>
      <c r="C40" s="54"/>
      <c r="D40" s="54"/>
      <c r="E40" s="54"/>
      <c r="F40" s="54"/>
    </row>
    <row r="41" ht="15.75" customHeight="1">
      <c r="A41" s="55" t="s">
        <v>2592</v>
      </c>
      <c r="B41" s="49">
        <f>SUM(B42:OB_CORTO_PLAZO_FIN_01)</f>
        <v>0</v>
      </c>
      <c r="C41" s="49">
        <f>SUM(C42:OB_CORTO_PLAZO_FIN_02)</f>
        <v>0</v>
      </c>
      <c r="D41" s="49">
        <f>SUM(D42:OB_CORTO_PLAZO_FIN_03)</f>
        <v>0</v>
      </c>
      <c r="E41" s="49">
        <f>SUM(E42:OB_CORTO_PLAZO_FIN_04)</f>
        <v>0</v>
      </c>
      <c r="F41" s="49">
        <f>SUM(F42:OB_CORTO_PLAZO_FIN_05)</f>
        <v>0</v>
      </c>
    </row>
    <row r="42" ht="15.75" customHeight="1">
      <c r="A42" s="56" t="s">
        <v>2597</v>
      </c>
      <c r="B42" s="31"/>
      <c r="C42" s="31"/>
      <c r="D42" s="31"/>
      <c r="E42" s="31"/>
      <c r="F42" s="3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6" t="s">
        <v>2598</v>
      </c>
      <c r="B43" s="31"/>
      <c r="C43" s="31"/>
      <c r="D43" s="31"/>
      <c r="E43" s="31"/>
      <c r="F43" s="3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6" t="s">
        <v>2599</v>
      </c>
      <c r="B44" s="31"/>
      <c r="C44" s="31"/>
      <c r="D44" s="31"/>
      <c r="E44" s="31"/>
      <c r="F44" s="3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65" t="s">
        <v>2564</v>
      </c>
      <c r="B45" s="57"/>
      <c r="C45" s="57"/>
      <c r="D45" s="57"/>
      <c r="E45" s="57"/>
      <c r="F45" s="57"/>
    </row>
    <row r="46" ht="15.75" hidden="1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>
    <dataValidation type="decimal" allowBlank="1" showErrorMessage="1" sqref="B8:H30">
      <formula1>-1.79769313486231E100</formula1>
      <formula2>1.79769313486231E100</formula2>
    </dataValidation>
  </dataValidations>
  <printOptions/>
  <pageMargins bottom="0.7480314960629921" footer="0.0" header="0.0" left="0.7086614173228347" right="0.7086614173228347" top="0.7480314960629921"/>
  <pageSetup scale="65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14" width="3.0"/>
    <col customWidth="1" min="15" max="15" width="27.86"/>
    <col customWidth="1" min="16" max="26" width="10.71"/>
  </cols>
  <sheetData>
    <row r="1">
      <c r="A1" t="s">
        <v>2297</v>
      </c>
      <c r="B1" t="s">
        <v>2298</v>
      </c>
      <c r="C1" t="s">
        <v>2300</v>
      </c>
      <c r="D1" t="s">
        <v>2301</v>
      </c>
      <c r="E1" t="s">
        <v>2302</v>
      </c>
      <c r="F1" t="s">
        <v>2303</v>
      </c>
      <c r="G1" t="s">
        <v>2304</v>
      </c>
      <c r="H1" t="s">
        <v>2305</v>
      </c>
      <c r="I1" t="s">
        <v>2306</v>
      </c>
      <c r="P1" t="s">
        <v>2574</v>
      </c>
      <c r="Q1" t="s">
        <v>2575</v>
      </c>
      <c r="R1" t="s">
        <v>2576</v>
      </c>
      <c r="S1" t="s">
        <v>2577</v>
      </c>
      <c r="T1" t="s">
        <v>2578</v>
      </c>
      <c r="U1" t="s">
        <v>2579</v>
      </c>
      <c r="V1" t="s">
        <v>2580</v>
      </c>
    </row>
    <row r="2">
      <c r="A2" t="str">
        <f t="shared" ref="A2:A17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2.0</v>
      </c>
      <c r="C2">
        <v>1.0</v>
      </c>
      <c r="I2" t="s">
        <v>2593</v>
      </c>
      <c r="P2" s="45" t="s">
        <v>2363</v>
      </c>
      <c r="Q2" s="45" t="s">
        <v>2363</v>
      </c>
    </row>
    <row r="3">
      <c r="A3" t="str">
        <f t="shared" si="1"/>
        <v>2,1,1,0,0,0,0</v>
      </c>
      <c r="B3">
        <v>2.0</v>
      </c>
      <c r="C3">
        <v>1.0</v>
      </c>
      <c r="D3">
        <v>1.0</v>
      </c>
      <c r="J3" t="s">
        <v>2594</v>
      </c>
      <c r="P3" s="45">
        <f>'Formato 2'!B8</f>
        <v>0</v>
      </c>
      <c r="Q3" s="45">
        <f>'Formato 2'!C8</f>
        <v>0</v>
      </c>
      <c r="R3" s="45">
        <f>'Formato 2'!D8</f>
        <v>0</v>
      </c>
      <c r="S3" s="45">
        <f>'Formato 2'!E8</f>
        <v>0</v>
      </c>
      <c r="T3" s="45">
        <f>'Formato 2'!F8</f>
        <v>0</v>
      </c>
      <c r="U3" s="45">
        <f>'Formato 2'!G8</f>
        <v>0</v>
      </c>
      <c r="V3" s="45">
        <f>'Formato 2'!H8</f>
        <v>0</v>
      </c>
    </row>
    <row r="4">
      <c r="A4" t="str">
        <f t="shared" si="1"/>
        <v>2,1,1,1,0,0,0</v>
      </c>
      <c r="B4">
        <v>2.0</v>
      </c>
      <c r="C4">
        <v>1.0</v>
      </c>
      <c r="D4">
        <v>1.0</v>
      </c>
      <c r="E4">
        <v>1.0</v>
      </c>
      <c r="K4" t="s">
        <v>2601</v>
      </c>
      <c r="P4" s="45" t="str">
        <f>'Formato 2'!B9</f>
        <v/>
      </c>
      <c r="Q4" s="45" t="str">
        <f>'Formato 2'!C9</f>
        <v/>
      </c>
      <c r="R4" s="45" t="str">
        <f>'Formato 2'!D9</f>
        <v/>
      </c>
      <c r="S4" s="45" t="str">
        <f>'Formato 2'!E9</f>
        <v/>
      </c>
      <c r="T4" s="45" t="str">
        <f>'Formato 2'!F9</f>
        <v/>
      </c>
      <c r="U4" s="45" t="str">
        <f>'Formato 2'!G9</f>
        <v/>
      </c>
      <c r="V4" s="45">
        <f>'Formato 2'!H9</f>
        <v>0</v>
      </c>
    </row>
    <row r="5">
      <c r="A5" t="str">
        <f t="shared" si="1"/>
        <v>2,1,1,1,1,0,0</v>
      </c>
      <c r="B5">
        <v>2.0</v>
      </c>
      <c r="C5">
        <v>1.0</v>
      </c>
      <c r="D5">
        <v>1.0</v>
      </c>
      <c r="E5">
        <v>1.0</v>
      </c>
      <c r="F5">
        <v>1.0</v>
      </c>
      <c r="L5" t="s">
        <v>2605</v>
      </c>
      <c r="P5" s="45" t="str">
        <f>'Formato 2'!B10</f>
        <v/>
      </c>
      <c r="Q5" s="45" t="str">
        <f>'Formato 2'!C10</f>
        <v/>
      </c>
      <c r="R5" s="45" t="str">
        <f>'Formato 2'!D10</f>
        <v/>
      </c>
      <c r="S5" s="45" t="str">
        <f>'Formato 2'!E10</f>
        <v/>
      </c>
      <c r="T5" s="45" t="str">
        <f>'Formato 2'!F10</f>
        <v/>
      </c>
      <c r="U5" s="45" t="str">
        <f>'Formato 2'!G10</f>
        <v/>
      </c>
      <c r="V5" s="45" t="str">
        <f>'Formato 2'!H10</f>
        <v/>
      </c>
    </row>
    <row r="6">
      <c r="A6" t="str">
        <f t="shared" si="1"/>
        <v>2,1,1,1,2,0,0</v>
      </c>
      <c r="B6">
        <v>2.0</v>
      </c>
      <c r="C6">
        <v>1.0</v>
      </c>
      <c r="D6">
        <v>1.0</v>
      </c>
      <c r="E6">
        <v>1.0</v>
      </c>
      <c r="F6">
        <v>2.0</v>
      </c>
      <c r="L6" t="s">
        <v>2608</v>
      </c>
      <c r="P6" s="45" t="str">
        <f>'Formato 2'!B11</f>
        <v/>
      </c>
      <c r="Q6" s="45" t="str">
        <f>'Formato 2'!C11</f>
        <v/>
      </c>
      <c r="R6" s="45" t="str">
        <f>'Formato 2'!D11</f>
        <v/>
      </c>
      <c r="S6" s="45" t="str">
        <f>'Formato 2'!E11</f>
        <v/>
      </c>
      <c r="T6" s="45" t="str">
        <f>'Formato 2'!F11</f>
        <v/>
      </c>
      <c r="U6" s="45" t="str">
        <f>'Formato 2'!G11</f>
        <v/>
      </c>
      <c r="V6" s="45" t="str">
        <f>'Formato 2'!H11</f>
        <v/>
      </c>
    </row>
    <row r="7">
      <c r="A7" t="str">
        <f t="shared" si="1"/>
        <v>2,1,1,1,3,0,0</v>
      </c>
      <c r="B7">
        <v>2.0</v>
      </c>
      <c r="C7">
        <v>1.0</v>
      </c>
      <c r="D7">
        <v>1.0</v>
      </c>
      <c r="E7">
        <v>1.0</v>
      </c>
      <c r="F7">
        <v>3.0</v>
      </c>
      <c r="L7" t="s">
        <v>2611</v>
      </c>
      <c r="P7" s="45" t="str">
        <f>'Formato 2'!B12</f>
        <v/>
      </c>
      <c r="Q7" s="45" t="str">
        <f>'Formato 2'!C12</f>
        <v/>
      </c>
      <c r="R7" s="45" t="str">
        <f>'Formato 2'!D12</f>
        <v/>
      </c>
      <c r="S7" s="45" t="str">
        <f>'Formato 2'!E12</f>
        <v/>
      </c>
      <c r="T7" s="45" t="str">
        <f>'Formato 2'!F12</f>
        <v/>
      </c>
      <c r="U7" s="45" t="str">
        <f>'Formato 2'!G12</f>
        <v/>
      </c>
      <c r="V7" s="45" t="str">
        <f>'Formato 2'!H12</f>
        <v/>
      </c>
    </row>
    <row r="8">
      <c r="A8" t="str">
        <f t="shared" si="1"/>
        <v>2,1,1,2,0,0,0</v>
      </c>
      <c r="B8">
        <v>2.0</v>
      </c>
      <c r="C8">
        <v>1.0</v>
      </c>
      <c r="D8">
        <v>1.0</v>
      </c>
      <c r="E8">
        <v>2.0</v>
      </c>
      <c r="K8" t="s">
        <v>2615</v>
      </c>
      <c r="P8" s="45" t="str">
        <f>'Formato 2'!B13</f>
        <v/>
      </c>
      <c r="Q8" s="45" t="str">
        <f>'Formato 2'!C13</f>
        <v/>
      </c>
      <c r="R8" s="45" t="str">
        <f>'Formato 2'!D13</f>
        <v/>
      </c>
      <c r="S8" s="45" t="str">
        <f>'Formato 2'!E13</f>
        <v/>
      </c>
      <c r="T8" s="45" t="str">
        <f>'Formato 2'!F13</f>
        <v/>
      </c>
      <c r="U8" s="45" t="str">
        <f>'Formato 2'!G13</f>
        <v/>
      </c>
      <c r="V8" s="45">
        <f>'Formato 2'!H13</f>
        <v>0</v>
      </c>
    </row>
    <row r="9">
      <c r="A9" t="str">
        <f t="shared" si="1"/>
        <v>2,1,1,2,1,0,0</v>
      </c>
      <c r="B9">
        <v>2.0</v>
      </c>
      <c r="C9">
        <v>1.0</v>
      </c>
      <c r="D9">
        <v>1.0</v>
      </c>
      <c r="E9">
        <v>2.0</v>
      </c>
      <c r="F9">
        <v>1.0</v>
      </c>
      <c r="L9" t="s">
        <v>2605</v>
      </c>
      <c r="P9" s="45" t="str">
        <f>'Formato 2'!B14</f>
        <v/>
      </c>
      <c r="Q9" s="45" t="str">
        <f>'Formato 2'!C14</f>
        <v/>
      </c>
      <c r="R9" s="45" t="str">
        <f>'Formato 2'!D14</f>
        <v/>
      </c>
      <c r="S9" s="45" t="str">
        <f>'Formato 2'!E14</f>
        <v/>
      </c>
      <c r="T9" s="45" t="str">
        <f>'Formato 2'!F14</f>
        <v/>
      </c>
      <c r="U9" s="45" t="str">
        <f>'Formato 2'!G14</f>
        <v/>
      </c>
      <c r="V9" s="45" t="str">
        <f>'Formato 2'!H14</f>
        <v/>
      </c>
    </row>
    <row r="10">
      <c r="A10" t="str">
        <f t="shared" si="1"/>
        <v>2,1,1,2,2,0,0</v>
      </c>
      <c r="B10">
        <v>2.0</v>
      </c>
      <c r="C10">
        <v>1.0</v>
      </c>
      <c r="D10">
        <v>1.0</v>
      </c>
      <c r="E10">
        <v>2.0</v>
      </c>
      <c r="F10">
        <v>2.0</v>
      </c>
      <c r="L10" t="s">
        <v>2608</v>
      </c>
      <c r="P10" s="45" t="str">
        <f>'Formato 2'!B15</f>
        <v/>
      </c>
      <c r="Q10" s="45" t="str">
        <f>'Formato 2'!C15</f>
        <v/>
      </c>
      <c r="R10" s="45" t="str">
        <f>'Formato 2'!D15</f>
        <v/>
      </c>
      <c r="S10" s="45" t="str">
        <f>'Formato 2'!E15</f>
        <v/>
      </c>
      <c r="T10" s="45" t="str">
        <f>'Formato 2'!F15</f>
        <v/>
      </c>
      <c r="U10" s="45" t="str">
        <f>'Formato 2'!G15</f>
        <v/>
      </c>
      <c r="V10" s="45" t="str">
        <f>'Formato 2'!H15</f>
        <v/>
      </c>
    </row>
    <row r="11">
      <c r="A11" t="str">
        <f t="shared" si="1"/>
        <v>2,1,1,2,3,0,0</v>
      </c>
      <c r="B11">
        <v>2.0</v>
      </c>
      <c r="C11">
        <v>1.0</v>
      </c>
      <c r="D11">
        <v>1.0</v>
      </c>
      <c r="E11">
        <v>2.0</v>
      </c>
      <c r="F11">
        <v>3.0</v>
      </c>
      <c r="L11" t="s">
        <v>2611</v>
      </c>
      <c r="P11" s="45" t="str">
        <f>'Formato 2'!B16</f>
        <v/>
      </c>
      <c r="Q11" s="45" t="str">
        <f>'Formato 2'!C16</f>
        <v/>
      </c>
      <c r="R11" s="45" t="str">
        <f>'Formato 2'!D16</f>
        <v/>
      </c>
      <c r="S11" s="45" t="str">
        <f>'Formato 2'!E16</f>
        <v/>
      </c>
      <c r="T11" s="45" t="str">
        <f>'Formato 2'!F16</f>
        <v/>
      </c>
      <c r="U11" s="45" t="str">
        <f>'Formato 2'!G16</f>
        <v/>
      </c>
      <c r="V11" s="45" t="str">
        <f>'Formato 2'!H16</f>
        <v/>
      </c>
    </row>
    <row r="12">
      <c r="A12" s="5" t="str">
        <f t="shared" si="1"/>
        <v>2,1,2,0,0,0,0</v>
      </c>
      <c r="B12">
        <v>2.0</v>
      </c>
      <c r="C12">
        <v>1.0</v>
      </c>
      <c r="D12">
        <v>2.0</v>
      </c>
      <c r="J12" t="s">
        <v>2639</v>
      </c>
      <c r="P12" s="45" t="str">
        <f>'Formato 2'!B18</f>
        <v/>
      </c>
      <c r="Q12" s="45"/>
      <c r="R12" s="45"/>
      <c r="S12" s="45"/>
      <c r="T12" s="45" t="str">
        <f>'Formato 2'!F18</f>
        <v/>
      </c>
      <c r="U12" s="45"/>
      <c r="V12" s="45"/>
    </row>
    <row r="13">
      <c r="A13" s="5" t="str">
        <f t="shared" si="1"/>
        <v>2,1,3,0,0,0,0</v>
      </c>
      <c r="B13">
        <v>2.0</v>
      </c>
      <c r="C13">
        <v>1.0</v>
      </c>
      <c r="D13">
        <v>3.0</v>
      </c>
      <c r="J13" t="s">
        <v>2642</v>
      </c>
      <c r="P13" s="45" t="str">
        <f>'Formato 2'!B20</f>
        <v/>
      </c>
      <c r="Q13" s="45">
        <f>'Formato 2'!C20</f>
        <v>0</v>
      </c>
      <c r="R13" s="45">
        <f>'Formato 2'!D20</f>
        <v>0</v>
      </c>
      <c r="S13" s="45">
        <f>'Formato 2'!E20</f>
        <v>0</v>
      </c>
      <c r="T13" s="45" t="str">
        <f>'Formato 2'!F20</f>
        <v/>
      </c>
      <c r="U13" s="45">
        <f>'Formato 2'!G20</f>
        <v>0</v>
      </c>
      <c r="V13" s="45">
        <f>'Formato 2'!H20</f>
        <v>0</v>
      </c>
    </row>
    <row r="14">
      <c r="A14" s="5" t="str">
        <f t="shared" si="1"/>
        <v>2,1,4,0,0,0,0</v>
      </c>
      <c r="B14">
        <v>2.0</v>
      </c>
      <c r="C14">
        <v>1.0</v>
      </c>
      <c r="D14">
        <v>4.0</v>
      </c>
      <c r="J14" t="s">
        <v>2647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>
      <c r="A15" s="5" t="str">
        <f t="shared" si="1"/>
        <v>2,1,5,0,0,0,0</v>
      </c>
      <c r="B15">
        <v>2.0</v>
      </c>
      <c r="C15">
        <v>1.0</v>
      </c>
      <c r="D15">
        <v>5.0</v>
      </c>
      <c r="J15" t="s">
        <v>2651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>
      <c r="A16" s="5" t="str">
        <f t="shared" si="1"/>
        <v>2,2,0,0,0,0,0</v>
      </c>
      <c r="B16">
        <v>2.0</v>
      </c>
      <c r="C16">
        <v>2.0</v>
      </c>
      <c r="I16" t="s">
        <v>2654</v>
      </c>
      <c r="P16" t="s">
        <v>2655</v>
      </c>
      <c r="Q16" t="s">
        <v>2656</v>
      </c>
      <c r="R16" t="s">
        <v>2657</v>
      </c>
      <c r="S16" t="s">
        <v>2658</v>
      </c>
      <c r="T16" t="s">
        <v>2659</v>
      </c>
    </row>
    <row r="17">
      <c r="A17" s="5" t="str">
        <f t="shared" si="1"/>
        <v>2,2,1,0,0,0,0</v>
      </c>
      <c r="B17">
        <v>2.0</v>
      </c>
      <c r="C17">
        <v>2.0</v>
      </c>
      <c r="D17">
        <v>1.0</v>
      </c>
      <c r="J17" t="s">
        <v>2654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>
      <c r="A18" s="5"/>
    </row>
    <row r="19">
      <c r="A19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6.29"/>
    <col customWidth="1" min="2" max="6" width="20.71"/>
    <col customWidth="1" min="7" max="11" width="25.71"/>
    <col customWidth="1" hidden="1" min="12" max="12" width="10.71"/>
    <col customWidth="1" min="13" max="26" width="10.71"/>
  </cols>
  <sheetData>
    <row r="1" ht="37.5" customHeight="1">
      <c r="A1" s="13" t="s">
        <v>2613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66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>
      <c r="A2" s="16" t="str">
        <f>ENTE_PUBLICO_A</f>
        <v>CONSEJO TURISTICO DE SAN MIGUEL DE ALLENDE, GTO., Gobierno del Estado de Guanajuato (a)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>
      <c r="A3" s="20" t="s">
        <v>2617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>
      <c r="A4" s="20" t="str">
        <f>TRIMESTRE</f>
        <v>Del 1 de enero al 30 de marzo de 2018 (b)</v>
      </c>
      <c r="B4" s="21"/>
      <c r="C4" s="21"/>
      <c r="D4" s="21"/>
      <c r="E4" s="21"/>
      <c r="F4" s="21"/>
      <c r="G4" s="21"/>
      <c r="H4" s="21"/>
      <c r="I4" s="21"/>
      <c r="J4" s="21"/>
      <c r="K4" s="22"/>
    </row>
    <row r="5">
      <c r="A5" s="20" t="s">
        <v>1277</v>
      </c>
      <c r="B5" s="21"/>
      <c r="C5" s="21"/>
      <c r="D5" s="21"/>
      <c r="E5" s="21"/>
      <c r="F5" s="21"/>
      <c r="G5" s="21"/>
      <c r="H5" s="21"/>
      <c r="I5" s="21"/>
      <c r="J5" s="21"/>
      <c r="K5" s="22"/>
    </row>
    <row r="6">
      <c r="A6" s="28" t="s">
        <v>2620</v>
      </c>
      <c r="B6" s="28" t="s">
        <v>2621</v>
      </c>
      <c r="C6" s="28" t="s">
        <v>2622</v>
      </c>
      <c r="D6" s="28" t="s">
        <v>2623</v>
      </c>
      <c r="E6" s="28" t="s">
        <v>2624</v>
      </c>
      <c r="F6" s="28" t="s">
        <v>2625</v>
      </c>
      <c r="G6" s="28" t="s">
        <v>2626</v>
      </c>
      <c r="H6" s="28" t="s">
        <v>2627</v>
      </c>
      <c r="I6" s="28" t="str">
        <f>MONTO1</f>
        <v>Monto pagado de la inversión al 30 de marzo de 2018 (k)</v>
      </c>
      <c r="J6" s="28" t="str">
        <f>MONTO2</f>
        <v>Monto pagado de la inversión actualizado al 30 de marzo de 2018 (l)</v>
      </c>
      <c r="K6" s="28" t="str">
        <f>SALDO_PENDIENTE</f>
        <v>Saldo pendiente por pagar de la inversión al 30 de marzo de 2018 (m = g – l)</v>
      </c>
    </row>
    <row r="7">
      <c r="A7" s="68"/>
      <c r="B7" s="54"/>
      <c r="C7" s="54"/>
      <c r="D7" s="54"/>
      <c r="E7" s="54"/>
      <c r="F7" s="54"/>
      <c r="G7" s="54"/>
      <c r="H7" s="54"/>
      <c r="I7" s="54"/>
      <c r="J7" s="54"/>
      <c r="K7" s="54"/>
    </row>
    <row r="8">
      <c r="A8" s="30" t="s">
        <v>2630</v>
      </c>
      <c r="B8" s="69"/>
      <c r="C8" s="69"/>
      <c r="D8" s="69"/>
      <c r="E8" s="49">
        <f>SUM(E9:APP_FIN_04)</f>
        <v>0</v>
      </c>
      <c r="F8" s="69"/>
      <c r="G8" s="49">
        <f>SUM(G9:APP_FIN_06)</f>
        <v>0</v>
      </c>
      <c r="H8" s="49">
        <f>SUM(H9:APP_FIN_07)</f>
        <v>0</v>
      </c>
      <c r="I8" s="49">
        <f>SUM(I9:APP_FIN_08)</f>
        <v>0</v>
      </c>
      <c r="J8" s="49">
        <f>SUM(J9:APP_FIN_09)</f>
        <v>0</v>
      </c>
      <c r="K8" s="49">
        <f>SUM(K9:APP_FIN_10)</f>
        <v>0</v>
      </c>
    </row>
    <row r="9">
      <c r="A9" s="33" t="s">
        <v>2636</v>
      </c>
      <c r="B9" s="70"/>
      <c r="C9" s="70"/>
      <c r="D9" s="70"/>
      <c r="E9" s="31"/>
      <c r="F9" s="31"/>
      <c r="G9" s="31"/>
      <c r="H9" s="31"/>
      <c r="I9" s="31"/>
      <c r="J9" s="31"/>
      <c r="K9" s="31">
        <f t="shared" ref="K9:K12" si="1">E9-J9</f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33" t="s">
        <v>2640</v>
      </c>
      <c r="B10" s="70"/>
      <c r="C10" s="70"/>
      <c r="D10" s="70"/>
      <c r="E10" s="31"/>
      <c r="F10" s="31"/>
      <c r="G10" s="31"/>
      <c r="H10" s="31"/>
      <c r="I10" s="31"/>
      <c r="J10" s="31"/>
      <c r="K10" s="31">
        <f t="shared" si="1"/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33" t="s">
        <v>2643</v>
      </c>
      <c r="B11" s="70"/>
      <c r="C11" s="70"/>
      <c r="D11" s="70"/>
      <c r="E11" s="31"/>
      <c r="F11" s="31"/>
      <c r="G11" s="31"/>
      <c r="H11" s="31"/>
      <c r="I11" s="31"/>
      <c r="J11" s="31"/>
      <c r="K11" s="31">
        <f t="shared" si="1"/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33" t="s">
        <v>2646</v>
      </c>
      <c r="B12" s="70"/>
      <c r="C12" s="70"/>
      <c r="D12" s="70"/>
      <c r="E12" s="31"/>
      <c r="F12" s="31"/>
      <c r="G12" s="31"/>
      <c r="H12" s="31"/>
      <c r="I12" s="31"/>
      <c r="J12" s="31"/>
      <c r="K12" s="31">
        <f t="shared" si="1"/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71" t="s">
        <v>2564</v>
      </c>
      <c r="B13" s="72"/>
      <c r="C13" s="72"/>
      <c r="D13" s="72"/>
      <c r="E13" s="31"/>
      <c r="F13" s="31"/>
      <c r="G13" s="31"/>
      <c r="H13" s="31"/>
      <c r="I13" s="31"/>
      <c r="J13" s="31"/>
      <c r="K13" s="31"/>
    </row>
    <row r="14">
      <c r="A14" s="30" t="s">
        <v>2650</v>
      </c>
      <c r="B14" s="69"/>
      <c r="C14" s="69"/>
      <c r="D14" s="69"/>
      <c r="E14" s="49">
        <f>SUM(E15:OTROS_FIN_04)</f>
        <v>0</v>
      </c>
      <c r="F14" s="69"/>
      <c r="G14" s="49">
        <f>SUM(G15:OTROS_FIN_06)</f>
        <v>0</v>
      </c>
      <c r="H14" s="49">
        <f>SUM(H15:OTROS_FIN_07)</f>
        <v>0</v>
      </c>
      <c r="I14" s="49">
        <f>SUM(I15:OTROS_FIN_08)</f>
        <v>0</v>
      </c>
      <c r="J14" s="49">
        <f>SUM(J15:OTROS_FIN_09)</f>
        <v>0</v>
      </c>
      <c r="K14" s="49">
        <f>SUM(K15:OTROS_FIN_10)</f>
        <v>0</v>
      </c>
    </row>
    <row r="15">
      <c r="A15" s="33" t="s">
        <v>2661</v>
      </c>
      <c r="B15" s="70"/>
      <c r="C15" s="70"/>
      <c r="D15" s="70"/>
      <c r="E15" s="31"/>
      <c r="F15" s="31"/>
      <c r="G15" s="31"/>
      <c r="H15" s="31"/>
      <c r="I15" s="31"/>
      <c r="J15" s="31"/>
      <c r="K15" s="31">
        <f t="shared" ref="K15:K18" si="2">E15-J15</f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33" t="s">
        <v>2664</v>
      </c>
      <c r="B16" s="70"/>
      <c r="C16" s="70"/>
      <c r="D16" s="70"/>
      <c r="E16" s="31"/>
      <c r="F16" s="31"/>
      <c r="G16" s="31"/>
      <c r="H16" s="31"/>
      <c r="I16" s="31"/>
      <c r="J16" s="31"/>
      <c r="K16" s="31">
        <f t="shared" si="2"/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33" t="s">
        <v>2666</v>
      </c>
      <c r="B17" s="70"/>
      <c r="C17" s="70"/>
      <c r="D17" s="70"/>
      <c r="E17" s="31"/>
      <c r="F17" s="31"/>
      <c r="G17" s="31"/>
      <c r="H17" s="31"/>
      <c r="I17" s="31"/>
      <c r="J17" s="31"/>
      <c r="K17" s="31">
        <f t="shared" si="2"/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33" t="s">
        <v>2668</v>
      </c>
      <c r="B18" s="70"/>
      <c r="C18" s="70"/>
      <c r="D18" s="70"/>
      <c r="E18" s="31"/>
      <c r="F18" s="31"/>
      <c r="G18" s="31"/>
      <c r="H18" s="31"/>
      <c r="I18" s="31"/>
      <c r="J18" s="31"/>
      <c r="K18" s="31">
        <f t="shared" si="2"/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71" t="s">
        <v>2564</v>
      </c>
      <c r="B19" s="72"/>
      <c r="C19" s="72"/>
      <c r="D19" s="72"/>
      <c r="E19" s="31"/>
      <c r="F19" s="31"/>
      <c r="G19" s="31"/>
      <c r="H19" s="31"/>
      <c r="I19" s="31"/>
      <c r="J19" s="31"/>
      <c r="K19" s="31"/>
    </row>
    <row r="20">
      <c r="A20" s="30" t="s">
        <v>2671</v>
      </c>
      <c r="B20" s="69"/>
      <c r="C20" s="69"/>
      <c r="D20" s="69"/>
      <c r="E20" s="49">
        <f>APP_T4+OTROS_T4</f>
        <v>0</v>
      </c>
      <c r="F20" s="69"/>
      <c r="G20" s="49">
        <f>APP_T6+OTROS_T6</f>
        <v>0</v>
      </c>
      <c r="H20" s="49">
        <f>APP_T7+OTROS_T7</f>
        <v>0</v>
      </c>
      <c r="I20" s="49">
        <f>APP_T8+OTROS_T8</f>
        <v>0</v>
      </c>
      <c r="J20" s="49">
        <f>APP_T9+OTROS_T9</f>
        <v>0</v>
      </c>
      <c r="K20" s="49">
        <f>APP_T10+OTROS_T10</f>
        <v>0</v>
      </c>
    </row>
    <row r="21" ht="15.75" customHeight="1">
      <c r="A21" s="58"/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2:K2"/>
    <mergeCell ref="A3:K3"/>
    <mergeCell ref="A4:K4"/>
    <mergeCell ref="A5:K5"/>
    <mergeCell ref="A1:K1"/>
  </mergeCells>
  <dataValidations>
    <dataValidation type="decimal" allowBlank="1" showErrorMessage="1" sqref="E8:K20">
      <formula1>-1.79769313486231E100</formula1>
      <formula2>1.79769313486231E100</formula2>
    </dataValidation>
    <dataValidation type="date" operator="greaterThanOrEqual" allowBlank="1" showErrorMessage="1" sqref="B9:D12 B15:D18">
      <formula1>36526.0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27.86"/>
    <col customWidth="1" min="16" max="19" width="10.71"/>
    <col customWidth="1" min="20" max="20" width="5.86"/>
    <col customWidth="1" min="21" max="21" width="17.0"/>
    <col customWidth="1" min="22" max="22" width="20.71"/>
    <col customWidth="1" min="23" max="23" width="15.0"/>
    <col customWidth="1" min="24" max="24" width="27.29"/>
    <col customWidth="1" min="25" max="25" width="16.0"/>
    <col customWidth="1" min="26" max="26" width="10.71"/>
  </cols>
  <sheetData>
    <row r="1">
      <c r="A1" t="s">
        <v>2297</v>
      </c>
      <c r="B1" t="s">
        <v>2298</v>
      </c>
      <c r="C1" t="s">
        <v>2300</v>
      </c>
      <c r="D1" t="s">
        <v>2301</v>
      </c>
      <c r="E1" t="s">
        <v>2302</v>
      </c>
      <c r="F1" t="s">
        <v>2303</v>
      </c>
      <c r="G1" t="s">
        <v>2304</v>
      </c>
      <c r="H1" t="s">
        <v>2305</v>
      </c>
      <c r="I1" t="s">
        <v>2306</v>
      </c>
      <c r="P1" t="s">
        <v>2677</v>
      </c>
      <c r="Q1" t="s">
        <v>2678</v>
      </c>
      <c r="R1" t="s">
        <v>2679</v>
      </c>
      <c r="S1" t="s">
        <v>2680</v>
      </c>
      <c r="T1" t="s">
        <v>2656</v>
      </c>
      <c r="U1" t="s">
        <v>2681</v>
      </c>
      <c r="V1" t="s">
        <v>2682</v>
      </c>
      <c r="W1" t="s">
        <v>2683</v>
      </c>
      <c r="X1" t="s">
        <v>2684</v>
      </c>
      <c r="Y1" t="s">
        <v>2685</v>
      </c>
    </row>
    <row r="2">
      <c r="A2" t="str">
        <f t="shared" ref="A2:A5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3.0</v>
      </c>
      <c r="C2">
        <v>1.0</v>
      </c>
      <c r="I2" t="s">
        <v>2691</v>
      </c>
      <c r="P2" s="45" t="s">
        <v>2363</v>
      </c>
      <c r="Q2" s="45" t="s">
        <v>2363</v>
      </c>
    </row>
    <row r="3">
      <c r="A3" s="5" t="str">
        <f t="shared" si="1"/>
        <v>3,1,1,0,0,0,0</v>
      </c>
      <c r="B3">
        <v>3.0</v>
      </c>
      <c r="C3">
        <v>1.0</v>
      </c>
      <c r="D3">
        <v>1.0</v>
      </c>
      <c r="J3" t="s">
        <v>2692</v>
      </c>
      <c r="P3" s="45"/>
      <c r="Q3" s="45"/>
      <c r="R3" s="45"/>
      <c r="S3" s="45">
        <f>APP_T4</f>
        <v>0</v>
      </c>
      <c r="T3" s="45"/>
      <c r="U3" s="45">
        <f>APP_T6</f>
        <v>0</v>
      </c>
      <c r="V3" s="45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>
      <c r="A4" s="5" t="str">
        <f t="shared" si="1"/>
        <v>3,1,2,1,1,0,0</v>
      </c>
      <c r="B4">
        <v>3.0</v>
      </c>
      <c r="C4">
        <v>1.0</v>
      </c>
      <c r="D4">
        <v>2.0</v>
      </c>
      <c r="E4">
        <v>1.0</v>
      </c>
      <c r="F4">
        <v>1.0</v>
      </c>
      <c r="J4" t="s">
        <v>2697</v>
      </c>
      <c r="P4" s="45"/>
      <c r="Q4" s="45"/>
      <c r="R4" s="45"/>
      <c r="S4" s="45">
        <f>OTROS_T4</f>
        <v>0</v>
      </c>
      <c r="T4" s="45"/>
      <c r="U4" s="45">
        <f>OTROS_T6</f>
        <v>0</v>
      </c>
      <c r="V4" s="45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>
      <c r="A5" t="str">
        <f t="shared" si="1"/>
        <v>3,1,3,0,0,0,0</v>
      </c>
      <c r="B5">
        <v>3.0</v>
      </c>
      <c r="C5">
        <v>1.0</v>
      </c>
      <c r="D5">
        <v>3.0</v>
      </c>
      <c r="J5" t="s">
        <v>2700</v>
      </c>
      <c r="P5" s="45"/>
      <c r="Q5" s="45"/>
      <c r="R5" s="45"/>
      <c r="S5" s="45">
        <f>TOTAL_ODF_T4</f>
        <v>0</v>
      </c>
      <c r="T5" s="45"/>
      <c r="U5" s="45">
        <f>TOTAL_ODF_T6</f>
        <v>0</v>
      </c>
      <c r="V5" s="45">
        <f>TOTAL_ODF_T7</f>
        <v>0</v>
      </c>
      <c r="W5" s="45">
        <f>TOTAL_ODF_T8</f>
        <v>0</v>
      </c>
      <c r="X5" s="45">
        <f>TOTAL_ODF_T9</f>
        <v>0</v>
      </c>
      <c r="Y5" s="45">
        <f>TOTAL_ODF_T10</f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