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28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30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28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9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tos Generales" sheetId="1" r:id="rId3"/>
    <sheet state="hidden" name="Info General" sheetId="2" r:id="rId4"/>
    <sheet state="hidden" name="datos" sheetId="3" r:id="rId5"/>
    <sheet state="visible" name="Formato 1" sheetId="4" r:id="rId6"/>
    <sheet state="hidden" name="F01" sheetId="5" r:id="rId7"/>
    <sheet state="visible" name="Formato 2" sheetId="6" r:id="rId8"/>
    <sheet state="hidden" name="F02" sheetId="7" r:id="rId9"/>
    <sheet state="visible" name="Formato 3" sheetId="8" r:id="rId10"/>
    <sheet state="hidden" name="F03" sheetId="9" r:id="rId11"/>
    <sheet state="visible" name="Formato 4" sheetId="10" r:id="rId12"/>
    <sheet state="hidden" name="F04" sheetId="11" r:id="rId13"/>
    <sheet state="visible" name="Formato 5" sheetId="12" r:id="rId14"/>
    <sheet state="hidden" name="F05" sheetId="13" r:id="rId15"/>
    <sheet state="visible" name="Formato 6 a)" sheetId="14" r:id="rId16"/>
    <sheet state="hidden" name="F06a" sheetId="15" r:id="rId17"/>
    <sheet state="visible" name="Formato 6 b)" sheetId="16" r:id="rId18"/>
    <sheet state="hidden" name="F06b" sheetId="17" r:id="rId19"/>
    <sheet state="visible" name="Formato 6 c)" sheetId="18" r:id="rId20"/>
    <sheet state="hidden" name="F06c" sheetId="19" r:id="rId21"/>
    <sheet state="visible" name="Formato 6 d)" sheetId="20" r:id="rId22"/>
    <sheet state="hidden" name="F06d" sheetId="21" r:id="rId23"/>
    <sheet state="visible" name="Formato 7 a)" sheetId="22" r:id="rId24"/>
    <sheet state="hidden" name="F07a" sheetId="23" r:id="rId25"/>
    <sheet state="visible" name="Formato 7 b)" sheetId="24" r:id="rId26"/>
    <sheet state="hidden" name="F07b" sheetId="25" r:id="rId27"/>
    <sheet state="visible" name="Formato 7 c)" sheetId="26" r:id="rId28"/>
    <sheet state="hidden" name="F07c" sheetId="27" r:id="rId29"/>
    <sheet state="visible" name="Formato 7 d)" sheetId="28" r:id="rId30"/>
    <sheet state="hidden" name="F07d" sheetId="29" r:id="rId31"/>
    <sheet state="visible" name="Formato 8" sheetId="30" r:id="rId32"/>
    <sheet state="hidden" name="F08" sheetId="31" r:id="rId33"/>
  </sheets>
  <definedNames>
    <definedName name="DEUDA_CONT_FIN_04">'Formato 2'!$E$26</definedName>
    <definedName name="OTROS_FIN_06">'Formato 3'!$G$19</definedName>
    <definedName name="PERIODO_INFORME">'Info General'!$C$14</definedName>
    <definedName name="SALDO_PENDIENTE">'Info General'!$F$18</definedName>
    <definedName name="ENTIDAD_F07B">'Formato 7 b)'!$A$2</definedName>
    <definedName name="GASTO_NE_FIN_06">'Formato 6 b)'!$G$24</definedName>
    <definedName name="GASTO_E_T2">'Formato 6 b)'!$C$25</definedName>
    <definedName name="GASTO_E_T3">'Formato 6 b)'!$D$25</definedName>
    <definedName name="DEUDA_CONT_V5">'Formato 2'!$F$22</definedName>
    <definedName name="ENTE_PUBLICO_F06A">'Formato 6 a)'!$A$2</definedName>
    <definedName name="PERIODO_INFORME_F05">'Formato 5'!$A$4</definedName>
    <definedName name="APP_FIN_09">'Formato 3'!$J$13</definedName>
    <definedName name="VALOR_INS_BCC_FIN_03">'Formato 2'!$D$31</definedName>
    <definedName name="OTROS_FIN_07">'Formato 3'!$H$19</definedName>
    <definedName name="VALOR_INSTRUMENTOS_BCC">'Formato 2'!$A$27</definedName>
    <definedName name="DEUDA_CONT_T4">'Formato 2'!$E$22</definedName>
    <definedName name="DEUDA_CONT_V6">'Formato 2'!$G$22</definedName>
    <definedName name="APP_T2">'Formato 3'!$C$8</definedName>
    <definedName name="ENTE">'Datos Generales'!$C$3</definedName>
    <definedName name="APP_FIN_06">'Formato 3'!$G$13</definedName>
    <definedName name="APP_T9">'Formato 3'!$J$8</definedName>
    <definedName name="ENTIDAD_F07A">'Formato 7 a)'!$A$2</definedName>
    <definedName name="ANIO4P">'Info General'!$G$23</definedName>
    <definedName name="OB_CORTO_PLAZO_FIN_01">'Formato 2'!$B$45</definedName>
    <definedName name="OTROS_FIN_03">'Formato 3'!$D$19</definedName>
    <definedName name="DEUDA_CONT_V1">'Formato 2'!$B$22</definedName>
    <definedName name="GASTO_E_FIN_03">'Formato 6 b)'!$D$34</definedName>
    <definedName name="MONTO1">'Info General'!$D$18</definedName>
    <definedName name="DEUDA_CONT_T7">'Formato 2'!$H$22</definedName>
    <definedName name="APP_T4">'Formato 3'!$E$8</definedName>
    <definedName name="TOTAL_ODF_T4">'Formato 3'!$E$20</definedName>
    <definedName name="APP_FIN_02">'Formato 3'!$C$13</definedName>
    <definedName name="OB_CORTO_PLAZO_FIN">'Formato 2'!$A$45</definedName>
    <definedName name="ANIO6P">'Info General'!$I$23</definedName>
    <definedName name="GASTO_NE_T1">'Formato 6 b)'!$B$9</definedName>
    <definedName name="OTROS_FIN_09">'Formato 3'!$J$19</definedName>
    <definedName name="GASTO_E_FIN_01">'Formato 6 b)'!$B$34</definedName>
    <definedName name="DEUDA_CONT_T3">'Formato 2'!$D$22</definedName>
    <definedName name="TOTAL_ODF_T1">'Formato 3'!$B$20</definedName>
    <definedName name="ENTE_PUBLICO_F04">'Formato 4'!$A$2</definedName>
    <definedName name="TOTAL_ODF_T3">'Formato 3'!$D$20</definedName>
    <definedName name="VALOR_INS_BCC_T3">'Formato 2'!$D$27</definedName>
    <definedName name="GASTO_E_FIN">'Formato 6 b)'!$A$34</definedName>
    <definedName name="APP_FIN_10">'Formato 3'!$K$13</definedName>
    <definedName name="OTROS_FIN_05">'Formato 3'!$F$19</definedName>
    <definedName name="TRIMESTRE">'Info General'!$C$16</definedName>
    <definedName name="TOTAL_ODF_T8">'Formato 3'!$I$20</definedName>
    <definedName name="DEUDA_CONT_FIN_02">'Formato 2'!$C$26</definedName>
    <definedName name="OTROS_FIN">'Formato 3'!$A$19</definedName>
    <definedName name="TOTAL_ODF_T5">'Formato 3'!$F$20</definedName>
    <definedName name="GASTO_E_FIN_02">'Formato 6 b)'!$C$34</definedName>
    <definedName name="DEUDA_CONT_FIN_06">'Formato 2'!$G$26</definedName>
    <definedName name="OTROS_T2">'Formato 3'!$C$14</definedName>
    <definedName name="APP_T6">'Formato 3'!$G$8</definedName>
    <definedName name="PERIODO">'Info General'!$C$15</definedName>
    <definedName name="APP_FIN_05">'Formato 3'!$F$13</definedName>
    <definedName name="OTROS">'Formato 3'!$A$14</definedName>
    <definedName name="ANIO5R">'Info General'!$D$25</definedName>
    <definedName name="VALOR_INS_BCC_T2">'Formato 2'!$C$27</definedName>
    <definedName name="DEUDA_CONT_FIN_05">'Formato 2'!$F$26</definedName>
    <definedName name="ENTIDAD_F07C">'Formato 7 c)'!$A$2</definedName>
    <definedName name="ENTE_PUBLICO_F06B">'Formato 6 b)'!$A$2</definedName>
    <definedName name="VALOR_INS_BCC_T5">'Formato 2'!$F$27</definedName>
    <definedName name="OB_CORTO_PLAZO_T5">'Formato 2'!$F$41</definedName>
    <definedName name="OTROS_T4">'Formato 3'!$E$14</definedName>
    <definedName name="VALOR_INS_BCC">'Formato 2'!$A$27</definedName>
    <definedName name="GASTO_NE_FIN_02">'Formato 6 b)'!$C$24</definedName>
    <definedName name="OB_CORTO_PLAZO_FIN_05">'Formato 2'!$F$45</definedName>
    <definedName name="PERIODO_ANT">'Formato 2'!$B$6</definedName>
    <definedName name="APP_FIN_03">'Formato 3'!$D$13</definedName>
    <definedName name="ENTIDAD">'Info General'!$C$11</definedName>
    <definedName name="ANIO4R">'Info General'!$E$25</definedName>
    <definedName name="OB_CORTO_PLAZO">'Formato 2'!$A$41</definedName>
    <definedName name="GASTO_NE_T5">'Formato 6 b)'!$F$9</definedName>
    <definedName name="MAX_VALUE">'Info General'!$E$30</definedName>
    <definedName name="GASTO_NE_FIN">'Formato 6 b)'!$A$24</definedName>
    <definedName name="OB_CORTO_PLAZO_FIN_03">'Formato 2'!$D$45</definedName>
    <definedName name="TOTAL_ODF_T6">'Formato 3'!$G$20</definedName>
    <definedName name="DEUDA_CONT_V4">'Formato 2'!$E$22</definedName>
    <definedName name="ENTE_PUBLICO_F01">'Formato 1'!$A$2</definedName>
    <definedName name="PERIODO_INFORME_F06A">'Formato 6 a)'!$A$5</definedName>
    <definedName name="DEUDA_CONT_V2">'Formato 2'!$C$22</definedName>
    <definedName name="APP">'Formato 3'!$A$8</definedName>
    <definedName name="GASTO_E_T5">'Formato 6 b)'!$F$25</definedName>
    <definedName name="ULTIMO_SALDO">'Info General'!$F$20</definedName>
    <definedName name="DEUDA_CONT">'Formato 2'!$A$22</definedName>
    <definedName name="GASTO_E_T4">'Formato 6 b)'!$E$25</definedName>
    <definedName name="TOTAL_ODF_T2">'Formato 3'!$C$20</definedName>
    <definedName name="ENTE_PUBLICO_F06C">'Formato 6 c)'!$A$2</definedName>
    <definedName name="OB_CORTO_PLAZO_T2">'Formato 2'!$C$41</definedName>
    <definedName name="ENTIDAD_FEDERATIVA">'Info General'!$C$8</definedName>
    <definedName name="OTROS_FIN_01">'Formato 3'!$B$19</definedName>
    <definedName name="ANIO1P">'Info General'!$D$23</definedName>
    <definedName name="GASTO_E">'Formato 6 b)'!$A$25</definedName>
    <definedName name="OTROS_FIN_04">'Formato 3'!$E$19</definedName>
    <definedName name="OTROS_T3">'Formato 3'!$D$14</definedName>
    <definedName name="OB_CORTO_PLAZO_FIN_02">'Formato 2'!$C$45</definedName>
    <definedName name="PERIODO_INFORME_F06B">'Formato 6 b)'!$A$5</definedName>
    <definedName name="OTROS_FIN_08">'Formato 3'!$I$19</definedName>
    <definedName name="DEUDA_CONT_FIN_01">'Formato 2'!$B$26</definedName>
    <definedName name="OTROS_T1">'Formato 3'!$B$14</definedName>
    <definedName name="OTROS_T9">'Formato 3'!$J$14</definedName>
    <definedName name="OTROS_T7">'Formato 3'!$H$14</definedName>
    <definedName name="DEUDA_CONT_FIN_03">'Formato 2'!$D$26</definedName>
    <definedName name="TOTAL_E_T3">'Formato 6 b)'!$D$35</definedName>
    <definedName name="DEUDA_CONT_T6">'Formato 2'!$G$22</definedName>
    <definedName name="GASTO_NE">'Formato 6 b)'!$A$9</definedName>
    <definedName name="PERIODO_INFORME_F01">'Formato 1'!$A$4</definedName>
    <definedName name="APP_T8">'Formato 3'!$I$8</definedName>
    <definedName name="ENTE_PUBLICO_A">'Info General'!$C$7</definedName>
    <definedName name="ANIO_INFORME">'Info General'!$C$12</definedName>
    <definedName name="ENTE_PUBLICO_F05">'Formato 5'!$A$2</definedName>
    <definedName name="OTROS_FIN_10">'Formato 3'!$K$19</definedName>
    <definedName name="GASTO_NE_T6">'Formato 6 b)'!$G$9</definedName>
    <definedName name="VALOR_INS_BCC_FIN_04">'Formato 2'!$E$31</definedName>
    <definedName name="GASTO_E_T1">'Formato 6 b)'!$B$25</definedName>
    <definedName name="ANIO1R">'Info General'!$H$25</definedName>
    <definedName name="GASTO_NE_T3">'Formato 6 b)'!$D$9</definedName>
    <definedName name="APP_T1">'Formato 3'!$B$8</definedName>
    <definedName name="VALOR_INS_BCC_T4">'Formato 2'!$E$27</definedName>
    <definedName name="DEUDA_CONT_T1">'Formato 2'!$B$22</definedName>
    <definedName name="DEUDA_CONT_FIN_07">'Formato 2'!$H$26</definedName>
    <definedName name="GASTO_E_FIN_05">'Formato 6 b)'!$F$34</definedName>
    <definedName name="TOTAL_E_T6">'Formato 6 b)'!$G$35</definedName>
    <definedName name="ANIO5P">'Info General'!$H$23</definedName>
    <definedName name="OTROS_T5">'Formato 3'!$F$14</definedName>
    <definedName name="TOTAL_E_T2">'Formato 6 b)'!$C$35</definedName>
    <definedName name="TOTAL_ODF">'Formato 3'!$A$20</definedName>
    <definedName name="PERIODO_INFORME_F06C">'Formato 6 c)'!$A$5</definedName>
    <definedName name="TOTAL_ODF_T9">'Formato 3'!$J$20</definedName>
    <definedName name="VALOR_INS_BCC_FIN">'Formato 2'!$A$31</definedName>
    <definedName name="ANIO2R">'Info General'!$G$25</definedName>
    <definedName name="ENTE_PUBLICO_F06D">'Formato 6 d)'!$A$2</definedName>
    <definedName name="VALOR_INS_BCC_T7">'Formato 2'!$H$27</definedName>
    <definedName name="VALOR_INS_BCC_FIN_07">'Formato 2'!$H$31</definedName>
    <definedName name="TOTAL_ODF_T10">'Formato 3'!$K$20</definedName>
    <definedName name="OB_CORTO_PLAZO_T3">'Formato 2'!$D$41</definedName>
    <definedName name="VALOR_INS_BCC_FIN_02">'Formato 2'!$C$31</definedName>
    <definedName name="PERIODO_INFORME_F04">'Formato 4'!$A$4</definedName>
    <definedName name="GASTO_E_T6">'Formato 6 b)'!$G$25</definedName>
    <definedName name="GASTO_NE_FIN_05">'Formato 6 b)'!$F$24</definedName>
    <definedName name="VALOR_INS_BCC_FIN_01">'Formato 2'!$B$31</definedName>
    <definedName name="OTROS_T8">'Formato 3'!$I$14</definedName>
    <definedName name="APP_FIN">'Formato 3'!$A$13</definedName>
    <definedName name="DEUDA_CONT_V3">'Formato 2'!$D$22</definedName>
    <definedName name="ACTIVO">'Formato 1'!$A$7</definedName>
    <definedName name="DEUDA_CONTINGENTE">'Formato 2'!$A$22</definedName>
    <definedName name="APP_T5">'Formato 3'!$F$8</definedName>
    <definedName name="APP_FIN_07">'Formato 3'!$H$13</definedName>
    <definedName name="ANIO3R">'Info General'!$F$25</definedName>
    <definedName name="OTROS_T6">'Formato 3'!$G$14</definedName>
    <definedName name="TOTAL_ODF_T7">'Formato 3'!$H$20</definedName>
    <definedName name="MONTO2">'Info General'!$E$18</definedName>
    <definedName name="DEUDA_CONT_FIN">'Formato 2'!$A$26</definedName>
    <definedName name="TOTAL_E_T4">'Formato 6 b)'!$E$35</definedName>
    <definedName name="GASTO_E_FIN_06">'Formato 6 b)'!$G$34</definedName>
    <definedName name="VALOR_INS_BCC_T1">'Formato 2'!$B$27</definedName>
    <definedName name="VALOR_INS_BCC_V2">'Formato 2'!$C$27</definedName>
    <definedName name="OB_CORTO_PLAZO_T4">'Formato 2'!$E$41</definedName>
    <definedName name="SALDO_ANT">'Formato 2'!$B$6</definedName>
    <definedName name="ULTIMO">'Info General'!$E$20</definedName>
    <definedName name="GASTO_NE_FIN_01">'Formato 6 b)'!$B$24</definedName>
    <definedName name="GASTO_NE_FIN_04">'Formato 6 b)'!$E$24</definedName>
    <definedName name="TOTAL_E_T1">'Formato 6 b)'!$B$35</definedName>
    <definedName name="APP_FIN_04">'Formato 3'!$E$13</definedName>
    <definedName name="PERIODO_INFORME_F06D">'Formato 6 d)'!$A$5</definedName>
    <definedName name="ACTIVO_CIRCULANTE">'Formato 1'!$A$8</definedName>
    <definedName name="ANIO">'Info General'!$D$20</definedName>
    <definedName name="VALOR_INS_BCC_T6">'Formato 2'!$G$27</definedName>
    <definedName name="MIN_VALUE">'Info General'!$D$30</definedName>
    <definedName name="VALOR_INS_BCC_FIN_05">'Formato 2'!$F$31</definedName>
    <definedName name="PERIODO_INFORME_F03">'Formato 3'!$A$4</definedName>
    <definedName name="GASTO_NE_T2">'Formato 6 b)'!$C$9</definedName>
    <definedName name="ANIO2P">'Info General'!$E$23</definedName>
    <definedName name="TOTAL_E_T5">'Formato 6 b)'!$F$35</definedName>
    <definedName name="ANIO3P">'Info General'!$F$23</definedName>
    <definedName name="PERIODO_INFORME_F02">'Formato 2'!$A$4</definedName>
    <definedName name="APP_T7">'Formato 3'!$H$8</definedName>
    <definedName name="OTROS_FIN_02">'Formato 3'!$C$19</definedName>
    <definedName name="GASTO_NE_FIN_03">'Formato 6 b)'!$D$24</definedName>
    <definedName name="DEUDA_CONT_T5">'Formato 2'!$F$22</definedName>
    <definedName name="GASTO_NE_T4">'Formato 6 b)'!$E$9</definedName>
    <definedName name="APP_T10">'Formato 3'!$K$8</definedName>
    <definedName name="OB_CORTO_PLAZO_T1">'Formato 2'!$B$41</definedName>
    <definedName name="VALOR_INS_BCC_V1">'Formato 2'!$B$27</definedName>
    <definedName name="ENTE_PUBLICO_F02">'Formato 2'!$A$2</definedName>
    <definedName name="APP_FIN_08">'Formato 3'!$I$13</definedName>
    <definedName name="GASTO_E_FIN_04">'Formato 6 b)'!$E$34</definedName>
    <definedName name="DEUDA_CONT_V7">'Formato 2'!$H$22</definedName>
    <definedName name="MUNICIPIO">'Info General'!$C$10</definedName>
    <definedName name="APP_T3">'Formato 3'!$D$8</definedName>
    <definedName name="OTROS_T10">'Formato 3'!$K$14</definedName>
    <definedName name="DEUDA_CONT_T2">'Formato 2'!$C$22</definedName>
    <definedName name="VALOR_INS_BCC_FIN_06">'Formato 2'!$G$31</definedName>
    <definedName name="OB_CORTO_PLAZO_FIN_04">'Formato 2'!$E$45</definedName>
    <definedName name="PERIODO_INFORME_F2">'Formato 2'!$A$4</definedName>
    <definedName name="ENTE_PUBLICO">'Info General'!$C$6</definedName>
    <definedName name="APP_FIN_01">'Formato 3'!$B$13</definedName>
    <definedName name="ENTIDAD_F07D">'Formato 7 d)'!$A$2</definedName>
  </definedNames>
  <calcPr/>
</workbook>
</file>

<file path=xl/sharedStrings.xml><?xml version="1.0" encoding="utf-8"?>
<sst xmlns="http://schemas.openxmlformats.org/spreadsheetml/2006/main" count="4250" uniqueCount="3322">
  <si>
    <t>ENTIDAD FEDERATIVA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</si>
  <si>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</si>
  <si>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</si>
  <si>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</si>
  <si>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</si>
  <si>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</si>
  <si>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</si>
  <si>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</si>
  <si>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</si>
  <si>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</si>
  <si>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</si>
  <si>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</si>
  <si>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</si>
  <si>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</si>
  <si>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ESTADOS FINANCIEROS - DATOS GENERALES</t>
  </si>
  <si>
    <t>Jalisco</t>
  </si>
  <si>
    <t>México</t>
  </si>
  <si>
    <t>NOMBRE DEL ENTE PÚBLICO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</si>
  <si>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</si>
  <si>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</si>
  <si>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</si>
  <si>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</si>
  <si>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</si>
  <si>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</si>
  <si>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</si>
  <si>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</si>
  <si>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</si>
  <si>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</si>
  <si>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</si>
  <si>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</si>
  <si>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</si>
  <si>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</si>
  <si>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</si>
  <si>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</si>
  <si>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</si>
  <si>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No Aplica</t>
  </si>
  <si>
    <t>Ensenada</t>
  </si>
  <si>
    <t>Comondú</t>
  </si>
  <si>
    <t>Calakmul</t>
  </si>
  <si>
    <t>Abasolo</t>
  </si>
  <si>
    <t>Armería</t>
  </si>
  <si>
    <t>Acacoyagua</t>
  </si>
  <si>
    <t>Ahumada</t>
  </si>
  <si>
    <t>Álvaro Obregón</t>
  </si>
  <si>
    <t>Canatlán</t>
  </si>
  <si>
    <t>Acapulco de Juárez</t>
  </si>
  <si>
    <t>Acatlán</t>
  </si>
  <si>
    <t>Acatic</t>
  </si>
  <si>
    <t xml:space="preserve">Acambay </t>
  </si>
  <si>
    <t>Acuitzio</t>
  </si>
  <si>
    <t>Amacuzac</t>
  </si>
  <si>
    <t>Acaponeta</t>
  </si>
  <si>
    <t>Abejones</t>
  </si>
  <si>
    <t>Acajete</t>
  </si>
  <si>
    <t>Amealco de Bonfil</t>
  </si>
  <si>
    <t>Bacalar</t>
  </si>
  <si>
    <t>Ahualulco</t>
  </si>
  <si>
    <t>Ahome</t>
  </si>
  <si>
    <t>Aconchi</t>
  </si>
  <si>
    <t>Balancán</t>
  </si>
  <si>
    <t>Acuamanala de Miguel Hidalgo</t>
  </si>
  <si>
    <t>Abalá</t>
  </si>
  <si>
    <t>Apozol</t>
  </si>
  <si>
    <t>Asientos</t>
  </si>
  <si>
    <t>Mexicali</t>
  </si>
  <si>
    <t>La Paz</t>
  </si>
  <si>
    <t>Calkiní</t>
  </si>
  <si>
    <t>Acuña</t>
  </si>
  <si>
    <t>Acala</t>
  </si>
  <si>
    <t>SISTEMA PARA EL DESARROLLO INTEGRAL DE LA FAMILIA DEL MUNICIPIO DE SAN MIGUEL DE ALLENDE, GTO</t>
  </si>
  <si>
    <t>Aldama</t>
  </si>
  <si>
    <t>Azcapotzalco</t>
  </si>
  <si>
    <t>Canelas</t>
  </si>
  <si>
    <t>Acámbaro</t>
  </si>
  <si>
    <t>Acatepec</t>
  </si>
  <si>
    <t>Acaxochitlán</t>
  </si>
  <si>
    <t>Acatlán de Juárez</t>
  </si>
  <si>
    <t>Acolman</t>
  </si>
  <si>
    <t>Aguililla</t>
  </si>
  <si>
    <t>Atlatlahucan</t>
  </si>
  <si>
    <t>Ahuacatlán</t>
  </si>
  <si>
    <t>Agualeguas</t>
  </si>
  <si>
    <t>Acatlán de Pérez Figueroa</t>
  </si>
  <si>
    <t>Acateno</t>
  </si>
  <si>
    <t>Arroyo Seco</t>
  </si>
  <si>
    <t>Benito Juárez</t>
  </si>
  <si>
    <t>Alaquines</t>
  </si>
  <si>
    <t>Angostura</t>
  </si>
  <si>
    <t>Agua Prieta</t>
  </si>
  <si>
    <t>Cárdenas</t>
  </si>
  <si>
    <t>Amaxac de Guerrero</t>
  </si>
  <si>
    <t>Acanceh</t>
  </si>
  <si>
    <t>Apulco</t>
  </si>
  <si>
    <t>MUNICIPIO</t>
  </si>
  <si>
    <t>Calvillo</t>
  </si>
  <si>
    <t>Playas de Rosarito</t>
  </si>
  <si>
    <t>Loreto</t>
  </si>
  <si>
    <t>AÑO DEL INFORME</t>
  </si>
  <si>
    <t>Allende</t>
  </si>
  <si>
    <t>Comala</t>
  </si>
  <si>
    <t>Acapetahua</t>
  </si>
  <si>
    <t>Coneto de Comonfort</t>
  </si>
  <si>
    <t>Apaseo el Alto</t>
  </si>
  <si>
    <t>Ahuacuotzingo</t>
  </si>
  <si>
    <t>Actopan</t>
  </si>
  <si>
    <t>PERIODO DE INFORME</t>
  </si>
  <si>
    <t>Ahualulco de Mercado</t>
  </si>
  <si>
    <t>Aculco</t>
  </si>
  <si>
    <t>Axochiapan</t>
  </si>
  <si>
    <t>Amatlán de Cañas</t>
  </si>
  <si>
    <t>Ánimas Trujano</t>
  </si>
  <si>
    <t>Cadereyta de Montes</t>
  </si>
  <si>
    <t>Cozumel</t>
  </si>
  <si>
    <t>Aquismón</t>
  </si>
  <si>
    <t>Badiraguato</t>
  </si>
  <si>
    <t>Alamos</t>
  </si>
  <si>
    <t>Centla</t>
  </si>
  <si>
    <t>Altamira</t>
  </si>
  <si>
    <t>Apetatitlán de Antonio Carvajal</t>
  </si>
  <si>
    <t>Acayucan</t>
  </si>
  <si>
    <t>Akil</t>
  </si>
  <si>
    <t>Atolinga</t>
  </si>
  <si>
    <t>Cosío</t>
  </si>
  <si>
    <t>Tecate</t>
  </si>
  <si>
    <t>Los Cabos</t>
  </si>
  <si>
    <t>Candelaria</t>
  </si>
  <si>
    <t>Arteaga</t>
  </si>
  <si>
    <t>Coquimatlán</t>
  </si>
  <si>
    <t>Aquiles Serdán</t>
  </si>
  <si>
    <t>Coyoacán</t>
  </si>
  <si>
    <t>Cuencamé</t>
  </si>
  <si>
    <t>Apaseo el Grande</t>
  </si>
  <si>
    <t>Ajuchitlán del Progreso</t>
  </si>
  <si>
    <t>Agua Blanca de Iturbide</t>
  </si>
  <si>
    <t>Amacueca</t>
  </si>
  <si>
    <t>Almoloya de Alquisiras</t>
  </si>
  <si>
    <t>Angamacutiro</t>
  </si>
  <si>
    <t>Ayala</t>
  </si>
  <si>
    <t>Bahía de Banderas</t>
  </si>
  <si>
    <t>Anáhuac</t>
  </si>
  <si>
    <t>Asunción Cacalotepec</t>
  </si>
  <si>
    <t>Acatzingo</t>
  </si>
  <si>
    <t>Colón</t>
  </si>
  <si>
    <t>Felipe Carrillo Puerto</t>
  </si>
  <si>
    <t>Armadillo de los Infante</t>
  </si>
  <si>
    <t>Choix</t>
  </si>
  <si>
    <t>Altar</t>
  </si>
  <si>
    <t>Centro</t>
  </si>
  <si>
    <t>Antiguo Morelos</t>
  </si>
  <si>
    <t>Apizaco</t>
  </si>
  <si>
    <t>Baca</t>
  </si>
  <si>
    <t>El Llano</t>
  </si>
  <si>
    <t>Tijuana</t>
  </si>
  <si>
    <t>Mulegé</t>
  </si>
  <si>
    <t>Carmen</t>
  </si>
  <si>
    <t>Candela</t>
  </si>
  <si>
    <t>Cuauhtémoc</t>
  </si>
  <si>
    <t>Altamirano</t>
  </si>
  <si>
    <t>Ascensión</t>
  </si>
  <si>
    <t>Cuajimalpa de Morelos</t>
  </si>
  <si>
    <t>Atarjea</t>
  </si>
  <si>
    <t>Alcozauca de Guerrero</t>
  </si>
  <si>
    <t>Ajacuba</t>
  </si>
  <si>
    <t>Amatitán</t>
  </si>
  <si>
    <t>Almoloya de Juárez</t>
  </si>
  <si>
    <t>Angangueo</t>
  </si>
  <si>
    <t>Coatlán del Río</t>
  </si>
  <si>
    <t>Compostela</t>
  </si>
  <si>
    <t>Apodaca</t>
  </si>
  <si>
    <t>Asunción Cuyotepeji</t>
  </si>
  <si>
    <t>Acteopan</t>
  </si>
  <si>
    <t>Corregidora</t>
  </si>
  <si>
    <t>Isla Mujeres</t>
  </si>
  <si>
    <t>Axtla de Terrazas</t>
  </si>
  <si>
    <t>Concordia</t>
  </si>
  <si>
    <t>Arivechi</t>
  </si>
  <si>
    <t>Comalcalco</t>
  </si>
  <si>
    <t>Burgos</t>
  </si>
  <si>
    <t>Atlangatepec</t>
  </si>
  <si>
    <t>Acula</t>
  </si>
  <si>
    <t>Bokobá</t>
  </si>
  <si>
    <t>Calera</t>
  </si>
  <si>
    <t>Jesús María</t>
  </si>
  <si>
    <t>Champotón</t>
  </si>
  <si>
    <t>Castaños</t>
  </si>
  <si>
    <t>Ixtlahuacán</t>
  </si>
  <si>
    <t>Amatán</t>
  </si>
  <si>
    <t>Bachíniva</t>
  </si>
  <si>
    <t>El Oro</t>
  </si>
  <si>
    <t>Celaya</t>
  </si>
  <si>
    <t>Alpoyeca</t>
  </si>
  <si>
    <t>Alfajayucan</t>
  </si>
  <si>
    <t>Ameca</t>
  </si>
  <si>
    <t>Almoloya del Río</t>
  </si>
  <si>
    <t>Apatzingán</t>
  </si>
  <si>
    <t>Cuautla</t>
  </si>
  <si>
    <t>Del Nayar</t>
  </si>
  <si>
    <t>Aramberri</t>
  </si>
  <si>
    <t>Asunción Ixtaltepec</t>
  </si>
  <si>
    <t>El Marqués</t>
  </si>
  <si>
    <t>José María Morelos</t>
  </si>
  <si>
    <t>Cosalá</t>
  </si>
  <si>
    <t>Arizpe</t>
  </si>
  <si>
    <t>Cunduacán</t>
  </si>
  <si>
    <t>Bustamante</t>
  </si>
  <si>
    <t>Atltzayanca</t>
  </si>
  <si>
    <t>Acultzingo</t>
  </si>
  <si>
    <t>San Miguel de Allende</t>
  </si>
  <si>
    <t>Buctzotz</t>
  </si>
  <si>
    <t>Cañitas de Felipe Pescador</t>
  </si>
  <si>
    <t>Pabellón de Arteaga</t>
  </si>
  <si>
    <t>Escárcega</t>
  </si>
  <si>
    <t>Cuatro Ciénegas</t>
  </si>
  <si>
    <t>Manzanillo</t>
  </si>
  <si>
    <t>Amatenango de la Frontera</t>
  </si>
  <si>
    <t>Balleza</t>
  </si>
  <si>
    <t>Gustavo A. Madero</t>
  </si>
  <si>
    <t>General Simón Bolívar</t>
  </si>
  <si>
    <t>Comonfort</t>
  </si>
  <si>
    <t>Apaxtla</t>
  </si>
  <si>
    <t>Almoloya</t>
  </si>
  <si>
    <t>Arandas</t>
  </si>
  <si>
    <t>Amanalco</t>
  </si>
  <si>
    <t>Aporo</t>
  </si>
  <si>
    <t>Cuernavaca</t>
  </si>
  <si>
    <t>Huajicori</t>
  </si>
  <si>
    <t>Asunción Nochixtlán</t>
  </si>
  <si>
    <t>Ahuatlán</t>
  </si>
  <si>
    <t>Ezequiel Montes</t>
  </si>
  <si>
    <t>Lázaro Cárdenas</t>
  </si>
  <si>
    <t>Catorce</t>
  </si>
  <si>
    <t>Culiacán</t>
  </si>
  <si>
    <t>Atil</t>
  </si>
  <si>
    <t>Emiliano Zapata</t>
  </si>
  <si>
    <t>Camargo</t>
  </si>
  <si>
    <t>Agua Dulce</t>
  </si>
  <si>
    <t>Cacalchén</t>
  </si>
  <si>
    <t>Chalchihuites</t>
  </si>
  <si>
    <t>Rincón de Romos</t>
  </si>
  <si>
    <t>Hecelchakán</t>
  </si>
  <si>
    <t>Escobedo</t>
  </si>
  <si>
    <t>Minatitlán</t>
  </si>
  <si>
    <t>Amatenango del Valle</t>
  </si>
  <si>
    <t>Batopilas</t>
  </si>
  <si>
    <t>Iztacalco</t>
  </si>
  <si>
    <t>Gómez Palacio</t>
  </si>
  <si>
    <t>Coroneo</t>
  </si>
  <si>
    <t>Arcelia</t>
  </si>
  <si>
    <t>Apan</t>
  </si>
  <si>
    <t>Atemajac de Brizuela</t>
  </si>
  <si>
    <t>Amatepec</t>
  </si>
  <si>
    <t>Aquila</t>
  </si>
  <si>
    <t>Ixtlán del Río</t>
  </si>
  <si>
    <t>Cadereyta Jiménez</t>
  </si>
  <si>
    <t>Asunción Ocotlán</t>
  </si>
  <si>
    <t>Ahuazotepec</t>
  </si>
  <si>
    <t>Huimilpan</t>
  </si>
  <si>
    <t>Othón P. Blanco</t>
  </si>
  <si>
    <t>Cedral</t>
  </si>
  <si>
    <t>El Fuerte</t>
  </si>
  <si>
    <t>Bacadéhuachi</t>
  </si>
  <si>
    <t>Huimanguillo</t>
  </si>
  <si>
    <t>Casas</t>
  </si>
  <si>
    <t>Calpulalpan</t>
  </si>
  <si>
    <t>Álamo Temapache</t>
  </si>
  <si>
    <t>Calotmul</t>
  </si>
  <si>
    <t>Concepción del Oro</t>
  </si>
  <si>
    <t>San Francisco de los Romo</t>
  </si>
  <si>
    <t>Hopelchén</t>
  </si>
  <si>
    <t>Francisco I. Madero</t>
  </si>
  <si>
    <t>Tecomán</t>
  </si>
  <si>
    <t>Angel Albino Corzo</t>
  </si>
  <si>
    <t>Bocoyna</t>
  </si>
  <si>
    <t>Iztapalapa</t>
  </si>
  <si>
    <t>Guadalupe Victoria</t>
  </si>
  <si>
    <t>Cortazar</t>
  </si>
  <si>
    <t>Atenango del Río</t>
  </si>
  <si>
    <t>Atitalaquia</t>
  </si>
  <si>
    <t>Atengo</t>
  </si>
  <si>
    <t>Amecameca</t>
  </si>
  <si>
    <t>Ario</t>
  </si>
  <si>
    <t>Huitzilac</t>
  </si>
  <si>
    <t>Jala</t>
  </si>
  <si>
    <t>Asunción Tlacolulita</t>
  </si>
  <si>
    <t>Ahuehuetitla</t>
  </si>
  <si>
    <t>Jalpan de Serra</t>
  </si>
  <si>
    <t>Solidaridad</t>
  </si>
  <si>
    <t>Cerritos</t>
  </si>
  <si>
    <t>Elota</t>
  </si>
  <si>
    <t>Bacanora</t>
  </si>
  <si>
    <t>Jalapa</t>
  </si>
  <si>
    <t>Ciudad Madero</t>
  </si>
  <si>
    <t>Chiautempan</t>
  </si>
  <si>
    <t>Alpatláhuac</t>
  </si>
  <si>
    <t>Cansahcab</t>
  </si>
  <si>
    <t>San José de Gracia</t>
  </si>
  <si>
    <t>Palizada</t>
  </si>
  <si>
    <t>Frontera</t>
  </si>
  <si>
    <t>Villa de Álvarez</t>
  </si>
  <si>
    <t>Arriaga</t>
  </si>
  <si>
    <t>Buenaventura</t>
  </si>
  <si>
    <t>La Magdalena Contreras</t>
  </si>
  <si>
    <t>Guanaceví</t>
  </si>
  <si>
    <t>Cuerámaro</t>
  </si>
  <si>
    <t>Atlamajalcingo del Monte</t>
  </si>
  <si>
    <t>Atlapexco</t>
  </si>
  <si>
    <t>Atenguillo</t>
  </si>
  <si>
    <t>Apaxco</t>
  </si>
  <si>
    <t>Al 31 de diciembre de 2017 y al 30 de septiembre de 2018 (b)</t>
  </si>
  <si>
    <t>Jantetelco</t>
  </si>
  <si>
    <t>La Yesca</t>
  </si>
  <si>
    <t>Cerralvo</t>
  </si>
  <si>
    <t>Del 1 de enero al 30 de septiembre de 2018 (b)</t>
  </si>
  <si>
    <t>Ayoquezco de Aldama</t>
  </si>
  <si>
    <t>Ajalpan</t>
  </si>
  <si>
    <t>Landa de Matamoros</t>
  </si>
  <si>
    <t>Tulum</t>
  </si>
  <si>
    <t>Cerro de San Pedro</t>
  </si>
  <si>
    <t>Escuinapa</t>
  </si>
  <si>
    <t>Bacerac</t>
  </si>
  <si>
    <t>Jalpa de Méndez</t>
  </si>
  <si>
    <t>Cruillas</t>
  </si>
  <si>
    <t>Contla de Juan Cuamatzi</t>
  </si>
  <si>
    <t>Alto Lucero de Gutiérrez Barrios</t>
  </si>
  <si>
    <t>Cantamayec</t>
  </si>
  <si>
    <t>El Plateado de Joaquín Amaro</t>
  </si>
  <si>
    <t>Tepezalá</t>
  </si>
  <si>
    <t>Tenabo</t>
  </si>
  <si>
    <t>General Cepeda</t>
  </si>
  <si>
    <t>Bejucal de Ocampo</t>
  </si>
  <si>
    <t>Miguel Hidalgo</t>
  </si>
  <si>
    <t>Doctor Mora</t>
  </si>
  <si>
    <t>Atlixtac</t>
  </si>
  <si>
    <t>Atotonilco de Tula</t>
  </si>
  <si>
    <t>Atotonilco el Alto</t>
  </si>
  <si>
    <t>Atenco</t>
  </si>
  <si>
    <t>Briseñas</t>
  </si>
  <si>
    <t>Jiutepec</t>
  </si>
  <si>
    <t>Rosamorada</t>
  </si>
  <si>
    <t>China</t>
  </si>
  <si>
    <t>Ayotzintepec</t>
  </si>
  <si>
    <t>Albino Zertuche</t>
  </si>
  <si>
    <t>Pedro Escobedo</t>
  </si>
  <si>
    <t>Charcas</t>
  </si>
  <si>
    <t>Guamuchil</t>
  </si>
  <si>
    <t>Bacoachi</t>
  </si>
  <si>
    <t>Jonuta</t>
  </si>
  <si>
    <t>El Mante</t>
  </si>
  <si>
    <t>Cuapiaxtla</t>
  </si>
  <si>
    <t>Altotonga</t>
  </si>
  <si>
    <t>Celestún</t>
  </si>
  <si>
    <t>El Salvador</t>
  </si>
  <si>
    <t>Belizario Domínguez</t>
  </si>
  <si>
    <t>Carichí</t>
  </si>
  <si>
    <t>Milpa Alta</t>
  </si>
  <si>
    <t>Indé</t>
  </si>
  <si>
    <t>Dolores Hidalgo Cuna de la Independencia Nacional</t>
  </si>
  <si>
    <t>Atoyac de Álvarez</t>
  </si>
  <si>
    <t>Atotonilco el Grande</t>
  </si>
  <si>
    <t>Atoyac</t>
  </si>
  <si>
    <t>Atizapán</t>
  </si>
  <si>
    <t>Buenavista</t>
  </si>
  <si>
    <t>Jojutla</t>
  </si>
  <si>
    <t>Ruíz</t>
  </si>
  <si>
    <t>Ciénega de Flores</t>
  </si>
  <si>
    <t>Calihualá</t>
  </si>
  <si>
    <t>Aljojuca</t>
  </si>
  <si>
    <t>Peñamiller</t>
  </si>
  <si>
    <t>Ciudad del Maíz</t>
  </si>
  <si>
    <t>Guasave</t>
  </si>
  <si>
    <t>Bácum</t>
  </si>
  <si>
    <t>Macuspana</t>
  </si>
  <si>
    <t>Gómez Farías</t>
  </si>
  <si>
    <t>Cuaxomulco</t>
  </si>
  <si>
    <t>Alvarado</t>
  </si>
  <si>
    <t>Cenotillo</t>
  </si>
  <si>
    <t>Fresnillo</t>
  </si>
  <si>
    <t>Bella Vista</t>
  </si>
  <si>
    <t>Casas Grandes</t>
  </si>
  <si>
    <t>Tláhuac</t>
  </si>
  <si>
    <t>Lerdo</t>
  </si>
  <si>
    <t>Ayutla de los Libres</t>
  </si>
  <si>
    <t>Calnali</t>
  </si>
  <si>
    <t>Autlán de Navarro</t>
  </si>
  <si>
    <t>Atizapán de Zaragoza</t>
  </si>
  <si>
    <t>Carácuaro</t>
  </si>
  <si>
    <t>Jonacatepec</t>
  </si>
  <si>
    <t>San Blas</t>
  </si>
  <si>
    <t>Dr. Arroyo</t>
  </si>
  <si>
    <t>Candelaria Loxicha</t>
  </si>
  <si>
    <t>Altepexi</t>
  </si>
  <si>
    <t>Pinal de Amoles</t>
  </si>
  <si>
    <t>Ciudad Fernández</t>
  </si>
  <si>
    <t>Mazatlán</t>
  </si>
  <si>
    <t>Banámichi</t>
  </si>
  <si>
    <t>Nacajuca</t>
  </si>
  <si>
    <t>González</t>
  </si>
  <si>
    <t>El Carmen Tequexquitla</t>
  </si>
  <si>
    <t>Amatitlán</t>
  </si>
  <si>
    <t>Chacsinkín</t>
  </si>
  <si>
    <t>Genaro Codina</t>
  </si>
  <si>
    <t>Jiménez</t>
  </si>
  <si>
    <t>Benemérito de las Américas</t>
  </si>
  <si>
    <t>Tlalpan</t>
  </si>
  <si>
    <t>Mapimí</t>
  </si>
  <si>
    <t>Huanímaro</t>
  </si>
  <si>
    <t>Azoyú</t>
  </si>
  <si>
    <t>Cardonal</t>
  </si>
  <si>
    <t>Ayotlán</t>
  </si>
  <si>
    <t>Atlacomulco</t>
  </si>
  <si>
    <t>Charapan</t>
  </si>
  <si>
    <t>Mazatepec</t>
  </si>
  <si>
    <t>San Pedro Lagunillas</t>
  </si>
  <si>
    <t>Dr. Coss</t>
  </si>
  <si>
    <t>Capulálpam de Méndez</t>
  </si>
  <si>
    <t>Amixtlán</t>
  </si>
  <si>
    <t>Ciudad Valles</t>
  </si>
  <si>
    <t>Mocorito</t>
  </si>
  <si>
    <t>Baviácora</t>
  </si>
  <si>
    <t>Paraíso</t>
  </si>
  <si>
    <t>Güémez</t>
  </si>
  <si>
    <t>Amatlán de los Reyes</t>
  </si>
  <si>
    <t>Chankom</t>
  </si>
  <si>
    <t>General Enrique Estrada</t>
  </si>
  <si>
    <t>Juárez</t>
  </si>
  <si>
    <t>Berriozábal</t>
  </si>
  <si>
    <t>Chínipas</t>
  </si>
  <si>
    <t>Venustiano Carranza</t>
  </si>
  <si>
    <t>Mezquital</t>
  </si>
  <si>
    <t>Irapuato</t>
  </si>
  <si>
    <t>Chapantongo</t>
  </si>
  <si>
    <t>Ayutla</t>
  </si>
  <si>
    <t>Atlautla</t>
  </si>
  <si>
    <t>Charo</t>
  </si>
  <si>
    <t>Miacatlán</t>
  </si>
  <si>
    <t>Santa María del Oro</t>
  </si>
  <si>
    <t>Dr. González</t>
  </si>
  <si>
    <t>Chahuites</t>
  </si>
  <si>
    <t>Amozoc</t>
  </si>
  <si>
    <t>San Joaquín</t>
  </si>
  <si>
    <t>Coxcatlán</t>
  </si>
  <si>
    <t>Navolato</t>
  </si>
  <si>
    <t>Bavispe</t>
  </si>
  <si>
    <t>Tacotalpa</t>
  </si>
  <si>
    <t>Españita</t>
  </si>
  <si>
    <t>Angel R. Cabada</t>
  </si>
  <si>
    <t>Chapab</t>
  </si>
  <si>
    <t>General Francisco R. Murguía</t>
  </si>
  <si>
    <t>Lamadrid</t>
  </si>
  <si>
    <t>Bochil</t>
  </si>
  <si>
    <t>Coronado</t>
  </si>
  <si>
    <t>Xochimilco</t>
  </si>
  <si>
    <t>Nazas</t>
  </si>
  <si>
    <t>Jaral del Progreso</t>
  </si>
  <si>
    <t>Buenavista de Cuéllar</t>
  </si>
  <si>
    <t>Chapulhuacán</t>
  </si>
  <si>
    <t>Bolaños</t>
  </si>
  <si>
    <t>Axapusco</t>
  </si>
  <si>
    <t>Chavinda</t>
  </si>
  <si>
    <t>Ocuituco</t>
  </si>
  <si>
    <t>Santiago Ixcuintla</t>
  </si>
  <si>
    <t>Galeana</t>
  </si>
  <si>
    <t>Chalcatongo de Hidalgo</t>
  </si>
  <si>
    <t>Aquixtla</t>
  </si>
  <si>
    <t>San Juan del Río</t>
  </si>
  <si>
    <t>Ebano</t>
  </si>
  <si>
    <t>Rosario</t>
  </si>
  <si>
    <t>Teapa</t>
  </si>
  <si>
    <t>Gustavo Díaz Ordaz</t>
  </si>
  <si>
    <t>Huamantla</t>
  </si>
  <si>
    <t>Apazapan</t>
  </si>
  <si>
    <t>Chemax</t>
  </si>
  <si>
    <t>General Pánfilo Natera</t>
  </si>
  <si>
    <t>Matamoros</t>
  </si>
  <si>
    <t>Cacahoatán</t>
  </si>
  <si>
    <t>Coyame del Sotol</t>
  </si>
  <si>
    <t>Nombre de Dios</t>
  </si>
  <si>
    <t>Jerécuaro</t>
  </si>
  <si>
    <t>Chilapa de Álvarez</t>
  </si>
  <si>
    <t>Chilcuautla</t>
  </si>
  <si>
    <t>Cabo Corrientes</t>
  </si>
  <si>
    <t>Ayapango</t>
  </si>
  <si>
    <t>Cherán</t>
  </si>
  <si>
    <t>Puente de Ixtla</t>
  </si>
  <si>
    <t>Tecuala</t>
  </si>
  <si>
    <t>García</t>
  </si>
  <si>
    <t>Chiquihuitlán de Benito Juárez</t>
  </si>
  <si>
    <t>Atempan</t>
  </si>
  <si>
    <t>Tequisquiapan</t>
  </si>
  <si>
    <t>El Naranjo</t>
  </si>
  <si>
    <t>Salvador Alvarado</t>
  </si>
  <si>
    <t>Benjamín Hill</t>
  </si>
  <si>
    <t>Tenosique</t>
  </si>
  <si>
    <t>Hueyotlipan</t>
  </si>
  <si>
    <t>Chichimilá</t>
  </si>
  <si>
    <t>Guadalupe</t>
  </si>
  <si>
    <t>Monclova</t>
  </si>
  <si>
    <t>Formato 1 Estado de Situación Financiera Detallado - LDF</t>
  </si>
  <si>
    <t>Catazajá</t>
  </si>
  <si>
    <t>Nuevo Ideal</t>
  </si>
  <si>
    <t>León</t>
  </si>
  <si>
    <t>Chilpancingo de los Bravo</t>
  </si>
  <si>
    <t>Cuautepec de Hinojosa</t>
  </si>
  <si>
    <t>Cañadas de Obregón</t>
  </si>
  <si>
    <t>Calimaya</t>
  </si>
  <si>
    <t>Chilchota</t>
  </si>
  <si>
    <t>Temixco</t>
  </si>
  <si>
    <t>Tepic</t>
  </si>
  <si>
    <t>Gral. Bravo</t>
  </si>
  <si>
    <t>Ciénega de Zimatlán</t>
  </si>
  <si>
    <t>Atexcal</t>
  </si>
  <si>
    <t>Tolimán</t>
  </si>
  <si>
    <t>Guadalcázar</t>
  </si>
  <si>
    <t>San Ignacio</t>
  </si>
  <si>
    <t>Caborca</t>
  </si>
  <si>
    <t>Jaumave</t>
  </si>
  <si>
    <t>Ixtacuixtla de Mariano Matamoros</t>
  </si>
  <si>
    <t>Astacinga</t>
  </si>
  <si>
    <t>Chicxulub Pueblo</t>
  </si>
  <si>
    <t>Huanusco</t>
  </si>
  <si>
    <t>Chalchihuitán</t>
  </si>
  <si>
    <t>Cusihuiriachi</t>
  </si>
  <si>
    <t>Ocampo</t>
  </si>
  <si>
    <t>Manuel Doblado</t>
  </si>
  <si>
    <t>Coahuayutla de José María Izazaga</t>
  </si>
  <si>
    <t>El Arenal</t>
  </si>
  <si>
    <t>Casimiro Castillo</t>
  </si>
  <si>
    <t>Capulhuac</t>
  </si>
  <si>
    <t>Chinicuila</t>
  </si>
  <si>
    <t>Temoac</t>
  </si>
  <si>
    <t>Tuxpan</t>
  </si>
  <si>
    <t>Gral. Escobedo</t>
  </si>
  <si>
    <t>Ciudad Ixtepec</t>
  </si>
  <si>
    <t>Atlequizayan</t>
  </si>
  <si>
    <t>Huehuetlán</t>
  </si>
  <si>
    <t>Cajeme</t>
  </si>
  <si>
    <t>Ixtenco</t>
  </si>
  <si>
    <t>Atlahuilco</t>
  </si>
  <si>
    <t>Chikindzonot</t>
  </si>
  <si>
    <t>Jalpa</t>
  </si>
  <si>
    <t>Múzquiz</t>
  </si>
  <si>
    <t>Chamula</t>
  </si>
  <si>
    <t>Delicias</t>
  </si>
  <si>
    <t>Otáez</t>
  </si>
  <si>
    <t>Moroleón</t>
  </si>
  <si>
    <t>Cochoapa el Grande</t>
  </si>
  <si>
    <t>Eloxochitlán</t>
  </si>
  <si>
    <t>Chapala</t>
  </si>
  <si>
    <t>Chalco</t>
  </si>
  <si>
    <t>Chucándiro</t>
  </si>
  <si>
    <t>Tepalcingo</t>
  </si>
  <si>
    <t>Xalisco</t>
  </si>
  <si>
    <t>Gral. Terán</t>
  </si>
  <si>
    <t>Coatecas Altas</t>
  </si>
  <si>
    <t>Atlixco</t>
  </si>
  <si>
    <t>Lagunillas</t>
  </si>
  <si>
    <t>Cananea</t>
  </si>
  <si>
    <t>Llera</t>
  </si>
  <si>
    <t>La Magdalena Tlaltelulco</t>
  </si>
  <si>
    <t>Chocholá</t>
  </si>
  <si>
    <t>Jerez</t>
  </si>
  <si>
    <t>Nadadores</t>
  </si>
  <si>
    <t>Chanal</t>
  </si>
  <si>
    <t>Dr. Belisario Domínguez</t>
  </si>
  <si>
    <t>Pánuco de Coronado</t>
  </si>
  <si>
    <t>Cocula</t>
  </si>
  <si>
    <t>Chimaltitán</t>
  </si>
  <si>
    <t>Chapa de Mota</t>
  </si>
  <si>
    <t>Churintzio</t>
  </si>
  <si>
    <t>Tepoztlán</t>
  </si>
  <si>
    <t>Gral. Treviño</t>
  </si>
  <si>
    <t>Coicoyán de las Flores</t>
  </si>
  <si>
    <t>Atoyatempan</t>
  </si>
  <si>
    <t>Matehuala</t>
  </si>
  <si>
    <t>Carbó</t>
  </si>
  <si>
    <t>Mainero</t>
  </si>
  <si>
    <t>Atzacan</t>
  </si>
  <si>
    <t>Chumayel</t>
  </si>
  <si>
    <t>Jiménez del Teul</t>
  </si>
  <si>
    <t>Nava</t>
  </si>
  <si>
    <t>Chapultenango</t>
  </si>
  <si>
    <t>El Tule</t>
  </si>
  <si>
    <t>Peñón Blanco</t>
  </si>
  <si>
    <t>Pénjamo</t>
  </si>
  <si>
    <t>Copala</t>
  </si>
  <si>
    <t>Epazoyucan</t>
  </si>
  <si>
    <t>Chiquilistlán</t>
  </si>
  <si>
    <t>Chapultepec</t>
  </si>
  <si>
    <t>Churumuco</t>
  </si>
  <si>
    <t>Tetecala</t>
  </si>
  <si>
    <t>Gral. Zaragoza</t>
  </si>
  <si>
    <t>Concepción Buenavista</t>
  </si>
  <si>
    <t>Atzala</t>
  </si>
  <si>
    <t>Matlapa</t>
  </si>
  <si>
    <t>Cucurpe</t>
  </si>
  <si>
    <t>Mazatecochco de José María Morelos</t>
  </si>
  <si>
    <t>Atzalan</t>
  </si>
  <si>
    <t>Conkal</t>
  </si>
  <si>
    <t>Estado de Situación Financiera Detallado - LDF</t>
  </si>
  <si>
    <t>Juan Aldama</t>
  </si>
  <si>
    <t>Chenalhó</t>
  </si>
  <si>
    <t>Poanas</t>
  </si>
  <si>
    <t>Pueblo Nuevo</t>
  </si>
  <si>
    <t>Copalillo</t>
  </si>
  <si>
    <t>Cihuatlán</t>
  </si>
  <si>
    <t>Chiautla</t>
  </si>
  <si>
    <t>Coahuayana</t>
  </si>
  <si>
    <t>Tetela del Volcán</t>
  </si>
  <si>
    <t>Gral. Zuazua</t>
  </si>
  <si>
    <t>Concepción Pápalo</t>
  </si>
  <si>
    <t>Atzitzihuacán</t>
  </si>
  <si>
    <t>Mexquitic de Carmona</t>
  </si>
  <si>
    <t>Cumpas</t>
  </si>
  <si>
    <t>Méndez</t>
  </si>
  <si>
    <t>Muñoz de Domingo Arenas</t>
  </si>
  <si>
    <t>Ayahualulco</t>
  </si>
  <si>
    <t>Cousey</t>
  </si>
  <si>
    <t>Juchipila</t>
  </si>
  <si>
    <t>Parras</t>
  </si>
  <si>
    <t>Chiapa de Corzo</t>
  </si>
  <si>
    <t>Purísima del Rincón</t>
  </si>
  <si>
    <t>Copanatoyac</t>
  </si>
  <si>
    <t>Huasca de Ocampo</t>
  </si>
  <si>
    <t>Chicoloapan</t>
  </si>
  <si>
    <t>Coalcomán de Vázquez Pallares</t>
  </si>
  <si>
    <t>Tlalnepantla</t>
  </si>
  <si>
    <t>Constancia del Rosario</t>
  </si>
  <si>
    <t>Atzitzintla</t>
  </si>
  <si>
    <t>Moctezuma</t>
  </si>
  <si>
    <t>Divisaderos</t>
  </si>
  <si>
    <t>Mier</t>
  </si>
  <si>
    <t>Nanacamilpa de Mariano Arista</t>
  </si>
  <si>
    <t>Banderilla</t>
  </si>
  <si>
    <t>Cuncunul</t>
  </si>
  <si>
    <t>Piedras Negras</t>
  </si>
  <si>
    <t>Chiapilla</t>
  </si>
  <si>
    <t>Gran Morelos</t>
  </si>
  <si>
    <t>Rodeo</t>
  </si>
  <si>
    <t>Romita</t>
  </si>
  <si>
    <t>Coyuca de Benítez</t>
  </si>
  <si>
    <t>Huautla</t>
  </si>
  <si>
    <t>Colotlán</t>
  </si>
  <si>
    <t>Chiconcuac</t>
  </si>
  <si>
    <t>Coeneo</t>
  </si>
  <si>
    <t>Tlaltizapán de Zapata</t>
  </si>
  <si>
    <t>Cosolapa</t>
  </si>
  <si>
    <t>Axutla</t>
  </si>
  <si>
    <t>Rayón</t>
  </si>
  <si>
    <t>Empalme</t>
  </si>
  <si>
    <t>Miguel Alemán</t>
  </si>
  <si>
    <t>Natívitas</t>
  </si>
  <si>
    <t>Cuzamá</t>
  </si>
  <si>
    <t>Luis Moya</t>
  </si>
  <si>
    <t>Progreso</t>
  </si>
  <si>
    <t>Chicoasén</t>
  </si>
  <si>
    <t>(PESOS)</t>
  </si>
  <si>
    <t>Guachochi</t>
  </si>
  <si>
    <t>San Bernardo</t>
  </si>
  <si>
    <t>Salamanca</t>
  </si>
  <si>
    <t>Coyuca de Catalán</t>
  </si>
  <si>
    <t>Huazalingo</t>
  </si>
  <si>
    <t>Concepción de Buenos Aires</t>
  </si>
  <si>
    <t>Chimalhuacán</t>
  </si>
  <si>
    <t>Cojumatlán de Régules</t>
  </si>
  <si>
    <t>Tlaquiltenango</t>
  </si>
  <si>
    <t>Higueras</t>
  </si>
  <si>
    <t>Cosoltepec</t>
  </si>
  <si>
    <t>Ayotoxco de Guerrero</t>
  </si>
  <si>
    <t>Rioverde</t>
  </si>
  <si>
    <t>Etchojoa</t>
  </si>
  <si>
    <t>Miquihuana</t>
  </si>
  <si>
    <t>Panotla</t>
  </si>
  <si>
    <t>Boca del Río</t>
  </si>
  <si>
    <t>Dzán</t>
  </si>
  <si>
    <t>Mazapil</t>
  </si>
  <si>
    <t>Ramos Arizpe</t>
  </si>
  <si>
    <t>Chicomuselo</t>
  </si>
  <si>
    <t>San Dimas</t>
  </si>
  <si>
    <t>Salvatierra</t>
  </si>
  <si>
    <t>Cuajinicuilapa</t>
  </si>
  <si>
    <t>Huehuetla</t>
  </si>
  <si>
    <t>Cuautitlán de García Barragán</t>
  </si>
  <si>
    <t>Coacalco de Berriozábal</t>
  </si>
  <si>
    <t>Contepec</t>
  </si>
  <si>
    <t>Tlayacapan</t>
  </si>
  <si>
    <t>Hualahuises</t>
  </si>
  <si>
    <t>Cuilápam de Guerrero</t>
  </si>
  <si>
    <t>Calpan</t>
  </si>
  <si>
    <t>Salinas</t>
  </si>
  <si>
    <t>Fronteras</t>
  </si>
  <si>
    <t xml:space="preserve">   Concepto (c)</t>
  </si>
  <si>
    <t>Nuevo Laredo</t>
  </si>
  <si>
    <t>Papalotla de Xicohténcatl</t>
  </si>
  <si>
    <t>Calcahualco</t>
  </si>
  <si>
    <t>Dzemul</t>
  </si>
  <si>
    <t>Melchor Ocampo</t>
  </si>
  <si>
    <t>Sabinas</t>
  </si>
  <si>
    <t>Chilón</t>
  </si>
  <si>
    <t>Guadalupe y Calvo</t>
  </si>
  <si>
    <t>San Juan de Guadalupe</t>
  </si>
  <si>
    <t>San Diego de la Unión</t>
  </si>
  <si>
    <t>Cualác</t>
  </si>
  <si>
    <t>Huejutla de Reyes</t>
  </si>
  <si>
    <t>Coatepec Harinas</t>
  </si>
  <si>
    <t>Copándaro</t>
  </si>
  <si>
    <t>Totolapan</t>
  </si>
  <si>
    <t>Iturbide</t>
  </si>
  <si>
    <t>Cuyamecalco Villa de Zaragoza</t>
  </si>
  <si>
    <t>Caltepec</t>
  </si>
  <si>
    <t>San Antonio</t>
  </si>
  <si>
    <t>General Plutarco Elías Calles</t>
  </si>
  <si>
    <t>Nuevo Morelos</t>
  </si>
  <si>
    <t>San Damián Texóloc</t>
  </si>
  <si>
    <t>Camarón de Tejeda</t>
  </si>
  <si>
    <t>Dzidzantún</t>
  </si>
  <si>
    <t>Mezquital del Oro</t>
  </si>
  <si>
    <t>Sacramento</t>
  </si>
  <si>
    <t>Cintalapa</t>
  </si>
  <si>
    <t>Guazapares</t>
  </si>
  <si>
    <t>San Felipe</t>
  </si>
  <si>
    <t>Cuautepec</t>
  </si>
  <si>
    <t>Huichapan</t>
  </si>
  <si>
    <t>Cuquío</t>
  </si>
  <si>
    <t>Cocotitlán</t>
  </si>
  <si>
    <t>Cotija</t>
  </si>
  <si>
    <t>Xochitepec</t>
  </si>
  <si>
    <t>El Barrio de la Soledad</t>
  </si>
  <si>
    <t>Camocuautla</t>
  </si>
  <si>
    <t>San Ciro de Acosta</t>
  </si>
  <si>
    <t>Granados</t>
  </si>
  <si>
    <t>San Francisco Tetlanohcan</t>
  </si>
  <si>
    <t>Camerino Z. Mendoza</t>
  </si>
  <si>
    <t>Dzilam de Bravo</t>
  </si>
  <si>
    <t>Miguel Auza</t>
  </si>
  <si>
    <t>Saltillo</t>
  </si>
  <si>
    <t>Coapilla</t>
  </si>
  <si>
    <t>San Luis del Cordero</t>
  </si>
  <si>
    <t>San Francisco del Rincón</t>
  </si>
  <si>
    <t>Cuetzala del Progreso</t>
  </si>
  <si>
    <t>Ixmiquilpan</t>
  </si>
  <si>
    <t>Degollado</t>
  </si>
  <si>
    <t>Coyotepec</t>
  </si>
  <si>
    <t>Cuitzeo</t>
  </si>
  <si>
    <t>Yautepec</t>
  </si>
  <si>
    <t>Lampazos de Naranjo</t>
  </si>
  <si>
    <t>El Espinal</t>
  </si>
  <si>
    <t>Cañada Morelos</t>
  </si>
  <si>
    <t>Guaymas</t>
  </si>
  <si>
    <t>Padilla</t>
  </si>
  <si>
    <t>San Jerónimo Zacualpan</t>
  </si>
  <si>
    <t>Carlos A. Carrillo</t>
  </si>
  <si>
    <t>Dzilam González</t>
  </si>
  <si>
    <t>Momax</t>
  </si>
  <si>
    <t>San Buenaventura</t>
  </si>
  <si>
    <t>Comitán de Domínguez</t>
  </si>
  <si>
    <t>Hidalgo del Parral</t>
  </si>
  <si>
    <t>San Pedro del Gallo</t>
  </si>
  <si>
    <t>San José Iturbide</t>
  </si>
  <si>
    <t>Cutzamala de Pinzón</t>
  </si>
  <si>
    <t>Jacala de Ledezma</t>
  </si>
  <si>
    <t>Ejutla</t>
  </si>
  <si>
    <t>Cuautitlán</t>
  </si>
  <si>
    <t>Ecuandureo</t>
  </si>
  <si>
    <t>Yecapixtla</t>
  </si>
  <si>
    <t>Linares</t>
  </si>
  <si>
    <t>Eloxochitlán de Flores Magón</t>
  </si>
  <si>
    <t>Caxhuacan</t>
  </si>
  <si>
    <t>San Martín Chalchicuautla</t>
  </si>
  <si>
    <t>Hermosillo</t>
  </si>
  <si>
    <t>Concepto (c)</t>
  </si>
  <si>
    <t>Palmillas</t>
  </si>
  <si>
    <t>San José Teacalco</t>
  </si>
  <si>
    <t>Carrillo Puerto</t>
  </si>
  <si>
    <t>Dzitás</t>
  </si>
  <si>
    <t>Monte Escobedo</t>
  </si>
  <si>
    <t>San Juan de Sabinas</t>
  </si>
  <si>
    <t>Copainalá</t>
  </si>
  <si>
    <t>Huejotitán</t>
  </si>
  <si>
    <t>Santa Clara</t>
  </si>
  <si>
    <t>San Luis de la Paz</t>
  </si>
  <si>
    <t>Eduardo Neri</t>
  </si>
  <si>
    <t>Jaltocán</t>
  </si>
  <si>
    <t>Cuautitlán Izcalli</t>
  </si>
  <si>
    <t>Epitacio Huerta</t>
  </si>
  <si>
    <t>Zacatepec</t>
  </si>
  <si>
    <t>Los Aldamas</t>
  </si>
  <si>
    <t>Fresnillo de Trujano</t>
  </si>
  <si>
    <t>Chalchicomula de Sesma</t>
  </si>
  <si>
    <t>San Nicolás Tolentino</t>
  </si>
  <si>
    <t>Huachinera</t>
  </si>
  <si>
    <t>Reynosa</t>
  </si>
  <si>
    <t>San Juan Huactzinco</t>
  </si>
  <si>
    <t>Castillo de Teayo</t>
  </si>
  <si>
    <t>Dzoncauich</t>
  </si>
  <si>
    <t>San Pedro</t>
  </si>
  <si>
    <t>El Bosque</t>
  </si>
  <si>
    <t>Ignacio Zaragoza</t>
  </si>
  <si>
    <t>Santiago Papasquiaro</t>
  </si>
  <si>
    <t>Florencio Villarreal</t>
  </si>
  <si>
    <t>Juárez Hidalgo</t>
  </si>
  <si>
    <t>El Grullo</t>
  </si>
  <si>
    <t>Donato Guerra</t>
  </si>
  <si>
    <t>Erongarícuaro</t>
  </si>
  <si>
    <t>Zacualpan</t>
  </si>
  <si>
    <t>Los Herreras</t>
  </si>
  <si>
    <t>Guadalupe de Ramírez</t>
  </si>
  <si>
    <t>Chapulco</t>
  </si>
  <si>
    <t>San Vicente Tancuayalab</t>
  </si>
  <si>
    <t>Huásabas</t>
  </si>
  <si>
    <t>Río Bravo</t>
  </si>
  <si>
    <t>San Lorenzo Axocomanitla</t>
  </si>
  <si>
    <t>Catemaco</t>
  </si>
  <si>
    <t>Espita</t>
  </si>
  <si>
    <t>Moyahua de Estrada</t>
  </si>
  <si>
    <t>ACTIVO</t>
  </si>
  <si>
    <t>Sierra Mojada</t>
  </si>
  <si>
    <t>El Parral</t>
  </si>
  <si>
    <t>Janos</t>
  </si>
  <si>
    <t>Súchil</t>
  </si>
  <si>
    <t>Santa Catarina</t>
  </si>
  <si>
    <t>General Canuto A. Neri</t>
  </si>
  <si>
    <t>La Misión</t>
  </si>
  <si>
    <t>El Limón</t>
  </si>
  <si>
    <t>Ecatepec de Morelos</t>
  </si>
  <si>
    <t>Gabriel Zamora</t>
  </si>
  <si>
    <t>Los Ramones</t>
  </si>
  <si>
    <t>Guadalupe Etla</t>
  </si>
  <si>
    <t>Huatabampo</t>
  </si>
  <si>
    <t>San Carlos</t>
  </si>
  <si>
    <t>San Lucas Tecopilco</t>
  </si>
  <si>
    <t>Cazones de Herrera</t>
  </si>
  <si>
    <t>Halachó</t>
  </si>
  <si>
    <t>Nochistlán de Mejía</t>
  </si>
  <si>
    <t>Torreón</t>
  </si>
  <si>
    <t>El Porvenir</t>
  </si>
  <si>
    <t>Tamazula</t>
  </si>
  <si>
    <t>Santa Cruz de Juventino Rosas</t>
  </si>
  <si>
    <t>General Heliodoro Castillo</t>
  </si>
  <si>
    <t>Lolotla</t>
  </si>
  <si>
    <t>El Salto</t>
  </si>
  <si>
    <t>Ecatzingo</t>
  </si>
  <si>
    <t>Marín</t>
  </si>
  <si>
    <t>Guelatao de Juárez</t>
  </si>
  <si>
    <t>Chiautzingo</t>
  </si>
  <si>
    <t>PASIVO</t>
  </si>
  <si>
    <t>Santa María del Río</t>
  </si>
  <si>
    <t>Huépac</t>
  </si>
  <si>
    <t>San Fernando</t>
  </si>
  <si>
    <t>San Pablo del Monte</t>
  </si>
  <si>
    <t>Cerro Azul</t>
  </si>
  <si>
    <t>Hocabá</t>
  </si>
  <si>
    <t>Noria de Ángeles</t>
  </si>
  <si>
    <t>Viesca</t>
  </si>
  <si>
    <t>Tepehuanes</t>
  </si>
  <si>
    <t>Santiago Maravatío</t>
  </si>
  <si>
    <t>Huamuxtitlán</t>
  </si>
  <si>
    <t>Metepec</t>
  </si>
  <si>
    <t>Encarnación de Díaz</t>
  </si>
  <si>
    <t>Activo Circulante</t>
  </si>
  <si>
    <t>Huandacareo</t>
  </si>
  <si>
    <t>Guevea de Humboldt</t>
  </si>
  <si>
    <t>Chichiquila</t>
  </si>
  <si>
    <t>Pasivo Circulante</t>
  </si>
  <si>
    <t>Santo Domingo</t>
  </si>
  <si>
    <t>Imuris</t>
  </si>
  <si>
    <t>San Nicolás</t>
  </si>
  <si>
    <t>a. Efectivo y Equivalentes (a=a1+a2+a3+a4+a5+a6+a7)</t>
  </si>
  <si>
    <t>Sanctórum de Lázaro Cárdenas</t>
  </si>
  <si>
    <t>Chacaltianguis</t>
  </si>
  <si>
    <t>Hoctún</t>
  </si>
  <si>
    <t>Ojocaliente</t>
  </si>
  <si>
    <t>Villa Unión</t>
  </si>
  <si>
    <t>Escuintla</t>
  </si>
  <si>
    <t>Julimes</t>
  </si>
  <si>
    <t>Tlahualilo</t>
  </si>
  <si>
    <t>Silao</t>
  </si>
  <si>
    <t>Huitzuco de los Figueroa</t>
  </si>
  <si>
    <t>Metztitlán</t>
  </si>
  <si>
    <t>Etzatlán</t>
  </si>
  <si>
    <t>Huehuetoca</t>
  </si>
  <si>
    <t>Huaniqueo</t>
  </si>
  <si>
    <t>Mier y Noriega</t>
  </si>
  <si>
    <t>Heroica Ciudad de Ejutla de Crespo</t>
  </si>
  <si>
    <t>Chiconcuautla</t>
  </si>
  <si>
    <t>Soledad de Graciano Sánchez</t>
  </si>
  <si>
    <t>La Colorada</t>
  </si>
  <si>
    <t>Soto la Marina</t>
  </si>
  <si>
    <t>Santa Ana Nopalucan</t>
  </si>
  <si>
    <t>Chalma</t>
  </si>
  <si>
    <t>Homún</t>
  </si>
  <si>
    <t>Pánuco</t>
  </si>
  <si>
    <t>Zaragoza</t>
  </si>
  <si>
    <t>Francisco León</t>
  </si>
  <si>
    <t>La Cruz</t>
  </si>
  <si>
    <t>Topia</t>
  </si>
  <si>
    <t>Tarandacuao</t>
  </si>
  <si>
    <t>Iguala de la Independencia</t>
  </si>
  <si>
    <t>Mineral de la Reforma</t>
  </si>
  <si>
    <t>Hueypoxtla</t>
  </si>
  <si>
    <t>Huetamo</t>
  </si>
  <si>
    <t>Mina</t>
  </si>
  <si>
    <t>Heroica Ciudad de Huajuapan de León</t>
  </si>
  <si>
    <t>Chietla</t>
  </si>
  <si>
    <t>Tamasopo</t>
  </si>
  <si>
    <t>Magdalena</t>
  </si>
  <si>
    <t>Tampico</t>
  </si>
  <si>
    <t>Santa Apolonia Teacalco</t>
  </si>
  <si>
    <t>Chiconamel</t>
  </si>
  <si>
    <t>Huhí</t>
  </si>
  <si>
    <t>Pinos</t>
  </si>
  <si>
    <t>Frontera Comalapa</t>
  </si>
  <si>
    <t>López</t>
  </si>
  <si>
    <t>Vicente Guerrero</t>
  </si>
  <si>
    <t>Tarimoro</t>
  </si>
  <si>
    <t>Igualapa</t>
  </si>
  <si>
    <t>Mineral del Chico</t>
  </si>
  <si>
    <t>Guachinango</t>
  </si>
  <si>
    <t>Huixquilucan</t>
  </si>
  <si>
    <t>Huiramba</t>
  </si>
  <si>
    <t>Montemorelos</t>
  </si>
  <si>
    <t>Heroica Ciudad de Juchitán de Zaragoza</t>
  </si>
  <si>
    <t>Chigmecatitlán</t>
  </si>
  <si>
    <t>Tamazunchale</t>
  </si>
  <si>
    <t>Mazatán</t>
  </si>
  <si>
    <t>Tula</t>
  </si>
  <si>
    <t>Santa Catarina Ayometla</t>
  </si>
  <si>
    <t>Chiconquiaco</t>
  </si>
  <si>
    <t>Hunucmá</t>
  </si>
  <si>
    <t>Río Grande</t>
  </si>
  <si>
    <t>Frontera Hidalgo</t>
  </si>
  <si>
    <t>Madera</t>
  </si>
  <si>
    <t>Tierra Blanca</t>
  </si>
  <si>
    <t>Iliatenco</t>
  </si>
  <si>
    <t>a. Cuentas por Pagar a Corto Plazo (a=a1+a2+a3+a4+a5+a6+a7+a8+a9)</t>
  </si>
  <si>
    <t>Mineral del Monte</t>
  </si>
  <si>
    <t>Guadalajara</t>
  </si>
  <si>
    <t>Isidro Fabela</t>
  </si>
  <si>
    <t>Indaparapeo</t>
  </si>
  <si>
    <t>Monterrey</t>
  </si>
  <si>
    <t>Heroica Ciudad de Tlaxiaco</t>
  </si>
  <si>
    <t>Chignahuapan</t>
  </si>
  <si>
    <t>Tampacán</t>
  </si>
  <si>
    <t>Valle Hermoso</t>
  </si>
  <si>
    <t>Santa Cruz Quilehtla</t>
  </si>
  <si>
    <t>Chicontepec</t>
  </si>
  <si>
    <t>Ixil</t>
  </si>
  <si>
    <t>Sain Alto</t>
  </si>
  <si>
    <t>Huehuetán</t>
  </si>
  <si>
    <t>Maguarichi</t>
  </si>
  <si>
    <t>Uriangato</t>
  </si>
  <si>
    <t>Ixcateopan de Cuauhtémoc</t>
  </si>
  <si>
    <t>Mixquiahuala de Juárez</t>
  </si>
  <si>
    <t>Hostotipaquillo</t>
  </si>
  <si>
    <t>Ixtapaluca</t>
  </si>
  <si>
    <t>Irimbo</t>
  </si>
  <si>
    <t>Parás</t>
  </si>
  <si>
    <t>Heroica Villa Tezoatlán de Segura y Luna, Cuna de la Independencia de Oaxaca</t>
  </si>
  <si>
    <t>Chignautla</t>
  </si>
  <si>
    <t>Tampamolón Corona</t>
  </si>
  <si>
    <t>Naco</t>
  </si>
  <si>
    <t>Victoria</t>
  </si>
  <si>
    <t>Santa Cruz Tlaxcala</t>
  </si>
  <si>
    <t>Chinameca</t>
  </si>
  <si>
    <t>Izamal</t>
  </si>
  <si>
    <t>Santa María de la Paz</t>
  </si>
  <si>
    <t>PERIODO</t>
  </si>
  <si>
    <t>AÑO</t>
  </si>
  <si>
    <t>Huitiupán</t>
  </si>
  <si>
    <t>Manuel Benavides</t>
  </si>
  <si>
    <t>Valle de Santiago</t>
  </si>
  <si>
    <t>José Joaquín de Herrera</t>
  </si>
  <si>
    <t>Molango de Escamilla</t>
  </si>
  <si>
    <t>Huejúcar</t>
  </si>
  <si>
    <t>Ixtapan de la Sal</t>
  </si>
  <si>
    <t>Ixtlán</t>
  </si>
  <si>
    <t>Pesquería</t>
  </si>
  <si>
    <t>Huautepec</t>
  </si>
  <si>
    <t>Chila</t>
  </si>
  <si>
    <t>Tamuín</t>
  </si>
  <si>
    <t>Nácori Chico</t>
  </si>
  <si>
    <t>Villagrán</t>
  </si>
  <si>
    <t>Santa Isabel Xiloxoxtla</t>
  </si>
  <si>
    <t>Chinampa de Gorostiza</t>
  </si>
  <si>
    <t>Kanasín</t>
  </si>
  <si>
    <t>Sombrerete</t>
  </si>
  <si>
    <t>Primer trimestre</t>
  </si>
  <si>
    <t>Huixtán</t>
  </si>
  <si>
    <t>Matachí</t>
  </si>
  <si>
    <t>Juan R. Escudero</t>
  </si>
  <si>
    <t>Nicolás Flores</t>
  </si>
  <si>
    <t>Huejuquilla el Alto</t>
  </si>
  <si>
    <t>Ixtapan del Oro</t>
  </si>
  <si>
    <t>Jacona</t>
  </si>
  <si>
    <t>Rayones</t>
  </si>
  <si>
    <t>Huautla de Jiménez</t>
  </si>
  <si>
    <t>Chila de la Sal</t>
  </si>
  <si>
    <t>Tancanhuitz</t>
  </si>
  <si>
    <t>Nacozari de García</t>
  </si>
  <si>
    <t>Xicoténcatl</t>
  </si>
  <si>
    <t>Tenancingo</t>
  </si>
  <si>
    <t>Chocamán</t>
  </si>
  <si>
    <t>Kantunil</t>
  </si>
  <si>
    <t>Susticacán</t>
  </si>
  <si>
    <t>Segundo trimestre</t>
  </si>
  <si>
    <t>Huixtla</t>
  </si>
  <si>
    <t>Juchitán</t>
  </si>
  <si>
    <t>Nopala de Villagrán</t>
  </si>
  <si>
    <t>Ixtlahuacán de los Membrillos</t>
  </si>
  <si>
    <t>Ixtlahuaca</t>
  </si>
  <si>
    <t>Sabinas Hidalgo</t>
  </si>
  <si>
    <t>Ixpantepec Nieves</t>
  </si>
  <si>
    <t>Chilchotla</t>
  </si>
  <si>
    <t>Tanlajás</t>
  </si>
  <si>
    <t>Navojoa</t>
  </si>
  <si>
    <t>a1) Efectivo</t>
  </si>
  <si>
    <t>Teolocholco</t>
  </si>
  <si>
    <t>Chontla</t>
  </si>
  <si>
    <t>Kaua</t>
  </si>
  <si>
    <t>Tercer trimestre</t>
  </si>
  <si>
    <t>Ixhuatán</t>
  </si>
  <si>
    <t>a1) Servicios Personales por Pagar a Corto Plazo</t>
  </si>
  <si>
    <t>Meoqui</t>
  </si>
  <si>
    <t>Xichú</t>
  </si>
  <si>
    <t>La Unión de Isidoro Montes de Oca</t>
  </si>
  <si>
    <t>Omitlán de Juárez</t>
  </si>
  <si>
    <t>Ixtlahuacán del Río</t>
  </si>
  <si>
    <t>Jaltenco</t>
  </si>
  <si>
    <t>Jiquilpan</t>
  </si>
  <si>
    <t>Salinas Victoria</t>
  </si>
  <si>
    <t>Ixtlán de Juárez</t>
  </si>
  <si>
    <t>Chinantla</t>
  </si>
  <si>
    <t>Tanquián de Escobedo</t>
  </si>
  <si>
    <t>Nogales</t>
  </si>
  <si>
    <t>Tepetitla de Lardizábal</t>
  </si>
  <si>
    <t>Chumatlán</t>
  </si>
  <si>
    <t>Kinchil</t>
  </si>
  <si>
    <t>Tepechitlán</t>
  </si>
  <si>
    <t>Cuarto trimestre</t>
  </si>
  <si>
    <t>Ixtacomitán</t>
  </si>
  <si>
    <t>a2) Bancos/Tesorería</t>
  </si>
  <si>
    <t>Yuriria</t>
  </si>
  <si>
    <t>Leonardo Bravo</t>
  </si>
  <si>
    <t>Pachuca de Soto</t>
  </si>
  <si>
    <t>Jalostotitlán</t>
  </si>
  <si>
    <t>Jilotepec</t>
  </si>
  <si>
    <t>José Sixto Verduzco</t>
  </si>
  <si>
    <t>San Nicolás de los Garza</t>
  </si>
  <si>
    <t>La Compañía</t>
  </si>
  <si>
    <t>Coatepec</t>
  </si>
  <si>
    <t>Tierra Nueva</t>
  </si>
  <si>
    <t>Onavas</t>
  </si>
  <si>
    <t>Tepeyanco</t>
  </si>
  <si>
    <t>Citlaltépetl</t>
  </si>
  <si>
    <t>Kopomá</t>
  </si>
  <si>
    <t>Tepetongo</t>
  </si>
  <si>
    <t>Ixtapa</t>
  </si>
  <si>
    <t>Moris</t>
  </si>
  <si>
    <t>Malinaltepec</t>
  </si>
  <si>
    <t>a2) Proveedores por Pagar a Corto Plazo</t>
  </si>
  <si>
    <t>Pacula</t>
  </si>
  <si>
    <t>Jamay</t>
  </si>
  <si>
    <t>Jilotzingo</t>
  </si>
  <si>
    <t>San Pedro Garza García</t>
  </si>
  <si>
    <t>La Pe</t>
  </si>
  <si>
    <t>Coatzingo</t>
  </si>
  <si>
    <t>a3) Bancos/Dependencias y Otros</t>
  </si>
  <si>
    <t>Vanegas</t>
  </si>
  <si>
    <t>Opodepe</t>
  </si>
  <si>
    <t>Terrenate</t>
  </si>
  <si>
    <t>Coacoatzintla</t>
  </si>
  <si>
    <t>Mama</t>
  </si>
  <si>
    <t>a3) Contratistas por Obras Públicas por Pagar a Corto Plazo</t>
  </si>
  <si>
    <t>Teúl de González Ortega</t>
  </si>
  <si>
    <t>Ixtapangajoya</t>
  </si>
  <si>
    <t>a4) Inversiones Temporales (Hasta 3 meses)</t>
  </si>
  <si>
    <t>Namiquipa</t>
  </si>
  <si>
    <t>Marquelia</t>
  </si>
  <si>
    <t>Pisaflores</t>
  </si>
  <si>
    <t>a4) Participaciones y Aportaciones por Pagar a Corto Plazo</t>
  </si>
  <si>
    <t>Jiquipilco</t>
  </si>
  <si>
    <t>Jungapeo</t>
  </si>
  <si>
    <t>La Reforma</t>
  </si>
  <si>
    <t>Cohetzala</t>
  </si>
  <si>
    <t>Venado</t>
  </si>
  <si>
    <t>Oquitoa</t>
  </si>
  <si>
    <t>Tetla de la Solidaridad</t>
  </si>
  <si>
    <t>Coahuitlán</t>
  </si>
  <si>
    <t>a5) Fondos con Afectación Específica</t>
  </si>
  <si>
    <t>Maní</t>
  </si>
  <si>
    <t>Tlaltenango de Sánchez Román</t>
  </si>
  <si>
    <t>Jiquipilas</t>
  </si>
  <si>
    <t>Nonoava</t>
  </si>
  <si>
    <t>Mártir de Cuilapan</t>
  </si>
  <si>
    <t>a5) Transferencias Otorgadas por Pagar a Corto Plazo</t>
  </si>
  <si>
    <t>Progreso de Obregón</t>
  </si>
  <si>
    <t>Jilotlán de los Dolores</t>
  </si>
  <si>
    <t>Jocotitlán</t>
  </si>
  <si>
    <t>La Huacana</t>
  </si>
  <si>
    <t>Santiago</t>
  </si>
  <si>
    <t>La Trinidad Vista Hermosa</t>
  </si>
  <si>
    <t>Cohuecan</t>
  </si>
  <si>
    <t>Villa de Arista</t>
  </si>
  <si>
    <t>Pitiquito</t>
  </si>
  <si>
    <t>a6) Depósitos de Fondos de Terceros en Garantía y/o Administración</t>
  </si>
  <si>
    <t>Tetlatlahuca</t>
  </si>
  <si>
    <t>Maxcanú</t>
  </si>
  <si>
    <t>Trancoso</t>
  </si>
  <si>
    <t>Jitotol</t>
  </si>
  <si>
    <t>Nuevo Casas Grandes</t>
  </si>
  <si>
    <t>a6) Intereses, Comisiones y Otros Gastos de la Deuda Pública por Pagar a Corto Plazo</t>
  </si>
  <si>
    <t>Metlatónoc</t>
  </si>
  <si>
    <t>San Agustín Metzquititlán</t>
  </si>
  <si>
    <t>Jocotepec</t>
  </si>
  <si>
    <t>Joquicingo</t>
  </si>
  <si>
    <t>La Piedad</t>
  </si>
  <si>
    <t>Vallecillo</t>
  </si>
  <si>
    <t>Loma Bonita</t>
  </si>
  <si>
    <t>a7) Otros Efectivos y Equivalentes</t>
  </si>
  <si>
    <t>Coronango</t>
  </si>
  <si>
    <t>a7) Retenciones y Contribuciones por Pagar a Corto Plazo</t>
  </si>
  <si>
    <t>Villa de Arriaga</t>
  </si>
  <si>
    <t>Puerto Peñasco</t>
  </si>
  <si>
    <t>Coatzacoalcos</t>
  </si>
  <si>
    <t>Mayapán</t>
  </si>
  <si>
    <t>Trinidad García de la Cadena</t>
  </si>
  <si>
    <t>b. Derechos a Recibir Efectivo o Equivalentes (b=b1+b2+b3+b4+b5+b6+b7)</t>
  </si>
  <si>
    <t>Mochitlán</t>
  </si>
  <si>
    <t>San Agustín Tlaxiaca</t>
  </si>
  <si>
    <t>Juanacatlán</t>
  </si>
  <si>
    <t>Juchitepec</t>
  </si>
  <si>
    <t>Villaldama</t>
  </si>
  <si>
    <t>Magdalena Apasco</t>
  </si>
  <si>
    <t>Villa de Guadalupe</t>
  </si>
  <si>
    <t>Quiriego</t>
  </si>
  <si>
    <t>Tlaxco</t>
  </si>
  <si>
    <t>Coatzintla</t>
  </si>
  <si>
    <t>Mérida</t>
  </si>
  <si>
    <t>Valparaíso</t>
  </si>
  <si>
    <t>La Concordia</t>
  </si>
  <si>
    <t>Ojinaga</t>
  </si>
  <si>
    <t>Olinalá</t>
  </si>
  <si>
    <t>San Bartolo Tutotepec</t>
  </si>
  <si>
    <t>Juchitlán</t>
  </si>
  <si>
    <t>Magdalena Jaltepec</t>
  </si>
  <si>
    <t>Coyomeapan</t>
  </si>
  <si>
    <t>Villa de la Paz</t>
  </si>
  <si>
    <t>Tocatlán</t>
  </si>
  <si>
    <t>a8) Devoluciones de la Ley de Ingresos por Pagar a Corto Plazo</t>
  </si>
  <si>
    <t>Coetzala</t>
  </si>
  <si>
    <t>Mocochá</t>
  </si>
  <si>
    <t>Vetagrande</t>
  </si>
  <si>
    <t>La Grandeza</t>
  </si>
  <si>
    <t>Praxedis G. Guerrero</t>
  </si>
  <si>
    <t>b1) Inversiones Financieras de Corto Plazo</t>
  </si>
  <si>
    <t>Ometepec</t>
  </si>
  <si>
    <t>San Felipe Orizatlán</t>
  </si>
  <si>
    <t>La Barca</t>
  </si>
  <si>
    <t>Lerma</t>
  </si>
  <si>
    <t>Los Reyes</t>
  </si>
  <si>
    <t>a9) Otras Cuentas por Pagar a Corto Plazo</t>
  </si>
  <si>
    <t>Magdalena Mixtepec</t>
  </si>
  <si>
    <t>Villa de Ramos</t>
  </si>
  <si>
    <t>Totolac</t>
  </si>
  <si>
    <t>Colipa</t>
  </si>
  <si>
    <t>Motul</t>
  </si>
  <si>
    <t>b2) Cuentas por Cobrar a Corto Plazo</t>
  </si>
  <si>
    <t>Villa de Cos</t>
  </si>
  <si>
    <t>La Independencia</t>
  </si>
  <si>
    <t>Riva Palacio</t>
  </si>
  <si>
    <t>Pedro Ascencio Alquisiras</t>
  </si>
  <si>
    <t>San Salvador</t>
  </si>
  <si>
    <t>La Huerta</t>
  </si>
  <si>
    <t>b. Documentos por Pagar a Corto Plazo (b=b1+b2+b3)</t>
  </si>
  <si>
    <t>Luvianos</t>
  </si>
  <si>
    <t>Madero</t>
  </si>
  <si>
    <t>Magdalena Ocotlán</t>
  </si>
  <si>
    <t>Cuapiaxtla de Madero</t>
  </si>
  <si>
    <t>Villa de Reyes</t>
  </si>
  <si>
    <t>Sahuaripa</t>
  </si>
  <si>
    <t>Tzompantepec</t>
  </si>
  <si>
    <t>Comapa</t>
  </si>
  <si>
    <t>Muna</t>
  </si>
  <si>
    <t>Villa García</t>
  </si>
  <si>
    <t>La Libertad</t>
  </si>
  <si>
    <t>Rosales</t>
  </si>
  <si>
    <t>Petatlán</t>
  </si>
  <si>
    <t>Santiago de Anaya</t>
  </si>
  <si>
    <t>La Manzanilla de la Paz</t>
  </si>
  <si>
    <t>Malinalco</t>
  </si>
  <si>
    <t>Maravatío</t>
  </si>
  <si>
    <t>Magdalena Peñasco</t>
  </si>
  <si>
    <t>Cuautempan</t>
  </si>
  <si>
    <t>Villa Hidalgo</t>
  </si>
  <si>
    <t>San Felipe de Jesús</t>
  </si>
  <si>
    <t>Xaloztoc</t>
  </si>
  <si>
    <t>Córdoba</t>
  </si>
  <si>
    <t>Muxupip</t>
  </si>
  <si>
    <t>Villa González Ortega</t>
  </si>
  <si>
    <t>La Trinitaria</t>
  </si>
  <si>
    <t>Pilcaya</t>
  </si>
  <si>
    <t>Santiago Tulantepec de Lugo Guerrero</t>
  </si>
  <si>
    <t>Lagos de Moreno</t>
  </si>
  <si>
    <t>Marcos Castellanos</t>
  </si>
  <si>
    <t>Magdalena Teitipac</t>
  </si>
  <si>
    <t>Cuautinchán</t>
  </si>
  <si>
    <t>Villa Juárez</t>
  </si>
  <si>
    <t>San Ignacio Río Muerto</t>
  </si>
  <si>
    <t>Xaltocan</t>
  </si>
  <si>
    <t>Cosamaloapan de Carpio</t>
  </si>
  <si>
    <t>Opichén</t>
  </si>
  <si>
    <t>b3) Deudores Diversos por Cobrar a Corto Plazo</t>
  </si>
  <si>
    <t>Larráinzar</t>
  </si>
  <si>
    <t>San Francisco de Borja</t>
  </si>
  <si>
    <t>Pungarabato</t>
  </si>
  <si>
    <t>Singuilucan</t>
  </si>
  <si>
    <t>Morelia</t>
  </si>
  <si>
    <t>Magdalena Tequisistlán</t>
  </si>
  <si>
    <t>Cuautlancingo</t>
  </si>
  <si>
    <t>b1) Documentos Comerciales por Pagar a Corto Plazo</t>
  </si>
  <si>
    <t>Xilitla</t>
  </si>
  <si>
    <t>San Javier</t>
  </si>
  <si>
    <t>Xicohtzinco</t>
  </si>
  <si>
    <t>Cosautlán de Carvajal</t>
  </si>
  <si>
    <t>Oxkutzcab</t>
  </si>
  <si>
    <t>Villanueva</t>
  </si>
  <si>
    <t>Las Margaritas</t>
  </si>
  <si>
    <t>b4) Ingresos por Recuperar a Corto Plazo</t>
  </si>
  <si>
    <t>San Francisco de Conchos</t>
  </si>
  <si>
    <t>Quechultenango</t>
  </si>
  <si>
    <t>Tasquillo</t>
  </si>
  <si>
    <t>Mascota</t>
  </si>
  <si>
    <t>Mexicaltzingo</t>
  </si>
  <si>
    <t>Magdalena Tlacotepec</t>
  </si>
  <si>
    <t>Cuayuca de Andrade</t>
  </si>
  <si>
    <t>b2) Documentos con Contratistas por Obras Públicas por Pagar a Corto Plazo</t>
  </si>
  <si>
    <t>San Luis Río Colorado</t>
  </si>
  <si>
    <t>Yauhquemehcan</t>
  </si>
  <si>
    <t>Coscomatepec</t>
  </si>
  <si>
    <t>Panabá</t>
  </si>
  <si>
    <t>Las Rosas</t>
  </si>
  <si>
    <t>San Francisco del Oro</t>
  </si>
  <si>
    <t>b5) Deudores por Anticipos de la Tesorería a Corto Plazo</t>
  </si>
  <si>
    <t>San Luis Acatlán</t>
  </si>
  <si>
    <t>MIN_VALUE</t>
  </si>
  <si>
    <t>Tecozautla</t>
  </si>
  <si>
    <t>MAX_VALUE</t>
  </si>
  <si>
    <t>Mazamitla</t>
  </si>
  <si>
    <t>Múgica</t>
  </si>
  <si>
    <t>Magdalena Yodocono de Porfirio Díaz</t>
  </si>
  <si>
    <t>Cuetzalan del Progreso</t>
  </si>
  <si>
    <t>San Miguel de Horcasitas</t>
  </si>
  <si>
    <t>Zacatelco</t>
  </si>
  <si>
    <t>Cosoleacaque</t>
  </si>
  <si>
    <t>Peto</t>
  </si>
  <si>
    <t>Mapastepec</t>
  </si>
  <si>
    <t>b3) Otros Documentos por Pagar a Corto Plazo</t>
  </si>
  <si>
    <t>Santa Bárbara</t>
  </si>
  <si>
    <t>San Marcos</t>
  </si>
  <si>
    <t>Tenango de Doria</t>
  </si>
  <si>
    <t>Mexticacán</t>
  </si>
  <si>
    <t>Naucalpan de Juárez</t>
  </si>
  <si>
    <t>Nahuatzen</t>
  </si>
  <si>
    <t>b6) Préstamos Otorgados a Corto Plazo</t>
  </si>
  <si>
    <t>Magdalena Zahuatlán</t>
  </si>
  <si>
    <t>Cuyoaco</t>
  </si>
  <si>
    <t>San Pedro de la Cueva</t>
  </si>
  <si>
    <t>Ziltlaltépec de Trinidad Sánchez Santos</t>
  </si>
  <si>
    <t>c. Porción a Corto Plazo de la Deuda Pública a Largo Plazo (c=c1+c2)</t>
  </si>
  <si>
    <t>Cotaxtla</t>
  </si>
  <si>
    <t>Maravilla Tenejapa</t>
  </si>
  <si>
    <t>Santa Isabel</t>
  </si>
  <si>
    <t>San Miguel Totolapan</t>
  </si>
  <si>
    <t>Tepeapulco</t>
  </si>
  <si>
    <t>Mezquitic</t>
  </si>
  <si>
    <t>MIN_FECHA</t>
  </si>
  <si>
    <t>Nextlalpan</t>
  </si>
  <si>
    <t>MAX_FECHA</t>
  </si>
  <si>
    <t>Nocupétaro</t>
  </si>
  <si>
    <t>Mariscala de Juárez</t>
  </si>
  <si>
    <t>Domingo Arenas</t>
  </si>
  <si>
    <t>Santa Ana</t>
  </si>
  <si>
    <t>Coxquihui</t>
  </si>
  <si>
    <t>Marqués de Comillas</t>
  </si>
  <si>
    <t>Satevó</t>
  </si>
  <si>
    <t>Taxco de Alarcón</t>
  </si>
  <si>
    <t>Tepehuacán de Guerrero</t>
  </si>
  <si>
    <t>Mixtlán</t>
  </si>
  <si>
    <t>b7) Otros Derechos a Recibir Efectivo o Equivalentes a Corto Plazo</t>
  </si>
  <si>
    <t>Nezahualcóyotl</t>
  </si>
  <si>
    <t>Nuevo Parangaricutiro</t>
  </si>
  <si>
    <t>Mártires de Tacubaya</t>
  </si>
  <si>
    <t>Santa Cruz</t>
  </si>
  <si>
    <t>c1) Porción a Corto Plazo de la Deuda Pública</t>
  </si>
  <si>
    <t>Coyutla</t>
  </si>
  <si>
    <t>Río Lagartos</t>
  </si>
  <si>
    <t>Mazapa de Madero</t>
  </si>
  <si>
    <t>Saucillo</t>
  </si>
  <si>
    <t>Tecoanapa</t>
  </si>
  <si>
    <t>Tepeji del Río de Ocampo</t>
  </si>
  <si>
    <t>c. Derechos a Recibir Bienes o Servicios (c=c1+c2+c3+c4+c5)</t>
  </si>
  <si>
    <t>Ocotlán</t>
  </si>
  <si>
    <t>Nicolás Romero</t>
  </si>
  <si>
    <t>Nuevo Urecho</t>
  </si>
  <si>
    <t>Matías Romero Avendaño</t>
  </si>
  <si>
    <t>Epatlán</t>
  </si>
  <si>
    <t>Sáric</t>
  </si>
  <si>
    <t>Cuichapa</t>
  </si>
  <si>
    <t>Sacalum</t>
  </si>
  <si>
    <t>Temósachic</t>
  </si>
  <si>
    <t>Técpan de Galeana</t>
  </si>
  <si>
    <t>Tepetitlán</t>
  </si>
  <si>
    <t>Ojuelos de Jalisco</t>
  </si>
  <si>
    <t>Nopaltepec</t>
  </si>
  <si>
    <t>Numarán</t>
  </si>
  <si>
    <t>Mazatlán Villa de Flores</t>
  </si>
  <si>
    <t>Esperanza</t>
  </si>
  <si>
    <t>Soyopa</t>
  </si>
  <si>
    <t>Cuitláhuac</t>
  </si>
  <si>
    <t>Samahil</t>
  </si>
  <si>
    <t>Metapa</t>
  </si>
  <si>
    <t>Urique</t>
  </si>
  <si>
    <t>Teloloapan</t>
  </si>
  <si>
    <t>Tetepango</t>
  </si>
  <si>
    <t>Pihuamo</t>
  </si>
  <si>
    <t>Ocoyoacac</t>
  </si>
  <si>
    <t>Mesones Hidalgo</t>
  </si>
  <si>
    <t>Francisco Z. Mena</t>
  </si>
  <si>
    <t>Suaqui Grande</t>
  </si>
  <si>
    <t>El Higo</t>
  </si>
  <si>
    <t>Mezcalapa</t>
  </si>
  <si>
    <t>Uruachi</t>
  </si>
  <si>
    <t>Tepecoacuilco de Trujano</t>
  </si>
  <si>
    <t>Tezontepec de Aldama</t>
  </si>
  <si>
    <t>Poncitlán</t>
  </si>
  <si>
    <t>Ocuilan</t>
  </si>
  <si>
    <t>Pajacuarán</t>
  </si>
  <si>
    <t>Miahuatlán de Porfirio Díaz</t>
  </si>
  <si>
    <t>General Felipe Ángeles</t>
  </si>
  <si>
    <t>Tepache</t>
  </si>
  <si>
    <t>Sanahcat</t>
  </si>
  <si>
    <t>Mitontic</t>
  </si>
  <si>
    <t>Valle de Zaragoza</t>
  </si>
  <si>
    <t>Tetipac</t>
  </si>
  <si>
    <t>Tianguistengo</t>
  </si>
  <si>
    <t>Puerto Vallarta</t>
  </si>
  <si>
    <t>Otumba</t>
  </si>
  <si>
    <t>Panindícuaro</t>
  </si>
  <si>
    <t>Mixistlán de la Reforma</t>
  </si>
  <si>
    <t>Trincheras</t>
  </si>
  <si>
    <t>Espinal</t>
  </si>
  <si>
    <t>Santa Elena</t>
  </si>
  <si>
    <t>c2) Porción a Corto Plazo de Arrendamiento Financiero</t>
  </si>
  <si>
    <t>Montecristo de Guerrero</t>
  </si>
  <si>
    <t>Tixtla de Guerrero</t>
  </si>
  <si>
    <t>Tizayuca</t>
  </si>
  <si>
    <t>Quitupan</t>
  </si>
  <si>
    <t>Otzoloapan</t>
  </si>
  <si>
    <t>Paracho</t>
  </si>
  <si>
    <t>Monjas</t>
  </si>
  <si>
    <t>Tubutama</t>
  </si>
  <si>
    <t>c1) Anticipo a Proveedores por Adquisición de Bienes y Prestación de Servicios a Corto Plazo</t>
  </si>
  <si>
    <t>Filomeno Mata</t>
  </si>
  <si>
    <t>Seyé</t>
  </si>
  <si>
    <t>Motozintla</t>
  </si>
  <si>
    <t>Tlacoachistlahuaca</t>
  </si>
  <si>
    <t>Tlahuelilpan</t>
  </si>
  <si>
    <t>d. Títulos y Valores a Corto Plazo</t>
  </si>
  <si>
    <t>San Cristóbal de la Barranca</t>
  </si>
  <si>
    <t>Otzolotepec</t>
  </si>
  <si>
    <t>Parácuaro</t>
  </si>
  <si>
    <t>Natividad</t>
  </si>
  <si>
    <t>Hermenegildo Galeana</t>
  </si>
  <si>
    <t>c2) Anticipo a Proveedores por Adquisición de Bienes Inmuebles y Muebles a Corto Plazo</t>
  </si>
  <si>
    <t>Ures</t>
  </si>
  <si>
    <t>Fortín</t>
  </si>
  <si>
    <t>Sinanché</t>
  </si>
  <si>
    <t>e. Pasivos Diferidos a Corto Plazo (e=e1+e2+e3)</t>
  </si>
  <si>
    <t>Nicolás Ruíz</t>
  </si>
  <si>
    <t>Tlacoapa</t>
  </si>
  <si>
    <t>Tlahuiltepa</t>
  </si>
  <si>
    <t>San Diego de Alejandría</t>
  </si>
  <si>
    <t>Ozumba</t>
  </si>
  <si>
    <t>Pátzcuaro</t>
  </si>
  <si>
    <t>Nazareno Etla</t>
  </si>
  <si>
    <t>Honey</t>
  </si>
  <si>
    <t>Gutiérrez Zamora</t>
  </si>
  <si>
    <t>Sotuta</t>
  </si>
  <si>
    <t>Ocosingo</t>
  </si>
  <si>
    <t>Tlalchapa</t>
  </si>
  <si>
    <t>Tlanalapa</t>
  </si>
  <si>
    <t>San Gabriel</t>
  </si>
  <si>
    <t>Papalotla</t>
  </si>
  <si>
    <t>Penjamillo</t>
  </si>
  <si>
    <t>Nejapa de Madero</t>
  </si>
  <si>
    <t>Huaquechula</t>
  </si>
  <si>
    <t>Villa Pesqueira</t>
  </si>
  <si>
    <t>Hidalgotitlán</t>
  </si>
  <si>
    <t>c3) Anticipo a Proveedores por Adquisición de Bienes Intangibles a Corto Plazo</t>
  </si>
  <si>
    <t>Sucilá</t>
  </si>
  <si>
    <t>Ocotepec</t>
  </si>
  <si>
    <t>Tlalixtaquilla de Maldonado</t>
  </si>
  <si>
    <t>Tlanchinol</t>
  </si>
  <si>
    <t>e1) Ingresos Cobrados por Adelantado a Corto Plazo</t>
  </si>
  <si>
    <t>San Ignacio Cerro Gordo</t>
  </si>
  <si>
    <t>Polotitlán</t>
  </si>
  <si>
    <t>Peribán</t>
  </si>
  <si>
    <t>Nuevo Zoquiápam</t>
  </si>
  <si>
    <t>c4) Anticipo a Contratistas por Obras Públicas a Corto Plazo</t>
  </si>
  <si>
    <t>Huatlatlauca</t>
  </si>
  <si>
    <t>Yécora</t>
  </si>
  <si>
    <t>e2) Intereses Cobrados por Adelantado a Corto Plazo</t>
  </si>
  <si>
    <t>Huatusco</t>
  </si>
  <si>
    <t>Sudzal</t>
  </si>
  <si>
    <t>Ocozocoautla de Espinosa</t>
  </si>
  <si>
    <t>c5) Otros Derechos a Recibir Bienes o Servicios a Corto Plazo</t>
  </si>
  <si>
    <t>Tlapa de Comonfort</t>
  </si>
  <si>
    <t>Tlaxcoapan</t>
  </si>
  <si>
    <t>San Juan de los Lagos</t>
  </si>
  <si>
    <t>e3) Otros Pasivos Diferidos a Corto Plazo</t>
  </si>
  <si>
    <t>Purépero</t>
  </si>
  <si>
    <t>Oaxaca de Juárez</t>
  </si>
  <si>
    <t>Huauchinango</t>
  </si>
  <si>
    <t>Huayacocotla</t>
  </si>
  <si>
    <t>d. Inventarios (d=d1+d2+d3+d4+d5)</t>
  </si>
  <si>
    <t>Suma</t>
  </si>
  <si>
    <t>Ostuacán</t>
  </si>
  <si>
    <t>Tlapehuala</t>
  </si>
  <si>
    <t>Tolcayuca</t>
  </si>
  <si>
    <t>San Juanito de Escobedo</t>
  </si>
  <si>
    <t>San Antonio la Isla</t>
  </si>
  <si>
    <t>Puruándiro</t>
  </si>
  <si>
    <t>Ocotlán de Morelos</t>
  </si>
  <si>
    <t>Hueyapan de Ocampo</t>
  </si>
  <si>
    <t>Tahdziú</t>
  </si>
  <si>
    <t>Osumacinta</t>
  </si>
  <si>
    <t>Xalpatláhuac</t>
  </si>
  <si>
    <t>Tula de Allende</t>
  </si>
  <si>
    <t>San Julián</t>
  </si>
  <si>
    <t>San Felipe del Progreso</t>
  </si>
  <si>
    <t>Queréndaro</t>
  </si>
  <si>
    <t>Pinotepa de Don Luis</t>
  </si>
  <si>
    <t>Huehuetlán el Chico</t>
  </si>
  <si>
    <t>Huiloapan de Cuauhtémoc</t>
  </si>
  <si>
    <t>f. Fondos y Bienes de Terceros en Garantía y/o Administración a Corto Plazo (f=f1+f2+f3+f4+f5+f6)</t>
  </si>
  <si>
    <t>Tahmek</t>
  </si>
  <si>
    <t>Oxchuc</t>
  </si>
  <si>
    <t>Xochihuehuetlán</t>
  </si>
  <si>
    <t>Tulancingo de Bravo</t>
  </si>
  <si>
    <t>San José del Rincón</t>
  </si>
  <si>
    <t>Quiroga</t>
  </si>
  <si>
    <t>Pluma Hidalgo</t>
  </si>
  <si>
    <t>Huehuetlán el Grande</t>
  </si>
  <si>
    <t>Ignacio de la Llave</t>
  </si>
  <si>
    <t>Teabo</t>
  </si>
  <si>
    <t>Palenque</t>
  </si>
  <si>
    <t>d1) Inventario de Mercancías para Venta</t>
  </si>
  <si>
    <t>Xochistlahuaca</t>
  </si>
  <si>
    <t>Villa de Tezontepec</t>
  </si>
  <si>
    <t>San Martín de Bolaños</t>
  </si>
  <si>
    <t>San Martín de las Pirámides</t>
  </si>
  <si>
    <t>Sahuayo</t>
  </si>
  <si>
    <t>Putla Villa de Guerrero</t>
  </si>
  <si>
    <t>f1) Fondos en Garantía a Corto Plazo</t>
  </si>
  <si>
    <t>Huejotzingo</t>
  </si>
  <si>
    <t>Ilamatlán</t>
  </si>
  <si>
    <t>Tecoh</t>
  </si>
  <si>
    <t>d2) Inventario de Mercancías Terminadas</t>
  </si>
  <si>
    <t>f2) Fondos en Administración a Corto Plazo</t>
  </si>
  <si>
    <t>Pantelhó</t>
  </si>
  <si>
    <t>Zapotitlán Tablas</t>
  </si>
  <si>
    <t>d3) Inventario de Mercancías en Proceso de Elaboración</t>
  </si>
  <si>
    <t>Xochiatipan</t>
  </si>
  <si>
    <t>San Martín Hidalgo</t>
  </si>
  <si>
    <t>f3) Fondos Contingentes a Corto Plazo</t>
  </si>
  <si>
    <t>San Mateo Atenco</t>
  </si>
  <si>
    <t>Salvador Escalante</t>
  </si>
  <si>
    <t>d4) Inventario de Materias Primas, Materiales y Suministros para Producción</t>
  </si>
  <si>
    <t>Reforma de Pineda</t>
  </si>
  <si>
    <t>Hueyapan</t>
  </si>
  <si>
    <t>f4) Fondos de Fideicomisos, Mandatos y Contratos Análogos a Corto Plazo</t>
  </si>
  <si>
    <t>CLAVE</t>
  </si>
  <si>
    <t>Isla</t>
  </si>
  <si>
    <t>N1</t>
  </si>
  <si>
    <t>Tekal de Venegas</t>
  </si>
  <si>
    <t>d5) Bienes en Tránsito</t>
  </si>
  <si>
    <t>N2</t>
  </si>
  <si>
    <t>N3</t>
  </si>
  <si>
    <t>N4</t>
  </si>
  <si>
    <t>N5</t>
  </si>
  <si>
    <t>f5) Otros Fondos de Terceros en Garantía y/o Administración a Corto Plazo</t>
  </si>
  <si>
    <t>Pantepec</t>
  </si>
  <si>
    <t>N6</t>
  </si>
  <si>
    <t>N7</t>
  </si>
  <si>
    <t>C  O  N  C  E  P  T  O  S</t>
  </si>
  <si>
    <t>Zihuatanejo de Azueta</t>
  </si>
  <si>
    <t>EDO_ACT</t>
  </si>
  <si>
    <t>EDO_ANT</t>
  </si>
  <si>
    <t>Xochicoatlán</t>
  </si>
  <si>
    <t>San Miguel el Alto</t>
  </si>
  <si>
    <t>e. Almacenes</t>
  </si>
  <si>
    <t>San Simón de Guerrero</t>
  </si>
  <si>
    <t>San Lucas</t>
  </si>
  <si>
    <t>Reyes Etla</t>
  </si>
  <si>
    <t>Hueytamalco</t>
  </si>
  <si>
    <t>Ixcatepec</t>
  </si>
  <si>
    <t>f6) Valores y Bienes en Garantía a Corto Plazo</t>
  </si>
  <si>
    <t>Tekantó</t>
  </si>
  <si>
    <t>Pichucalco</t>
  </si>
  <si>
    <t>f.  Estimación por Pérdida o Deterioro de Activos Circulantes (f=f1+f2)</t>
  </si>
  <si>
    <t>Zirándaro</t>
  </si>
  <si>
    <t>Yahualica</t>
  </si>
  <si>
    <t>San Pedro Tlaquepaque</t>
  </si>
  <si>
    <t>Santo Tomás</t>
  </si>
  <si>
    <t>Santa Ana Maya</t>
  </si>
  <si>
    <t>Rojas de Cuauhtémoc</t>
  </si>
  <si>
    <t>Hueytlalpan</t>
  </si>
  <si>
    <t>Ixhuacán de los Reyes</t>
  </si>
  <si>
    <t>Tekax</t>
  </si>
  <si>
    <t>Pijijiapan</t>
  </si>
  <si>
    <t>Zitlala</t>
  </si>
  <si>
    <t>Zacualtipán de Ángeles</t>
  </si>
  <si>
    <t>San Sebastián del Oeste</t>
  </si>
  <si>
    <t>g. Provisiones a Corto Plazo (g=g1+g2+g3)</t>
  </si>
  <si>
    <t>Soyaniquilpan de Juárez</t>
  </si>
  <si>
    <t>Senguio</t>
  </si>
  <si>
    <t>Salina Cruz</t>
  </si>
  <si>
    <t>Huitzilan de Serdán</t>
  </si>
  <si>
    <t>Ixhuatlán de Madero</t>
  </si>
  <si>
    <t>Tekit</t>
  </si>
  <si>
    <t>Pueblo Nuevo Solistahuacán</t>
  </si>
  <si>
    <t>Zapotlán de Juárez</t>
  </si>
  <si>
    <t>Santa María de los Ángeles</t>
  </si>
  <si>
    <t>Sultepec</t>
  </si>
  <si>
    <t>f1) Estimaciones para Cuentas Incobrables por Derechos a Recibir Efectivo o Equivalentes</t>
  </si>
  <si>
    <t>Susupuato</t>
  </si>
  <si>
    <t>San Agustín Amatengo</t>
  </si>
  <si>
    <t>Huitziltepec</t>
  </si>
  <si>
    <t>g1) Provisión para Demandas y Juicios a Corto Plazo</t>
  </si>
  <si>
    <t>Ixhuatlán del Café</t>
  </si>
  <si>
    <t>Tekom</t>
  </si>
  <si>
    <t>f2) Estimación por Deterioro de Inventarios</t>
  </si>
  <si>
    <t>Zempoala</t>
  </si>
  <si>
    <t xml:space="preserve"> </t>
  </si>
  <si>
    <t>Tecámac</t>
  </si>
  <si>
    <t>g2) Provisión para Contingencias a Corto Plazo</t>
  </si>
  <si>
    <t>Tacámbaro</t>
  </si>
  <si>
    <t>San Agustín Atenango</t>
  </si>
  <si>
    <t>Ixcamilpa de Guerrero</t>
  </si>
  <si>
    <t>Ixhuatlán del Sureste</t>
  </si>
  <si>
    <t>g. Otros Activos Circulantes (g=g1+g2+g3+g4)</t>
  </si>
  <si>
    <t>Telchac Pueblo</t>
  </si>
  <si>
    <t>Reforma</t>
  </si>
  <si>
    <t>Zimapán</t>
  </si>
  <si>
    <t>Sayula</t>
  </si>
  <si>
    <t>Tejupilco</t>
  </si>
  <si>
    <t>Tancítaro</t>
  </si>
  <si>
    <t>San Agustín Chayuco</t>
  </si>
  <si>
    <t>Ixcaquixtla</t>
  </si>
  <si>
    <t>Ixhuatlancillo</t>
  </si>
  <si>
    <t>Telchac Puerto</t>
  </si>
  <si>
    <t>Sabanilla</t>
  </si>
  <si>
    <t>g3) Otras Provisiones a Corto Plazo</t>
  </si>
  <si>
    <t>Tala</t>
  </si>
  <si>
    <t>Temamatla</t>
  </si>
  <si>
    <t>Tangamandapio</t>
  </si>
  <si>
    <t>San Agustín de las Juntas</t>
  </si>
  <si>
    <t>Efectivo y Equivalentes</t>
  </si>
  <si>
    <t>g1) Valores en Garantía</t>
  </si>
  <si>
    <t>Ixtacamaxtitlán</t>
  </si>
  <si>
    <t>h. Otros Pasivos a Corto Plazo (h=h1+h2+h3)</t>
  </si>
  <si>
    <t>Ixmatlahuacan</t>
  </si>
  <si>
    <t>Temax</t>
  </si>
  <si>
    <t>Salto de Agua</t>
  </si>
  <si>
    <t>Talpa de Allende</t>
  </si>
  <si>
    <t>Temascalapa</t>
  </si>
  <si>
    <t>Tangancícuaro</t>
  </si>
  <si>
    <t>San Agustín Etla</t>
  </si>
  <si>
    <t>Ixtepec</t>
  </si>
  <si>
    <t>Ixtaczoquitlán</t>
  </si>
  <si>
    <t>Temozón</t>
  </si>
  <si>
    <t>San Andrés Duraznal</t>
  </si>
  <si>
    <t>Tamazula de Gordiano</t>
  </si>
  <si>
    <t>g2) Bienes en Garantía (excluye depósitos de fondos)</t>
  </si>
  <si>
    <t>Efectivo</t>
  </si>
  <si>
    <t>Temascalcingo</t>
  </si>
  <si>
    <t>Tanhuato</t>
  </si>
  <si>
    <t>San Agustín Loxicha</t>
  </si>
  <si>
    <t>h1) Ingresos por Clasificar</t>
  </si>
  <si>
    <t>Izúcar de Matamoros</t>
  </si>
  <si>
    <t>Jalacingo</t>
  </si>
  <si>
    <t>Tepakán</t>
  </si>
  <si>
    <t>g3) Bienes Derivados de Embargos, Decomisos, Aseguramientos y Dación en Pago</t>
  </si>
  <si>
    <t>San Cristóbal de las Casas</t>
  </si>
  <si>
    <t>Tapalpa</t>
  </si>
  <si>
    <t>Temascaltepec</t>
  </si>
  <si>
    <t>h2) Recaudación por Participar</t>
  </si>
  <si>
    <t>Taretan</t>
  </si>
  <si>
    <t>San Agustín Tlacotepec</t>
  </si>
  <si>
    <t>Jalpan</t>
  </si>
  <si>
    <t>Jalcomulco</t>
  </si>
  <si>
    <t>g4) Adquisición con Fondos de Terceros</t>
  </si>
  <si>
    <t>Tetiz</t>
  </si>
  <si>
    <t>Bancos/Tesorería</t>
  </si>
  <si>
    <t>h3) Otros Pasivos Circulantes</t>
  </si>
  <si>
    <t>Tecalitlán</t>
  </si>
  <si>
    <t>Temoaya</t>
  </si>
  <si>
    <t>Tarímbaro</t>
  </si>
  <si>
    <t>San Agustín Yatareni</t>
  </si>
  <si>
    <t>Jolalpan</t>
  </si>
  <si>
    <t>Jáltipan</t>
  </si>
  <si>
    <t>Teya</t>
  </si>
  <si>
    <t>IA. Total de Activos Circulantes (IA = a + b + c + d + e + f + g)</t>
  </si>
  <si>
    <t>San Juan Cancuc</t>
  </si>
  <si>
    <t>Techaluta de Montenegro</t>
  </si>
  <si>
    <t>Tepalcatepec</t>
  </si>
  <si>
    <t>San Andrés Cabecera Nueva</t>
  </si>
  <si>
    <t>Jonotla</t>
  </si>
  <si>
    <t>Jamapa</t>
  </si>
  <si>
    <t>Ticul</t>
  </si>
  <si>
    <t>Bancos/Dependencias y Otros</t>
  </si>
  <si>
    <t>Tecolotlán</t>
  </si>
  <si>
    <t>Tenango del Aire</t>
  </si>
  <si>
    <t>Tingambato</t>
  </si>
  <si>
    <t>San Andrés Dinicuiti</t>
  </si>
  <si>
    <t>Jopala</t>
  </si>
  <si>
    <t>Jesús Carranza</t>
  </si>
  <si>
    <t>Timucuy</t>
  </si>
  <si>
    <t>Santiago el Pinar</t>
  </si>
  <si>
    <t>Tenamaxtlán</t>
  </si>
  <si>
    <t>Tenango del Valle</t>
  </si>
  <si>
    <t>Tingüindín</t>
  </si>
  <si>
    <t>San Andrés Huaxpaltepec</t>
  </si>
  <si>
    <t>Juan C. Bonilla</t>
  </si>
  <si>
    <t>Inversiones Temporales (Hasta 3 meses)</t>
  </si>
  <si>
    <t>Tinum</t>
  </si>
  <si>
    <t>Siltepec</t>
  </si>
  <si>
    <t>IIA. Total de Pasivos Circulantes (IIA = a + b + c + d + e + f + g + h)</t>
  </si>
  <si>
    <t>Teocaltiche</t>
  </si>
  <si>
    <t>Teoloyucan</t>
  </si>
  <si>
    <t>Tiquicheo de Nicolás Romero</t>
  </si>
  <si>
    <t>San Andrés Huayápam</t>
  </si>
  <si>
    <t>Juan Galindo</t>
  </si>
  <si>
    <t>José Azueta</t>
  </si>
  <si>
    <t>Tixcacalcupul</t>
  </si>
  <si>
    <t>Simojovel</t>
  </si>
  <si>
    <t>Teocuitatlán de Corona</t>
  </si>
  <si>
    <t>Teotihuacán</t>
  </si>
  <si>
    <t>Tlalpujahua</t>
  </si>
  <si>
    <t>Fondos con Afectación Específica</t>
  </si>
  <si>
    <t>San Andrés Ixtlahuaca</t>
  </si>
  <si>
    <t>Juan N. Méndez</t>
  </si>
  <si>
    <t>Juan Rodríguez Clara</t>
  </si>
  <si>
    <t>Tixkokob</t>
  </si>
  <si>
    <t>Sitalá</t>
  </si>
  <si>
    <t>Activo No Circulante</t>
  </si>
  <si>
    <t>Tepatitlán de Morelos</t>
  </si>
  <si>
    <t>Tepetlaoxtoc</t>
  </si>
  <si>
    <t>Tlazazalca</t>
  </si>
  <si>
    <t>Pasivo No Circulante</t>
  </si>
  <si>
    <t>San Andrés Lagunas</t>
  </si>
  <si>
    <t>La Magdalena Tlatlauquitepec</t>
  </si>
  <si>
    <t>a. Inversiones Financieras a Largo Plazo</t>
  </si>
  <si>
    <t>Juchique de Ferrer</t>
  </si>
  <si>
    <t>Tixmehuac</t>
  </si>
  <si>
    <t>Socoltenango</t>
  </si>
  <si>
    <t>Depósitos de Fondos de Terceros en Garantía y/o Administración</t>
  </si>
  <si>
    <t>Tequila</t>
  </si>
  <si>
    <t>Tepetlixpa</t>
  </si>
  <si>
    <t>a. Cuentas por Pagar a Largo Plazo</t>
  </si>
  <si>
    <t>Tocumbo</t>
  </si>
  <si>
    <t>San Andrés Nuxiño</t>
  </si>
  <si>
    <t>Lafragua</t>
  </si>
  <si>
    <t>La Antigua</t>
  </si>
  <si>
    <t xml:space="preserve">b. Derechos a Recibir Efectivo o Equivalentes a Largo Plazo </t>
  </si>
  <si>
    <t>Tixpéhual</t>
  </si>
  <si>
    <t>Solosuchiapa</t>
  </si>
  <si>
    <t>b. Documentos por Pagar a Largo Plazo</t>
  </si>
  <si>
    <t>Teuchitlán</t>
  </si>
  <si>
    <t>Tepotzotlán</t>
  </si>
  <si>
    <t>Tumbiscatío</t>
  </si>
  <si>
    <t>San Andrés Paxtlán</t>
  </si>
  <si>
    <t>Libres</t>
  </si>
  <si>
    <t xml:space="preserve">c. Bienes Inmuebles, Infraestructura y Construcciones en Proceso </t>
  </si>
  <si>
    <t>La Perla</t>
  </si>
  <si>
    <t>Tizimín</t>
  </si>
  <si>
    <t>Soyaló</t>
  </si>
  <si>
    <t>c. Deuda Pública a Largo Plazo</t>
  </si>
  <si>
    <t>Tizapán el Alto</t>
  </si>
  <si>
    <t>Tequixquiac</t>
  </si>
  <si>
    <t>Otros Efectivos y Equivalentes</t>
  </si>
  <si>
    <t>Turicato</t>
  </si>
  <si>
    <t>San Andrés Sinaxtla</t>
  </si>
  <si>
    <t xml:space="preserve">d. Bienes Muebles </t>
  </si>
  <si>
    <t>Los Reyes de Juárez</t>
  </si>
  <si>
    <t>Landero y Coss</t>
  </si>
  <si>
    <t>Tunkás</t>
  </si>
  <si>
    <t>Suchiapa</t>
  </si>
  <si>
    <t>Tlajomulco de Zúñiga</t>
  </si>
  <si>
    <t>Texcaltitlán</t>
  </si>
  <si>
    <t>d. Pasivos Diferidos a Largo Plazo</t>
  </si>
  <si>
    <t>San Andrés Solaga</t>
  </si>
  <si>
    <t>Mazapiltepec de Juárez</t>
  </si>
  <si>
    <t>Las Choapas</t>
  </si>
  <si>
    <t>Tzucacab</t>
  </si>
  <si>
    <t xml:space="preserve">e. Activos Intangibles </t>
  </si>
  <si>
    <t>Suchiate</t>
  </si>
  <si>
    <t>Texcalyacac</t>
  </si>
  <si>
    <t>Tuzantla</t>
  </si>
  <si>
    <t>San Andrés Teotilálpam</t>
  </si>
  <si>
    <t>e. Fondos y Bienes de Terceros en Garantía y/o en Administración a Largo Plazo</t>
  </si>
  <si>
    <t>Mixtla</t>
  </si>
  <si>
    <t>Derechos a Recibir Efectivo o Equivalentes</t>
  </si>
  <si>
    <t>Las Minas</t>
  </si>
  <si>
    <t>Uayma</t>
  </si>
  <si>
    <t>Sunuapa</t>
  </si>
  <si>
    <t xml:space="preserve">f. Depreciación, Deterioro y Amortización Acumulada de Bienes </t>
  </si>
  <si>
    <t>Tomatlán</t>
  </si>
  <si>
    <t>Texcoco</t>
  </si>
  <si>
    <t>Tzintzuntzan</t>
  </si>
  <si>
    <t>San Andrés Tepetlapa</t>
  </si>
  <si>
    <t>Molcaxac</t>
  </si>
  <si>
    <t>f. Provisiones a Largo Plazo</t>
  </si>
  <si>
    <t>Las Vigas de Ramírez</t>
  </si>
  <si>
    <t>Ucú</t>
  </si>
  <si>
    <t>Tapachula</t>
  </si>
  <si>
    <t>Tonalá</t>
  </si>
  <si>
    <t>Tezoyuca</t>
  </si>
  <si>
    <t>Tzitzio</t>
  </si>
  <si>
    <t>San Andrés Yaá</t>
  </si>
  <si>
    <t>Naupan</t>
  </si>
  <si>
    <t>g. Activos Diferidos</t>
  </si>
  <si>
    <t>Lerdo de Tejada</t>
  </si>
  <si>
    <t>Inversiones Financieras de Corto Plazo</t>
  </si>
  <si>
    <t>Umán</t>
  </si>
  <si>
    <t>Tapalapa</t>
  </si>
  <si>
    <t>Tonaya</t>
  </si>
  <si>
    <t>Tianguistenco</t>
  </si>
  <si>
    <t>Uruapan</t>
  </si>
  <si>
    <t>h. Estimación por Pérdida o Deterioro de Activos no Circulantes</t>
  </si>
  <si>
    <t>San Andrés Zabache</t>
  </si>
  <si>
    <t>Nauzontla</t>
  </si>
  <si>
    <t>Valladolid</t>
  </si>
  <si>
    <t>IIB. Total de Pasivos No Circulantes (IIB = a + b + c + d + e + f)</t>
  </si>
  <si>
    <t>Tapilula</t>
  </si>
  <si>
    <t>Tonila</t>
  </si>
  <si>
    <t>Timilpan</t>
  </si>
  <si>
    <t>San Andrés Zautla</t>
  </si>
  <si>
    <t>Nealtican</t>
  </si>
  <si>
    <t>Cuentas por Cobrar a Corto Plazo</t>
  </si>
  <si>
    <t>Xocchel</t>
  </si>
  <si>
    <t>Tecpatán</t>
  </si>
  <si>
    <t>Totatiche</t>
  </si>
  <si>
    <t>Tlalmanalco</t>
  </si>
  <si>
    <t>Villamar</t>
  </si>
  <si>
    <t>San Antonino Castillo Velasco</t>
  </si>
  <si>
    <t>Nicolás Bravo</t>
  </si>
  <si>
    <t>i. Otros Activos no Circulantes</t>
  </si>
  <si>
    <t>Maltrata</t>
  </si>
  <si>
    <t>Yaxcabá</t>
  </si>
  <si>
    <t>Tenejapa</t>
  </si>
  <si>
    <t>Tototlán</t>
  </si>
  <si>
    <t>II. Total del Pasivo (II = IIA + IIB)</t>
  </si>
  <si>
    <t>Tlalnepantla de Baz</t>
  </si>
  <si>
    <t>Vista Hermosa</t>
  </si>
  <si>
    <t>San Antonino el Alto</t>
  </si>
  <si>
    <t>Nopalucan</t>
  </si>
  <si>
    <t>Manlio Fabio Altamirano</t>
  </si>
  <si>
    <t>Yaxkukul</t>
  </si>
  <si>
    <t>Teopisca</t>
  </si>
  <si>
    <t>Deudores Diversos por Cobrar a Corto Plazo</t>
  </si>
  <si>
    <t>Tuxcacuesco</t>
  </si>
  <si>
    <t>Tlatlaya</t>
  </si>
  <si>
    <t>Yurécuaro</t>
  </si>
  <si>
    <t>IB. Total de Activos No Circulantes (IB = a + b + c + d + e + f + g + h + i)</t>
  </si>
  <si>
    <t>San Antonino Monte Verde</t>
  </si>
  <si>
    <t>Mariano Escobedo</t>
  </si>
  <si>
    <t>Yobaín</t>
  </si>
  <si>
    <t>Tila</t>
  </si>
  <si>
    <t>Tuxcueca</t>
  </si>
  <si>
    <t>Toluca</t>
  </si>
  <si>
    <t>Zacapu</t>
  </si>
  <si>
    <t>San Antonio Acutla</t>
  </si>
  <si>
    <t>Ocoyucan</t>
  </si>
  <si>
    <t>Martínez de la Torre</t>
  </si>
  <si>
    <t>HACIENDA PÚBLICA/PATRIMONIO</t>
  </si>
  <si>
    <t>Tonanitla</t>
  </si>
  <si>
    <t>Zamora</t>
  </si>
  <si>
    <t>Ingresos por Recuperar a Corto Plazo</t>
  </si>
  <si>
    <t>San Antonio de la Cal</t>
  </si>
  <si>
    <t>Olintla</t>
  </si>
  <si>
    <t>Mecatlán</t>
  </si>
  <si>
    <t>I. Total del Activo (I = IA + IB)</t>
  </si>
  <si>
    <t>Totolapa</t>
  </si>
  <si>
    <t>Unión de San Antonio</t>
  </si>
  <si>
    <t>Tonatico</t>
  </si>
  <si>
    <t>Zináparo</t>
  </si>
  <si>
    <t>San Antonio Huitepec</t>
  </si>
  <si>
    <t>Oriental</t>
  </si>
  <si>
    <t>Mecayapan</t>
  </si>
  <si>
    <t>Tumbalá</t>
  </si>
  <si>
    <t>Unión de Tula</t>
  </si>
  <si>
    <t>Tultepec</t>
  </si>
  <si>
    <t>Zinapécuaro</t>
  </si>
  <si>
    <t>San Antonio Nanahuatípam</t>
  </si>
  <si>
    <t>Pahuatlán</t>
  </si>
  <si>
    <t>Medellín</t>
  </si>
  <si>
    <t>Tuxtla Chico</t>
  </si>
  <si>
    <t>Valle de Guadalupe</t>
  </si>
  <si>
    <t>IIIA. Hacienda Pública/Patrimonio Contribuido (IIIA = a + b + c)</t>
  </si>
  <si>
    <t>Tultitlán</t>
  </si>
  <si>
    <t>Ziracuaretiro</t>
  </si>
  <si>
    <t>Deudores por Anticipos de la Tesorería a Corto Plazo</t>
  </si>
  <si>
    <t>San Antonio Sinicahua</t>
  </si>
  <si>
    <t>Palmar de Bravo</t>
  </si>
  <si>
    <t>Miahuatlán</t>
  </si>
  <si>
    <t>Tuxtla Gutiérrez</t>
  </si>
  <si>
    <t>Valle de Juárez</t>
  </si>
  <si>
    <t>Valle de Bravo</t>
  </si>
  <si>
    <t>Zitácuaro</t>
  </si>
  <si>
    <t>San Antonio Tepetlapa</t>
  </si>
  <si>
    <t>Tuzantán</t>
  </si>
  <si>
    <t>a. Aportaciones</t>
  </si>
  <si>
    <t>Villa Corona</t>
  </si>
  <si>
    <t>Valle de Chalco Solidaridad</t>
  </si>
  <si>
    <t>San Baltazar Chichicápam</t>
  </si>
  <si>
    <t>Petlalcingo</t>
  </si>
  <si>
    <t>Misantla</t>
  </si>
  <si>
    <t>b. Donaciones de Capital</t>
  </si>
  <si>
    <t>Préstamos Otorgados a Corto Plazo</t>
  </si>
  <si>
    <t>Tzimol</t>
  </si>
  <si>
    <t>Villa Guerrero</t>
  </si>
  <si>
    <t>Villa de Allende</t>
  </si>
  <si>
    <t>San Baltazar Loxicha</t>
  </si>
  <si>
    <t>Piaxtla</t>
  </si>
  <si>
    <t>c. Actualización de la Hacienda Pública/Patrimonio</t>
  </si>
  <si>
    <t>Mixtla de Altamirano</t>
  </si>
  <si>
    <t>Unión Juárez</t>
  </si>
  <si>
    <t>Villa del Carbón</t>
  </si>
  <si>
    <t>San Baltazar Yatzachi el Bajo</t>
  </si>
  <si>
    <t>Moloacán</t>
  </si>
  <si>
    <t>IIIB. Hacienda Pública/Patrimonio Generado (IIIB = a + b + c + d + e)</t>
  </si>
  <si>
    <t>Villa Purificación</t>
  </si>
  <si>
    <t>San Bartolo Coyotepec</t>
  </si>
  <si>
    <t>Otros Derechos a Recibir Efectivo o Equivalentes a Corto Plazo</t>
  </si>
  <si>
    <t>Quecholac</t>
  </si>
  <si>
    <t>Nanchital de Lázaro Cárdenas del Río</t>
  </si>
  <si>
    <t>Villa Comaltitlán</t>
  </si>
  <si>
    <t>Yahualica de González Gallo</t>
  </si>
  <si>
    <t>Villa Victoria</t>
  </si>
  <si>
    <t>San Bartolo Soyaltepec</t>
  </si>
  <si>
    <t>Quimixtlán</t>
  </si>
  <si>
    <t>Naolinco</t>
  </si>
  <si>
    <t>Villa Corzo</t>
  </si>
  <si>
    <t>Zacoalco de Torres</t>
  </si>
  <si>
    <t>Xalatlaco</t>
  </si>
  <si>
    <t>San Bartolo Yautepec</t>
  </si>
  <si>
    <t>Rafael Lara Grajales</t>
  </si>
  <si>
    <t>Naranjal</t>
  </si>
  <si>
    <t>Villaflores</t>
  </si>
  <si>
    <t>Zapopan</t>
  </si>
  <si>
    <t>Xonacatlán</t>
  </si>
  <si>
    <t>Derechos a Recibir Bienes o Servicios</t>
  </si>
  <si>
    <t>San Bartolomé Ayautla</t>
  </si>
  <si>
    <t>San Andrés Cholula</t>
  </si>
  <si>
    <t>a. Resultados del Ejercicio (Ahorro/ Desahorro)</t>
  </si>
  <si>
    <t>Naranjos Amatlán</t>
  </si>
  <si>
    <t>Yajalón</t>
  </si>
  <si>
    <t>Zapotiltic</t>
  </si>
  <si>
    <t>Zacazonapan</t>
  </si>
  <si>
    <t>San Bartolomé Loxicha</t>
  </si>
  <si>
    <t>San Antonio Cañada</t>
  </si>
  <si>
    <t>b. Resultados de Ejercicios Anteriores</t>
  </si>
  <si>
    <t>Nautla</t>
  </si>
  <si>
    <t>Zinacantán</t>
  </si>
  <si>
    <t>Zapotitlán de Vadillo</t>
  </si>
  <si>
    <t>Anticipo a Proveedores por Adquisición de Bienes y Prestación de Servicios a Corto Plazo</t>
  </si>
  <si>
    <t>San Bartolomé Quialana</t>
  </si>
  <si>
    <t>c. Revalúos</t>
  </si>
  <si>
    <t>San Diego la Mesa Tochimiltzingo</t>
  </si>
  <si>
    <t>Zapotlán del Rey</t>
  </si>
  <si>
    <t>Zinacantepec</t>
  </si>
  <si>
    <t>d. Reservas</t>
  </si>
  <si>
    <t>San Bartolomé Yucuañe</t>
  </si>
  <si>
    <t>San Felipe Teotlalcingo</t>
  </si>
  <si>
    <t>Oluta</t>
  </si>
  <si>
    <t>Zapotlán el Grande</t>
  </si>
  <si>
    <t>e. Rectificaciones de Resultados de Ejercicios Anteriores</t>
  </si>
  <si>
    <t>Zumpahuacán</t>
  </si>
  <si>
    <t>San Bartolomé Zoogocho</t>
  </si>
  <si>
    <t>San Felipe Tepatlán</t>
  </si>
  <si>
    <t>Omealca</t>
  </si>
  <si>
    <t>Anticipo a Proveedores por Adquisición de Bienes Inmuebles y Muebles a Corto Plazo</t>
  </si>
  <si>
    <t>Zapotlanejo</t>
  </si>
  <si>
    <t>Zumpango</t>
  </si>
  <si>
    <t>San Bernardo Mixtepec</t>
  </si>
  <si>
    <t>San Gabriel Chilac</t>
  </si>
  <si>
    <t>IIIC. Exceso o Insuficiencia en la Actualización de la Hacienda Pública/Patrimonio (IIIC=a+b)</t>
  </si>
  <si>
    <t>Orizaba</t>
  </si>
  <si>
    <t>San Blas Atempa</t>
  </si>
  <si>
    <t>San Gregorio Atzompa</t>
  </si>
  <si>
    <t>Otatitlán</t>
  </si>
  <si>
    <t>San Carlos Yautepec</t>
  </si>
  <si>
    <t>San Jerónimo Tecuanipan</t>
  </si>
  <si>
    <t>Oteapan</t>
  </si>
  <si>
    <t>San Cristóbal Amatlán</t>
  </si>
  <si>
    <t>a. Resultado por Posición Monetaria</t>
  </si>
  <si>
    <t>San Jerónimo Xayacatlán</t>
  </si>
  <si>
    <t>Ozuluama de Mascareñas</t>
  </si>
  <si>
    <t>Anticipo a Proveedores por Adquisición de Bienes Intangibles a Corto Plazo</t>
  </si>
  <si>
    <t>San Cristóbal Amoltepec</t>
  </si>
  <si>
    <t>San José Chiapa</t>
  </si>
  <si>
    <t>b. Resultado por Tenencia de Activos no Monetarios</t>
  </si>
  <si>
    <t>Pajapan</t>
  </si>
  <si>
    <t>San Cristóbal Lachirioag</t>
  </si>
  <si>
    <t>San José Miahuatlán</t>
  </si>
  <si>
    <t>San Cristóbal Suchixtlahuaca</t>
  </si>
  <si>
    <t>III. Total Hacienda Pública/Patrimonio (III = IIIA + IIIB + IIIC)</t>
  </si>
  <si>
    <t>San Juan Atenco</t>
  </si>
  <si>
    <t>Papantla</t>
  </si>
  <si>
    <t>San Dionisio del Mar</t>
  </si>
  <si>
    <t>San Juan Atzompa</t>
  </si>
  <si>
    <t>Paso de Ovejas</t>
  </si>
  <si>
    <t>San Dionisio Ocotepec</t>
  </si>
  <si>
    <t>San Martín Texmelucan</t>
  </si>
  <si>
    <t>Anticipo a Contratistas por Obras Públicas a Corto Plazo</t>
  </si>
  <si>
    <t>Paso del Macho</t>
  </si>
  <si>
    <t>San Dionisio Ocotlán</t>
  </si>
  <si>
    <t>San Martín Totoltepec</t>
  </si>
  <si>
    <t>Perote</t>
  </si>
  <si>
    <t>San Esteban Atatlahuca</t>
  </si>
  <si>
    <t>San Matías Tlalancaleca</t>
  </si>
  <si>
    <t>Platón Sánchez</t>
  </si>
  <si>
    <t>San Felipe Jalapa de Díaz</t>
  </si>
  <si>
    <t>San Miguel Ixitlán</t>
  </si>
  <si>
    <t>Playa Vicente</t>
  </si>
  <si>
    <t>San Felipe Tejalápam</t>
  </si>
  <si>
    <t>Otros Derechos a Recibir Bienes o Servicios a Corto Plazo</t>
  </si>
  <si>
    <t>San Miguel Xoxtla</t>
  </si>
  <si>
    <t>IV. Total del Pasivo y Hacienda Pública/Patrimonio (IV = II + III)</t>
  </si>
  <si>
    <t>Poza Rica de Hidalgo</t>
  </si>
  <si>
    <t>San Felipe Usila</t>
  </si>
  <si>
    <t>San Nicolás Buenos Aires</t>
  </si>
  <si>
    <t>Pueblo Viejo</t>
  </si>
  <si>
    <t>San Francisco Cahuacuá</t>
  </si>
  <si>
    <t>San Nicolás de los Ranchos</t>
  </si>
  <si>
    <t>Puente Nacional</t>
  </si>
  <si>
    <t>San Francisco Cajonos</t>
  </si>
  <si>
    <t>San Pablo Anicano</t>
  </si>
  <si>
    <t>Inventarios</t>
  </si>
  <si>
    <t>Rafael Delgado</t>
  </si>
  <si>
    <t>San Francisco Chapulapa</t>
  </si>
  <si>
    <t>San Pedro Cholula</t>
  </si>
  <si>
    <t>Rafael Lucio</t>
  </si>
  <si>
    <t>San Francisco Chindúa</t>
  </si>
  <si>
    <t>San Pedro Yeloixtlahuaca</t>
  </si>
  <si>
    <t>Río Blanco</t>
  </si>
  <si>
    <t>San Francisco del Mar</t>
  </si>
  <si>
    <t>Inventario de Mercancías para Venta</t>
  </si>
  <si>
    <t>San Salvador el Seco</t>
  </si>
  <si>
    <t>Saltabarranca</t>
  </si>
  <si>
    <t>San Francisco Huehuetlán</t>
  </si>
  <si>
    <t>San Salvador el Verde</t>
  </si>
  <si>
    <t>San Andrés Tenejapan</t>
  </si>
  <si>
    <t>San Francisco Ixhuatán</t>
  </si>
  <si>
    <t>San Salvador Huixcolotla</t>
  </si>
  <si>
    <t>San Andrés Tuxtla</t>
  </si>
  <si>
    <t>Inventario de Mercancías Terminadas</t>
  </si>
  <si>
    <t>San Francisco Jaltepetongo</t>
  </si>
  <si>
    <t>San Sebastián Tlacotepec</t>
  </si>
  <si>
    <t>San Juan Evangelista</t>
  </si>
  <si>
    <t>San Francisco Lachigoló</t>
  </si>
  <si>
    <t>Santa Catarina Tlaltempan</t>
  </si>
  <si>
    <t>San Rafael</t>
  </si>
  <si>
    <t>San Francisco Logueche</t>
  </si>
  <si>
    <t>Inventario de Mercancías en Proceso de Elaboración</t>
  </si>
  <si>
    <t>Santa Inés Ahuatempan</t>
  </si>
  <si>
    <t>Santiago Sochiapan</t>
  </si>
  <si>
    <t>San Francisco Nuxaño</t>
  </si>
  <si>
    <t>Santa Isabel Cholula</t>
  </si>
  <si>
    <t>Santiago Tuxtla</t>
  </si>
  <si>
    <t>San Francisco Ozolotepec</t>
  </si>
  <si>
    <t>Santiago Miahuatlán</t>
  </si>
  <si>
    <t>Sayula de Alemán</t>
  </si>
  <si>
    <t>San Francisco Sola</t>
  </si>
  <si>
    <t>Santo Tomás Hueyotlipan</t>
  </si>
  <si>
    <t>Sochiapa</t>
  </si>
  <si>
    <t>San Francisco Telixtlahuaca</t>
  </si>
  <si>
    <t>Inventario de Materias Primas, Materiales y Suministros para Producción</t>
  </si>
  <si>
    <t>Soltepec</t>
  </si>
  <si>
    <t>Soconusco</t>
  </si>
  <si>
    <t>San Francisco Teopan</t>
  </si>
  <si>
    <t>Tecali de Herrera</t>
  </si>
  <si>
    <t>Soledad Atzompa</t>
  </si>
  <si>
    <t>San Francisco Tlapancingo</t>
  </si>
  <si>
    <t>Tecamachalco</t>
  </si>
  <si>
    <t>Soledad de Doblado</t>
  </si>
  <si>
    <t>Bienes en Tránsito</t>
  </si>
  <si>
    <t>San Gabriel Mixtepec</t>
  </si>
  <si>
    <t>Tecomatlán</t>
  </si>
  <si>
    <t>Soteapan</t>
  </si>
  <si>
    <t>San Ildefonso Amatlán</t>
  </si>
  <si>
    <t>Tehuacán</t>
  </si>
  <si>
    <t>Tamalín</t>
  </si>
  <si>
    <t>San Ildefonso Sola</t>
  </si>
  <si>
    <t>Tehuitzingo</t>
  </si>
  <si>
    <t>Tamiahua</t>
  </si>
  <si>
    <t>San Ildefonso Villa Alta</t>
  </si>
  <si>
    <t>Tenampulco</t>
  </si>
  <si>
    <t>Almacenes</t>
  </si>
  <si>
    <t>Tampico Alto</t>
  </si>
  <si>
    <t>San Jacinto Amilpas</t>
  </si>
  <si>
    <t>Teopantlán</t>
  </si>
  <si>
    <t>Tancoco</t>
  </si>
  <si>
    <t>San Jacinto Tlacotepec</t>
  </si>
  <si>
    <t>Teotlalco</t>
  </si>
  <si>
    <t>Tantima</t>
  </si>
  <si>
    <t>San Jerónimo Coatlán</t>
  </si>
  <si>
    <t>Tepanco de López</t>
  </si>
  <si>
    <t>Tantoyuca</t>
  </si>
  <si>
    <t>San Jerónimo Silacayoapilla</t>
  </si>
  <si>
    <t>Tepango de Rodríguez</t>
  </si>
  <si>
    <t>Tatahuicapan de Juárez</t>
  </si>
  <si>
    <t>San Jerónimo Sosola</t>
  </si>
  <si>
    <t>Tepatlaxco de Hidalgo</t>
  </si>
  <si>
    <t>Tatatila</t>
  </si>
  <si>
    <t>San Jerónimo Taviche</t>
  </si>
  <si>
    <t>Tepeaca</t>
  </si>
  <si>
    <t>Tecolutla</t>
  </si>
  <si>
    <t>San Jerónimo Tecóatl</t>
  </si>
  <si>
    <t>Tepemaxalco</t>
  </si>
  <si>
    <t>Tehuipango</t>
  </si>
  <si>
    <t>San Jerónimo Tlacochahuaya</t>
  </si>
  <si>
    <t>Tepeojuma</t>
  </si>
  <si>
    <t>Tempoal</t>
  </si>
  <si>
    <t>San Jorge Nuchita</t>
  </si>
  <si>
    <t>Estimación por Pérdida o Deterioro de Activos Circulantes</t>
  </si>
  <si>
    <t>Tepetzintla</t>
  </si>
  <si>
    <t>Tenampa</t>
  </si>
  <si>
    <t>San José Ayuquila</t>
  </si>
  <si>
    <t>Tepexco</t>
  </si>
  <si>
    <t>Tenochtitlán</t>
  </si>
  <si>
    <t>San José Chiltepec</t>
  </si>
  <si>
    <t>Tepexi de Rodríguez</t>
  </si>
  <si>
    <t>Teocelo</t>
  </si>
  <si>
    <t>San José del Peñasco</t>
  </si>
  <si>
    <t>Tepeyahualco</t>
  </si>
  <si>
    <t>Tepatlaxco</t>
  </si>
  <si>
    <t>Estimaciones para Cuentas Incobrables por Derechos a Recibir Efectivo o Equivalentes</t>
  </si>
  <si>
    <t>San José del Progreso</t>
  </si>
  <si>
    <t>Tepeyahualco de Cuauhtémoc</t>
  </si>
  <si>
    <t>Tepetlán</t>
  </si>
  <si>
    <t>San José Estancia Grande</t>
  </si>
  <si>
    <t>Tetela de Ocampo</t>
  </si>
  <si>
    <t>San José Independencia</t>
  </si>
  <si>
    <t>Teteles de Avila Castillo</t>
  </si>
  <si>
    <t>San José Lachiguiri</t>
  </si>
  <si>
    <t>Teziutlán</t>
  </si>
  <si>
    <t>Estimación por Deterioro de Inventarios</t>
  </si>
  <si>
    <t>Texcatepec</t>
  </si>
  <si>
    <t>San José Tenango</t>
  </si>
  <si>
    <t>Tianguismanalco</t>
  </si>
  <si>
    <t>Texhuacán</t>
  </si>
  <si>
    <t>San Juan Achiutla</t>
  </si>
  <si>
    <t>Tilapa</t>
  </si>
  <si>
    <t>Texistepec</t>
  </si>
  <si>
    <t>San Juan Atepec</t>
  </si>
  <si>
    <t>Tlachichuca</t>
  </si>
  <si>
    <t>Tezonapa</t>
  </si>
  <si>
    <t>San Juan Bautista Atatlahuca</t>
  </si>
  <si>
    <t>Tlacotepec de Benito Juárez</t>
  </si>
  <si>
    <t>Otros Activos Circulantes</t>
  </si>
  <si>
    <t>San Juan Bautista Coixtlahuaca</t>
  </si>
  <si>
    <t>Tlacuilotepec</t>
  </si>
  <si>
    <t>Tihuatlán</t>
  </si>
  <si>
    <t>San Juan Bautista Cuicatlán</t>
  </si>
  <si>
    <t>Tlahuapan</t>
  </si>
  <si>
    <t>Tlachichilco</t>
  </si>
  <si>
    <t>San Juan Bautista Guelache</t>
  </si>
  <si>
    <t>Tlaltenango</t>
  </si>
  <si>
    <t>Tlacojalpan</t>
  </si>
  <si>
    <t>San Juan Bautista Jayacatlán</t>
  </si>
  <si>
    <t>Tlanepantla</t>
  </si>
  <si>
    <t>Valores en Garantía</t>
  </si>
  <si>
    <t>Tlacolulan</t>
  </si>
  <si>
    <t>San Juan Bautista Lo de Soto</t>
  </si>
  <si>
    <t>Tlaola</t>
  </si>
  <si>
    <t>Tlacotalpan</t>
  </si>
  <si>
    <t>San Juan Bautista Suchitepec</t>
  </si>
  <si>
    <t>Tlapacoya</t>
  </si>
  <si>
    <t>Tlacotepec de Mejía</t>
  </si>
  <si>
    <t>San Juan Bautista Tlachichilco</t>
  </si>
  <si>
    <t>Tlapanalá</t>
  </si>
  <si>
    <t>Tlalixcoyan</t>
  </si>
  <si>
    <t>San Juan Bautista Tlacoatzintepec</t>
  </si>
  <si>
    <t>Tlatlauquitepec</t>
  </si>
  <si>
    <t>Bienes en Garantía (excluye depósitos de fondos)</t>
  </si>
  <si>
    <t>Tlalnelhuayocan</t>
  </si>
  <si>
    <t>San Juan Bautista Tuxtepec</t>
  </si>
  <si>
    <t>Tlaltetela</t>
  </si>
  <si>
    <t>San Juan Bautista Valle Nacional</t>
  </si>
  <si>
    <t>Tochimilco</t>
  </si>
  <si>
    <t>Tlapacoyan</t>
  </si>
  <si>
    <t>San Juan Cacahuatepec</t>
  </si>
  <si>
    <t>Tochtepec</t>
  </si>
  <si>
    <t>Tlaquilpa</t>
  </si>
  <si>
    <t>Bienes Derivados de Embargos, Decomisos, Aseguramientos y Dación en Pago</t>
  </si>
  <si>
    <t>San Juan Chicomezúchil</t>
  </si>
  <si>
    <t>Totoltepec de Guerrero</t>
  </si>
  <si>
    <t>Tlilapan</t>
  </si>
  <si>
    <t>San Juan Chilateca</t>
  </si>
  <si>
    <t>Tulcingo</t>
  </si>
  <si>
    <t>San Juan Cieneguilla</t>
  </si>
  <si>
    <t>Tuzamapan de Galeana</t>
  </si>
  <si>
    <t>Tonayán</t>
  </si>
  <si>
    <t>San Juan Coatzóspam</t>
  </si>
  <si>
    <t>Tzicatlacoyan</t>
  </si>
  <si>
    <t>Adquisición con Fondos de Terceros</t>
  </si>
  <si>
    <t>Totutla</t>
  </si>
  <si>
    <t>San Juan Colorado</t>
  </si>
  <si>
    <t>Tres Valles</t>
  </si>
  <si>
    <t>San Juan Comaltepec</t>
  </si>
  <si>
    <t>San Juan Cotzocón</t>
  </si>
  <si>
    <t>Xayacatlán de Bravo</t>
  </si>
  <si>
    <t>Tuxtilla</t>
  </si>
  <si>
    <t>Total de Activos Circulantes</t>
  </si>
  <si>
    <t>San Juan de los Cués</t>
  </si>
  <si>
    <t>Xicotepec</t>
  </si>
  <si>
    <t>Ursulo Galván</t>
  </si>
  <si>
    <t>San Juan del Estado</t>
  </si>
  <si>
    <t>Xicotlán</t>
  </si>
  <si>
    <t>Uxpanapa</t>
  </si>
  <si>
    <t>Xiutetelco</t>
  </si>
  <si>
    <t>Vega de Alatorre</t>
  </si>
  <si>
    <t>San Juan Diuxi</t>
  </si>
  <si>
    <t>Xochiapulco</t>
  </si>
  <si>
    <t>Veracruz</t>
  </si>
  <si>
    <t>San Juan Evangelista Analco</t>
  </si>
  <si>
    <t>Xochiltepec</t>
  </si>
  <si>
    <t>Villa Aldama</t>
  </si>
  <si>
    <t>San Juan Guelavía</t>
  </si>
  <si>
    <t>Xochitlán de Vicente Suárez</t>
  </si>
  <si>
    <t>Xalapa</t>
  </si>
  <si>
    <t>Inversiones Financieras a Largo Plazo</t>
  </si>
  <si>
    <t>San Juan Guichicovi</t>
  </si>
  <si>
    <t>Xochitlán Todos Santos</t>
  </si>
  <si>
    <t>Xico</t>
  </si>
  <si>
    <t>San Juan Ihualtepec</t>
  </si>
  <si>
    <t>Yaonáhuac</t>
  </si>
  <si>
    <t>Xoxocotla</t>
  </si>
  <si>
    <t>San Juan Juquila Mixes</t>
  </si>
  <si>
    <t>Yehualtepec</t>
  </si>
  <si>
    <t>Yanga</t>
  </si>
  <si>
    <t xml:space="preserve">Derechos a Recibir Efectivo o Equivalentes a Largo Plazo </t>
  </si>
  <si>
    <t>San Juan Juquila Vijanos</t>
  </si>
  <si>
    <t>Zacapala</t>
  </si>
  <si>
    <t>Yecuatla</t>
  </si>
  <si>
    <t>San Juan Lachao</t>
  </si>
  <si>
    <t>Zacapoaxtla</t>
  </si>
  <si>
    <t>San Juan Lachigalla</t>
  </si>
  <si>
    <t>Zacatlán</t>
  </si>
  <si>
    <t>San Juan Lajarcia</t>
  </si>
  <si>
    <t>Zapotitlán</t>
  </si>
  <si>
    <t xml:space="preserve">Bienes Inmuebles, Infraestructura y Construcciones en Proceso </t>
  </si>
  <si>
    <t>Zentla</t>
  </si>
  <si>
    <t>San Juan Lalana</t>
  </si>
  <si>
    <t>Zapotitlán de Méndez</t>
  </si>
  <si>
    <t>Zongolica</t>
  </si>
  <si>
    <t>San Juan Mazatlán</t>
  </si>
  <si>
    <t>Zontecomatlán de López y Fuentes</t>
  </si>
  <si>
    <t>San Juan Mixtepec -Dto. 08 -</t>
  </si>
  <si>
    <t>Zautla</t>
  </si>
  <si>
    <t>Zozocolco de Hidalgo</t>
  </si>
  <si>
    <t>San Juan Mixtepec -Dto. 26 -</t>
  </si>
  <si>
    <t>Zihuateutla</t>
  </si>
  <si>
    <t xml:space="preserve">Bienes Muebles </t>
  </si>
  <si>
    <t>San Juan Ñumí</t>
  </si>
  <si>
    <t>Zinacatepec</t>
  </si>
  <si>
    <t>San Juan Ozolotepec</t>
  </si>
  <si>
    <t>Zongozotla</t>
  </si>
  <si>
    <t>San Juan Petlapa</t>
  </si>
  <si>
    <t>Zoquiapan</t>
  </si>
  <si>
    <t>San Juan Quiahije</t>
  </si>
  <si>
    <t>Zoquitlán</t>
  </si>
  <si>
    <t xml:space="preserve">Activos Intangibles </t>
  </si>
  <si>
    <t>San Juan Quiotepec</t>
  </si>
  <si>
    <t>San Juan Sayultepec</t>
  </si>
  <si>
    <t>San Juan Tabaá</t>
  </si>
  <si>
    <t>San Juan Tamazola</t>
  </si>
  <si>
    <t>San Juan Teita</t>
  </si>
  <si>
    <t>San Juan Teitipac</t>
  </si>
  <si>
    <t>San Juan Tepeuxila</t>
  </si>
  <si>
    <t xml:space="preserve">Depreciación, Deterioro y Amortización Acumulada de Bienes </t>
  </si>
  <si>
    <t>San Juan Teposcolula</t>
  </si>
  <si>
    <t>San Juan Yaeé</t>
  </si>
  <si>
    <t>San Juan Yatzona</t>
  </si>
  <si>
    <t>San Juan Yucuita</t>
  </si>
  <si>
    <t>San Lorenzo</t>
  </si>
  <si>
    <t>Activos Diferidos</t>
  </si>
  <si>
    <t>San Lorenzo Albarradas</t>
  </si>
  <si>
    <t>San Lorenzo Cacaotepec</t>
  </si>
  <si>
    <t>San Lorenzo Cuaunecuiltitla</t>
  </si>
  <si>
    <t>San Lorenzo Texmelúcan</t>
  </si>
  <si>
    <t>San Lorenzo Victoria</t>
  </si>
  <si>
    <t>Estimación por Pérdida o Deterioro de Activos no Circulantes</t>
  </si>
  <si>
    <t>San Lucas Camotlán</t>
  </si>
  <si>
    <t>San Lucas Ojitlán</t>
  </si>
  <si>
    <t>San Lucas Quiaviní</t>
  </si>
  <si>
    <t>San Lucas Zoquiápam</t>
  </si>
  <si>
    <t>Otros Activos no Circulantes</t>
  </si>
  <si>
    <t>San Luis Amatlán</t>
  </si>
  <si>
    <t>San Marcial Ozolotepec</t>
  </si>
  <si>
    <t>San Marcos Arteaga</t>
  </si>
  <si>
    <t>San Martín de los Cansecos</t>
  </si>
  <si>
    <t>San Martín Huamelúlpam</t>
  </si>
  <si>
    <t>Total de Activos No Circulantes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</si>
  <si>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</si>
  <si>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</si>
  <si>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</si>
  <si>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</si>
  <si>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</si>
  <si>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</si>
  <si>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Total del Activo</t>
  </si>
  <si>
    <t>San Mateo Cajonos</t>
  </si>
  <si>
    <t>San Mateo del Mar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</si>
  <si>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</si>
  <si>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</si>
  <si>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</si>
  <si>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</si>
  <si>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</si>
  <si>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</si>
  <si>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</si>
  <si>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Cuentas por Pagar a Corto Plazo</t>
  </si>
  <si>
    <t>San Mateo Yoloxochitlán</t>
  </si>
  <si>
    <t>San Mateo Yucutindó</t>
  </si>
  <si>
    <t>San Melchor Betaza</t>
  </si>
  <si>
    <t>San Miguel Achiutla</t>
  </si>
  <si>
    <t>San Miguel Ahuehuetitlán</t>
  </si>
  <si>
    <t>Servicios Personales por Pagar a Corto Plazo</t>
  </si>
  <si>
    <t>San Miguel Aloápam</t>
  </si>
  <si>
    <t>San Miguel Amatitlán</t>
  </si>
  <si>
    <t>San Miguel Amatlán</t>
  </si>
  <si>
    <t>San Miguel Chicahua</t>
  </si>
  <si>
    <t>Proveedores por Pagar a Corto Plazo</t>
  </si>
  <si>
    <t>San Miguel Chimalapa</t>
  </si>
  <si>
    <t>San Miguel Coatlán</t>
  </si>
  <si>
    <t>San Miguel del Puerto</t>
  </si>
  <si>
    <t>San Miguel del Río</t>
  </si>
  <si>
    <t>San Miguel Ejutla</t>
  </si>
  <si>
    <t>Contratistas por Obras Públicas por Pagar a Corto Plazo</t>
  </si>
  <si>
    <t>San Miguel el Grande</t>
  </si>
  <si>
    <t>San Miguel Huautla</t>
  </si>
  <si>
    <t>San Miguel Mixtepec</t>
  </si>
  <si>
    <t>San Miguel Panixtlahuaca</t>
  </si>
  <si>
    <t>Participaciones y Aportaciones por Pagar a Corto Plazo</t>
  </si>
  <si>
    <t>San Miguel Peras</t>
  </si>
  <si>
    <t>San Miguel Piedras</t>
  </si>
  <si>
    <t>San Miguel Quetzaltepec</t>
  </si>
  <si>
    <t>San Miguel Santa Flor</t>
  </si>
  <si>
    <t>Transferencias Otorgadas por Pagar a Corto Plazo</t>
  </si>
  <si>
    <t>San Miguel Soyaltepec</t>
  </si>
  <si>
    <t>San Miguel Suchixtepec</t>
  </si>
  <si>
    <t>San Miguel Tecomatlán</t>
  </si>
  <si>
    <t>San Miguel Tenango</t>
  </si>
  <si>
    <t>San Miguel Tequixtepec</t>
  </si>
  <si>
    <t>Intereses, Comisiones y Otros Gastos de la Deuda Pública por Pagar a Corto Plazo</t>
  </si>
  <si>
    <t>San Miguel Tilquiápam</t>
  </si>
  <si>
    <t>San Miguel Tlacamama</t>
  </si>
  <si>
    <t>San Miguel Tlacotepec</t>
  </si>
  <si>
    <t>San Miguel Tulancingo</t>
  </si>
  <si>
    <t>San Miguel Yotao</t>
  </si>
  <si>
    <t>Retenciones y Contribuciones por Pagar a Corto Plazo</t>
  </si>
  <si>
    <t>San Nicolás Hidalgo</t>
  </si>
  <si>
    <t>San Pablo Coatlán</t>
  </si>
  <si>
    <t>San Pablo Cuatro Venados</t>
  </si>
  <si>
    <t>Devoluciones de la Ley de Ingresos por Pagar a Corto Plazo</t>
  </si>
  <si>
    <t>San Pablo Etla</t>
  </si>
  <si>
    <t>San Pablo Huitzo</t>
  </si>
  <si>
    <t>San Pablo Huixtepec</t>
  </si>
  <si>
    <t>San Pablo Macuiltianguis</t>
  </si>
  <si>
    <t>Otras Cuentas por Pagar a Corto Plazo</t>
  </si>
  <si>
    <t>San Pablo Tijaltepec</t>
  </si>
  <si>
    <t>San Pablo Villa de Mitla</t>
  </si>
  <si>
    <t>San Pablo Yaganiza</t>
  </si>
  <si>
    <t>San Pedro Amuzgos</t>
  </si>
  <si>
    <t>San Pedro Apóstol</t>
  </si>
  <si>
    <t>Documentos por Pagar a Corto Plazo</t>
  </si>
  <si>
    <t>San Pedro Atoyac</t>
  </si>
  <si>
    <t>San Pedro Cajonos</t>
  </si>
  <si>
    <t>San Pedro Comitancillo</t>
  </si>
  <si>
    <t>San Pedro Coxcaltepec Cántaros</t>
  </si>
  <si>
    <t>San Pedro el Alto</t>
  </si>
  <si>
    <t>Documentos Comerciales por Pagar a Corto Plazo</t>
  </si>
  <si>
    <t>San Pedro Huamelula</t>
  </si>
  <si>
    <t>San Pedro Huilotepec</t>
  </si>
  <si>
    <t>San Pedro Ixcatlán</t>
  </si>
  <si>
    <t>San Pedro Ixtlahuaca</t>
  </si>
  <si>
    <t>Documentos con Contratistas por Obras Públicas por Pagar a Corto Plazo</t>
  </si>
  <si>
    <t>San Pedro Jaltepetongo</t>
  </si>
  <si>
    <t>San Pedro Jicayán</t>
  </si>
  <si>
    <t>San Pedro Jocotipac</t>
  </si>
  <si>
    <t>San Pedro Juchatengo</t>
  </si>
  <si>
    <t>Otros Documentos por Pagar a Corto Plazo</t>
  </si>
  <si>
    <t>San Pedro Mártir</t>
  </si>
  <si>
    <t>San Pedro Mártir Quiechapa</t>
  </si>
  <si>
    <t>San Pedro Mártir Yucuxaco</t>
  </si>
  <si>
    <t>San Pedro Mixtepec -Dto. 22 -</t>
  </si>
  <si>
    <t>Porción a Corto Plazo de la Deuda Pública a Largo Plazo</t>
  </si>
  <si>
    <t>San Pedro Mixtepec -Dto. 26 -</t>
  </si>
  <si>
    <t>San Pedro Molinos</t>
  </si>
  <si>
    <t>San Pedro Nopala</t>
  </si>
  <si>
    <t>San Pedro Ocopetatillo</t>
  </si>
  <si>
    <t>Porción a Corto Plazo de la Deuda Pública</t>
  </si>
  <si>
    <t>San Pedro Ocotepec</t>
  </si>
  <si>
    <t>San Pedro Pochutla</t>
  </si>
  <si>
    <t>San Pedro Quiatoni</t>
  </si>
  <si>
    <t>San Pedro Sochiápam</t>
  </si>
  <si>
    <t>San Pedro Tapanatepec</t>
  </si>
  <si>
    <t>Porción a Corto Plazo de Arrendamiento Financiero</t>
  </si>
  <si>
    <t>San Pedro Taviche</t>
  </si>
  <si>
    <t>San Pedro Teozacoalco</t>
  </si>
  <si>
    <t>San Pedro Teutila</t>
  </si>
  <si>
    <t>San Pedro Tidaá</t>
  </si>
  <si>
    <t>Títulos y Valores a Corto Plazo</t>
  </si>
  <si>
    <t>San Pedro Topiltepec</t>
  </si>
  <si>
    <t>San Pedro Totolápam</t>
  </si>
  <si>
    <t>San Pedro y San Pablo Ayutla</t>
  </si>
  <si>
    <t>San Pedro y San Pablo Teposcolula</t>
  </si>
  <si>
    <t>San Pedro y San Pablo Tequixtepec</t>
  </si>
  <si>
    <t>San Pedro Yaneri</t>
  </si>
  <si>
    <t>San Pedro Yólox</t>
  </si>
  <si>
    <t>San Pedro Yucunama</t>
  </si>
  <si>
    <t>San Raymundo Jalpan</t>
  </si>
  <si>
    <t>Pasivos Diferidos a Corto Plazo</t>
  </si>
  <si>
    <t>San Sebastián Abasolo</t>
  </si>
  <si>
    <t>San Sebastián Coatlán</t>
  </si>
  <si>
    <t>San Sebastián Ixcapa</t>
  </si>
  <si>
    <t>San Sebastián Nicananduta</t>
  </si>
  <si>
    <t>San Sebastián Río Hondo</t>
  </si>
  <si>
    <t>Ingresos Cobrados por Adelantado a Corto Plazo</t>
  </si>
  <si>
    <t>San Sebastián Tecomaxtlahuaca</t>
  </si>
  <si>
    <t>San Sebastián Teitipac</t>
  </si>
  <si>
    <t>San Sebastián Tutla</t>
  </si>
  <si>
    <t>San Simón Almolongas</t>
  </si>
  <si>
    <t>San Simón Zahuatlán</t>
  </si>
  <si>
    <t>Intereses Cobrados por Adelantado a Corto Plazo</t>
  </si>
  <si>
    <t>San Vicente Coatlán</t>
  </si>
  <si>
    <t>San Vicente Lachixío</t>
  </si>
  <si>
    <t>San Vicente Nuñú</t>
  </si>
  <si>
    <t>Otros Pasivos Diferidos a Corto Plazo</t>
  </si>
  <si>
    <t>Santa Ana Ateixtlahuaca</t>
  </si>
  <si>
    <t>Santa Ana Cuauhtémoc</t>
  </si>
  <si>
    <t>Santa Ana del Valle</t>
  </si>
  <si>
    <t>Santa Ana Tavela</t>
  </si>
  <si>
    <t>Santa Ana Tlapacoyan</t>
  </si>
  <si>
    <t>Fondos y Bienes de Terceros en Garantía y/o Administración a Corto Plazo</t>
  </si>
  <si>
    <t>Santa Ana Yareni</t>
  </si>
  <si>
    <t>Santa Ana Zegache</t>
  </si>
  <si>
    <t>Santa Catalina Quierí</t>
  </si>
  <si>
    <t>Santa Catarina Cuixtla</t>
  </si>
  <si>
    <t>Fondos en Garantía a Corto Plazo</t>
  </si>
  <si>
    <t>Santa Catarina Ixtepeji</t>
  </si>
  <si>
    <t>Santa Catarina Juquila</t>
  </si>
  <si>
    <t>Santa Catarina Lachatao</t>
  </si>
  <si>
    <t>Santa Catarina Loxicha</t>
  </si>
  <si>
    <t>Fondos en Administración a Corto Plazo</t>
  </si>
  <si>
    <t>Santa Catarina Mechoacán</t>
  </si>
  <si>
    <t>Santa Catarina Minas</t>
  </si>
  <si>
    <t>Santa Catarina Quiané</t>
  </si>
  <si>
    <t>Santa Catarina Quioquitani</t>
  </si>
  <si>
    <t>Santa Catarina Tayata</t>
  </si>
  <si>
    <t>Fondos Contingentes a Corto Plazo</t>
  </si>
  <si>
    <t>Santa Catarina Ticuá</t>
  </si>
  <si>
    <t>Santa Catarina Yosonotú</t>
  </si>
  <si>
    <t>Santa Catarina Zapoquila</t>
  </si>
  <si>
    <t>Santa Cruz Acatepec</t>
  </si>
  <si>
    <t>Santa Cruz Amilpas</t>
  </si>
  <si>
    <t>Fondos de Fideicomisos, Mandatos y Contratos Análogos a Corto Plazo</t>
  </si>
  <si>
    <t>Santa Cruz de Bravo</t>
  </si>
  <si>
    <t>Santa Cruz Itundujia</t>
  </si>
  <si>
    <t>Santa Cruz Mixtepec</t>
  </si>
  <si>
    <t>Santa Cruz Nundaco</t>
  </si>
  <si>
    <t>Otros Fondos de Terceros en Garantía y/o Administración a Corto Plazo</t>
  </si>
  <si>
    <t>Santa Cruz Papalutla</t>
  </si>
  <si>
    <t>Santa Cruz Tacache de Mina</t>
  </si>
  <si>
    <t>Santa Cruz Tacahua</t>
  </si>
  <si>
    <t>Santa Cruz Tayata</t>
  </si>
  <si>
    <t>Santa Cruz Xitla</t>
  </si>
  <si>
    <t>Valores y Bienes en Garantía a Corto Plazo</t>
  </si>
  <si>
    <t>Santa Cruz Xoxocotlán</t>
  </si>
  <si>
    <t>Santa Cruz Zenzontepec</t>
  </si>
  <si>
    <t>Santa Gertrudis</t>
  </si>
  <si>
    <t>Santa Inés de Zaragoza</t>
  </si>
  <si>
    <t>Santa Inés del Monte</t>
  </si>
  <si>
    <t>Provisiones a Corto Plazo</t>
  </si>
  <si>
    <t>Santa Inés Yatzeche</t>
  </si>
  <si>
    <t>Santa Lucía del Camino</t>
  </si>
  <si>
    <t>Santa Lucía Miahuatlán</t>
  </si>
  <si>
    <t>Santa Lucía Monteverde</t>
  </si>
  <si>
    <t>Provisión para Demandas y Juicios a Corto Plazo</t>
  </si>
  <si>
    <t>Santa Lucía Ocotlán</t>
  </si>
  <si>
    <t>Santa Magdalena Jicotlán</t>
  </si>
  <si>
    <t>Santa María Alotepec</t>
  </si>
  <si>
    <t>Santa María Apazco</t>
  </si>
  <si>
    <t>Santa María Atzompa</t>
  </si>
  <si>
    <t>Provisión para Contingencias a Corto Plazo</t>
  </si>
  <si>
    <t>Santa María Camotlán</t>
  </si>
  <si>
    <t>Santa María Chachoápam</t>
  </si>
  <si>
    <t>Santa María Chilchotla</t>
  </si>
  <si>
    <t>Santa María Chimalapa</t>
  </si>
  <si>
    <t>Santa María Colotepec</t>
  </si>
  <si>
    <t>Otras Provisiones a Corto Plazo</t>
  </si>
  <si>
    <t>Santa María Cortijo</t>
  </si>
  <si>
    <t>Santa María Coyotepec</t>
  </si>
  <si>
    <t>Santa María del Rosario</t>
  </si>
  <si>
    <t>Santa María del Tule</t>
  </si>
  <si>
    <t>Santa María Ecatepec</t>
  </si>
  <si>
    <t>Otros Pasivos a Corto Plazo</t>
  </si>
  <si>
    <t>Santa María Guelacé</t>
  </si>
  <si>
    <t>Santa María Guienagati</t>
  </si>
  <si>
    <t>Santa María Huatulco</t>
  </si>
  <si>
    <t>Santa María Huazolotitlán</t>
  </si>
  <si>
    <t>Santa María Ipalapa</t>
  </si>
  <si>
    <t>Ingresos por Clasificar</t>
  </si>
  <si>
    <t>Santa María Ixcatlán</t>
  </si>
  <si>
    <t>Santa María Jacatepec</t>
  </si>
  <si>
    <t>Santa María Jalapa del Marqués</t>
  </si>
  <si>
    <t>Santa María Jaltianguis</t>
  </si>
  <si>
    <t>Santa María la Asunción</t>
  </si>
  <si>
    <t>Recaudación por Participar</t>
  </si>
  <si>
    <t>Santa María Lachixío</t>
  </si>
  <si>
    <t>Santa María Mixtequilla</t>
  </si>
  <si>
    <t>Santa María Nativitas</t>
  </si>
  <si>
    <t>Santa María Nduayaco</t>
  </si>
  <si>
    <t>Otros Pasivos Circulantes</t>
  </si>
  <si>
    <t>Santa María Ozolotepec</t>
  </si>
  <si>
    <t>Santa María Pápalo</t>
  </si>
  <si>
    <t>Santa María Peñoles</t>
  </si>
  <si>
    <t>Santa María Petapa</t>
  </si>
  <si>
    <t>Total de Pasivos Circulantes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</si>
  <si>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</si>
  <si>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</si>
  <si>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</si>
  <si>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</si>
  <si>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</si>
  <si>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</si>
  <si>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Santa María Teopoxco</t>
  </si>
  <si>
    <t>Santa María Tepantlali</t>
  </si>
  <si>
    <t>Cuentas por Pagar a Largo Plazo</t>
  </si>
  <si>
    <t>Santa María Texcatitlán</t>
  </si>
  <si>
    <t>Santa María Tlahuitoltepec</t>
  </si>
  <si>
    <t>Santa María Tlalixtac</t>
  </si>
  <si>
    <t>Santa María Tonameca</t>
  </si>
  <si>
    <t>Santa María Totolapilla</t>
  </si>
  <si>
    <t>Documentos por Pagar a Largo Plazo</t>
  </si>
  <si>
    <t>Santa María Xadani</t>
  </si>
  <si>
    <t>Santa María Yalina</t>
  </si>
  <si>
    <t>Santa María Yavesía</t>
  </si>
  <si>
    <t>Santa María Yolotepec</t>
  </si>
  <si>
    <t>Santa María Yosoyúa</t>
  </si>
  <si>
    <t>Deuda Pública a Largo Plazo</t>
  </si>
  <si>
    <t>Santa María Yucuhiti</t>
  </si>
  <si>
    <t>Santa María Zacatepec</t>
  </si>
  <si>
    <t>Santa María Zaniza</t>
  </si>
  <si>
    <t>Santa María Zoquitlán</t>
  </si>
  <si>
    <t>Pasivos Diferidos a Largo Plazo</t>
  </si>
  <si>
    <t>Santiago Amoltepec</t>
  </si>
  <si>
    <t>Santiago Apoala</t>
  </si>
  <si>
    <t>Santiago Apóstol</t>
  </si>
  <si>
    <t>Santiago Astata</t>
  </si>
  <si>
    <t>Santiago Atitlán</t>
  </si>
  <si>
    <t>Fondos y Bienes de Terceros en Garantía y/o en Administración a Largo Plazo</t>
  </si>
  <si>
    <t>Santiago Ayuquililla</t>
  </si>
  <si>
    <t>Santiago Cacaloxtepec</t>
  </si>
  <si>
    <t>Santiago Camotlán</t>
  </si>
  <si>
    <t>Santiago Chazumba</t>
  </si>
  <si>
    <t>Santiago Choápam</t>
  </si>
  <si>
    <t>Provisiones a Largo Plazo</t>
  </si>
  <si>
    <t>Santiago Comaltepec</t>
  </si>
  <si>
    <t>Santiago del Río</t>
  </si>
  <si>
    <t>Santiago Huajolotitlán</t>
  </si>
  <si>
    <t>Santiago Huauclilla</t>
  </si>
  <si>
    <t>Santiago Ihuitlán Plumas</t>
  </si>
  <si>
    <t>Total de Pasivos No Circulantes</t>
  </si>
  <si>
    <t>Santiago Ixcuintepec</t>
  </si>
  <si>
    <t>Santiago Ixtayutla</t>
  </si>
  <si>
    <t>Santiago Jamiltepec</t>
  </si>
  <si>
    <t>Santiago Jocotepec</t>
  </si>
  <si>
    <t>Total del Pasivo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</si>
  <si>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</si>
  <si>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</si>
  <si>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</si>
  <si>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</si>
  <si>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</si>
  <si>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</si>
  <si>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</si>
  <si>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</si>
  <si>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</si>
  <si>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Hacienda Pública/Patrimonio Contribuido</t>
  </si>
  <si>
    <t>Santiago Nacaltepec</t>
  </si>
  <si>
    <t>Santiago Nejapilla</t>
  </si>
  <si>
    <t>Santiago Niltepec</t>
  </si>
  <si>
    <t>Santiago Nundiche</t>
  </si>
  <si>
    <t>Santiago Nuyoó</t>
  </si>
  <si>
    <t>Aportaciones</t>
  </si>
  <si>
    <t>Santiago Pinotepa Nacional</t>
  </si>
  <si>
    <t>Santiago Suchilquitongo</t>
  </si>
  <si>
    <t>Santiago Tamazola</t>
  </si>
  <si>
    <t>Santiago Tapextla</t>
  </si>
  <si>
    <t>Donaciones de Capital</t>
  </si>
  <si>
    <t>Santiago Tenango</t>
  </si>
  <si>
    <t>Santiago Tepetlapa</t>
  </si>
  <si>
    <t>Actualización de la Hacienda Pública/Patrimonio</t>
  </si>
  <si>
    <t>Santiago Tetepec</t>
  </si>
  <si>
    <t>Santiago Texcalcingo</t>
  </si>
  <si>
    <t>Hacienda Pública/Patrimonio Generado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</si>
  <si>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</si>
  <si>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</si>
  <si>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</si>
  <si>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</si>
  <si>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</si>
  <si>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</si>
  <si>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Resultados del Ejercicio (Ahorro/ Desahorro)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</si>
  <si>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</si>
  <si>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</si>
  <si>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</si>
  <si>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</si>
  <si>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</si>
  <si>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</si>
  <si>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Resultados de Ejercicios Anteriores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</si>
  <si>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</si>
  <si>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</si>
  <si>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</si>
  <si>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</si>
  <si>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</si>
  <si>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Ingenio</t>
  </si>
  <si>
    <t>Santo Domingo Ixcatlán</t>
  </si>
  <si>
    <t>Revalúos</t>
  </si>
  <si>
    <t>Santo Domingo Nuxaá</t>
  </si>
  <si>
    <t>Santo Domingo Ozolotepec</t>
  </si>
  <si>
    <t>Santo Domingo Petapa</t>
  </si>
  <si>
    <t>Santo Domingo Roayaga</t>
  </si>
  <si>
    <t>Reservas</t>
  </si>
  <si>
    <t>Santo Domingo Tehuantepec</t>
  </si>
  <si>
    <t>Santo Domingo Teojomulco</t>
  </si>
  <si>
    <t>Formato 2 Informe Analítico de la Deuda Pública y Otros Pasivos - LDF</t>
  </si>
  <si>
    <t>Santo Domingo Tepuxtepec</t>
  </si>
  <si>
    <t>Santo Domingo Tlatayápam</t>
  </si>
  <si>
    <t>Santo Domingo Tomaltepec</t>
  </si>
  <si>
    <t>Rectificaciones de Resultados de Ejercicios Anteriores</t>
  </si>
  <si>
    <t>Santo Domingo Tonalá</t>
  </si>
  <si>
    <t>Santo Domingo Tonaltepec</t>
  </si>
  <si>
    <t>Santo Domingo Xagacía</t>
  </si>
  <si>
    <t>Santo Domingo Yanhuitlán</t>
  </si>
  <si>
    <t>Santo Domingo Yodohino</t>
  </si>
  <si>
    <t>Exceso o Insuficiencia en la Actualización de la Hacienda Pública/Patrimonio</t>
  </si>
  <si>
    <t>Santo Domingo Zanatepec</t>
  </si>
  <si>
    <t>Informe Analítico de la Deuda Pública y Otros Pasivos - LDF</t>
  </si>
  <si>
    <t>Santo Tomás Jalieza</t>
  </si>
  <si>
    <t>Santo Tomás Mazaltepec</t>
  </si>
  <si>
    <t>Santo Tomás Ocotepec</t>
  </si>
  <si>
    <t>Santo Tomás Tamazulapan</t>
  </si>
  <si>
    <t>Resultado por Posición Monetaria</t>
  </si>
  <si>
    <t>Denominación de la Deuda Pública y Otros Pasivos (c)</t>
  </si>
  <si>
    <t>Santos Reyes Nopala</t>
  </si>
  <si>
    <t>Resultado por Tenencia de Activos no Monetarios</t>
  </si>
  <si>
    <t>Disposiciones del Periodo (e)</t>
  </si>
  <si>
    <t>Santos Reyes Pápalo</t>
  </si>
  <si>
    <t>Amortizaciones del Periodo (f)</t>
  </si>
  <si>
    <t>Revaluaciones, Reclasificaciones y Otros Ajustes (g)</t>
  </si>
  <si>
    <t>Saldo Final del Periodo (h)
h=d+e-f+g</t>
  </si>
  <si>
    <t>Pago de Intereses del Periodo (i)</t>
  </si>
  <si>
    <t>Pago de Comisiones y demás costos asociados durante el Periodo (j)</t>
  </si>
  <si>
    <t>Santos Reyes Tepejillo</t>
  </si>
  <si>
    <t>Santos Reyes Yucuná</t>
  </si>
  <si>
    <t>Total Hacienda Pública/Patrimonio</t>
  </si>
  <si>
    <t>1. Deuda Pública (1=A+B)</t>
  </si>
  <si>
    <t>Silacayoápam</t>
  </si>
  <si>
    <t>Sitio de Xitlapehua</t>
  </si>
  <si>
    <t>Soledad Etla</t>
  </si>
  <si>
    <t>Tamazulápam del Espíritu Santo</t>
  </si>
  <si>
    <t>Total del Pasivo y Hacienda Pública/Patrimonio</t>
  </si>
  <si>
    <t>Tanetze de Zaragoza</t>
  </si>
  <si>
    <t>Taniche</t>
  </si>
  <si>
    <t>A. Corto Plazo (A=a1+a2+a3)</t>
  </si>
  <si>
    <t>Tataltepec de Valdés</t>
  </si>
  <si>
    <t>Teococuilco de Marcos Pérez</t>
  </si>
  <si>
    <t>Teotitlán de Flores Magón</t>
  </si>
  <si>
    <t>Teotitlán del Valle</t>
  </si>
  <si>
    <t>Teotongo</t>
  </si>
  <si>
    <t>Tepelmeme Villa de Morelos</t>
  </si>
  <si>
    <t>a1) Instituciones de Crédito</t>
  </si>
  <si>
    <t>Tlacolula de Matamoros</t>
  </si>
  <si>
    <t>Tlacotepec Plumas</t>
  </si>
  <si>
    <t>a2) Títulos y Valores</t>
  </si>
  <si>
    <t>Tlalixtac de Cabrera</t>
  </si>
  <si>
    <t>Totontepec Villa de Morelos</t>
  </si>
  <si>
    <t>a3) Arrendamientos Financieros</t>
  </si>
  <si>
    <t>Trinidad Zaachila</t>
  </si>
  <si>
    <t>Unión Hidalgo</t>
  </si>
  <si>
    <t>B. Largo Plazo (B=b1+b2+b3)</t>
  </si>
  <si>
    <t>Valerio Trujano</t>
  </si>
  <si>
    <t>Villa de Chilapa de Díaz</t>
  </si>
  <si>
    <t>Villa de Etla</t>
  </si>
  <si>
    <t>Villa de Tamazulápam del Progreso</t>
  </si>
  <si>
    <t>b1) Instituciones de Crédito</t>
  </si>
  <si>
    <t>Villa de Tututepec de Melchor Ocampo</t>
  </si>
  <si>
    <t>Villa de Zaachila</t>
  </si>
  <si>
    <t>b2) Títulos y Valores</t>
  </si>
  <si>
    <t>Villa Díaz Ordaz</t>
  </si>
  <si>
    <t>b3) Arrendamientos Financieros</t>
  </si>
  <si>
    <t>Villa Sola de Vega</t>
  </si>
  <si>
    <t>Villa Talea de Castro</t>
  </si>
  <si>
    <t>Villa Tejúpam de la Unión</t>
  </si>
  <si>
    <t>Yaxe</t>
  </si>
  <si>
    <t xml:space="preserve">2. Otros Pasivos </t>
  </si>
  <si>
    <t>Yogana</t>
  </si>
  <si>
    <t>Yutanduchi de Guerrero</t>
  </si>
  <si>
    <t>Zapotitlán Lagunas</t>
  </si>
  <si>
    <t>Zapotitlán Palmas</t>
  </si>
  <si>
    <t>Zimatlán de Álvarez</t>
  </si>
  <si>
    <t>3. Total de la Deuda Pública y Otros Pasivos (3=1+2)</t>
  </si>
  <si>
    <t>SALDO_ANT</t>
  </si>
  <si>
    <t>DISP</t>
  </si>
  <si>
    <t>AMORT</t>
  </si>
  <si>
    <t>REVAL</t>
  </si>
  <si>
    <t>SALDO_FIN</t>
  </si>
  <si>
    <t>PAGO_INT</t>
  </si>
  <si>
    <t>PAGO_COM</t>
  </si>
  <si>
    <t>Formato 3 Informe Analítico de Obligaciones Diferentes de Financiamientos - LDF</t>
  </si>
  <si>
    <t>Informe Analítico de Obligaciones Diferentes de Financiamientos – LDF</t>
  </si>
  <si>
    <t>Denominación de la Deuda Pública y Otros Pasivos</t>
  </si>
  <si>
    <t>Deuda Pública</t>
  </si>
  <si>
    <r>
      <t xml:space="preserve">4. Deuda Contingente </t>
    </r>
    <r>
      <rPr>
        <rFont val="Calibri"/>
        <b/>
        <color rgb="FF000000"/>
        <sz val="11.0"/>
        <vertAlign val="superscript"/>
      </rPr>
      <t>1</t>
    </r>
    <r>
      <rPr>
        <rFont val="Calibri"/>
        <b/>
        <color rgb="FF000000"/>
        <sz val="11.0"/>
      </rPr>
      <t xml:space="preserve"> (Informativo)</t>
    </r>
  </si>
  <si>
    <t>Denominación de las Obligaciones Diferentes de Financiamiento (c)</t>
  </si>
  <si>
    <t>Fecha del Contrato (d)</t>
  </si>
  <si>
    <t>Fecha de inicio de operación del proyecto (e)</t>
  </si>
  <si>
    <t>Fecha de vencimiento (f)</t>
  </si>
  <si>
    <t>Monto de la inversión pactado (g)</t>
  </si>
  <si>
    <t>Plazo pactado (h)</t>
  </si>
  <si>
    <t>Monto promedio mensual del pago de la contraprestación (i)</t>
  </si>
  <si>
    <t>Monto promedio mensual del pago de la contraprestación correspondiente al pago de inversión (j)</t>
  </si>
  <si>
    <t>Corto Plazo</t>
  </si>
  <si>
    <t>A. Asociaciones Público Privadas (APP’s) (A=a+b+c+d)</t>
  </si>
  <si>
    <t>A. Deuda Contingente 1</t>
  </si>
  <si>
    <t>B. Deuda Contingente 2</t>
  </si>
  <si>
    <t>Instituciones de Crédito</t>
  </si>
  <si>
    <t>C. Deuda Contingente XX</t>
  </si>
  <si>
    <t>*</t>
  </si>
  <si>
    <r>
      <t xml:space="preserve">5. Valor de Instrumentos Bono Cupón Cero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(Informativo)</t>
    </r>
  </si>
  <si>
    <t>Títulos y Valores</t>
  </si>
  <si>
    <t>a) APP 1</t>
  </si>
  <si>
    <t>b) APP 2</t>
  </si>
  <si>
    <t>A. Instrumento Bono Cupón Cero 1</t>
  </si>
  <si>
    <t>c) APP 3</t>
  </si>
  <si>
    <t>B. Instrumento Bono Cupón Cero 2</t>
  </si>
  <si>
    <t>Arrendamientos Financieros</t>
  </si>
  <si>
    <t>C. Instrumento Bono Cupón Cero XX</t>
  </si>
  <si>
    <t>d) APP XX</t>
  </si>
  <si>
    <r>
      <rPr>
        <rFont val="Calibri"/>
        <sz val="12.0"/>
        <vertAlign val="superscript"/>
      </rPr>
      <t>1</t>
    </r>
    <r>
      <rPr>
        <rFont val="Calibri"/>
        <sz val="12.0"/>
      </rPr>
      <t xml:space="preserve">  Se refiere a cualquier Financiamiento sin fuente o garantía de pago definida, que sea asumida de manera solidaria o subsidiaria por las Entidades Federativas con sus Municipios, organismos descentralizados y empresas de participación estatal mayoritaria y fideicomisos, locales o municipales, y por los Municipios con sus respectivos organismos descentralizados y empresas de participación municipal mayoritaria.
</t>
    </r>
    <r>
      <rPr>
        <rFont val="Calibri"/>
        <sz val="12.0"/>
        <vertAlign val="superscript"/>
      </rPr>
      <t>2</t>
    </r>
    <r>
      <rPr>
        <rFont val="Calibri"/>
        <sz val="12.0"/>
      </rPr>
      <t xml:space="preserve">  Se refiere al valor del Bono Cupón Cero que respalda el pago de los créditos asociados al mismo (Activo).</t>
    </r>
  </si>
  <si>
    <t>B. Otros Instrumentos (B=a+b+c+d)</t>
  </si>
  <si>
    <t>Obligaciones a Corto Plazo (k)</t>
  </si>
  <si>
    <t>Monto Contratado (l)</t>
  </si>
  <si>
    <t>Plazo Pactado (m)</t>
  </si>
  <si>
    <t>Tasa de Interés (n)</t>
  </si>
  <si>
    <t>Comisiones y Costos Relacionados (o)</t>
  </si>
  <si>
    <t>Tasa Efectiva (p)</t>
  </si>
  <si>
    <t>6. Obligaciones a Corto Plazo (Informativo)</t>
  </si>
  <si>
    <t>Largo Plazo</t>
  </si>
  <si>
    <t>A. Crédito 1</t>
  </si>
  <si>
    <t>a) Otro Instrumento 1</t>
  </si>
  <si>
    <t>B. Crédito 2</t>
  </si>
  <si>
    <t>C. Crédito XX</t>
  </si>
  <si>
    <t>b) Otro Instrumento 2</t>
  </si>
  <si>
    <t>c) Otro Instrumento 3</t>
  </si>
  <si>
    <t>d) Otro Instrumento XX</t>
  </si>
  <si>
    <t>C. Total de Obligaciones Diferentes de Financiamiento (C=A+B)</t>
  </si>
  <si>
    <t>Otros Pasivos</t>
  </si>
  <si>
    <t>FECHA_CONTRATO</t>
  </si>
  <si>
    <t>FECHA_INICIO</t>
  </si>
  <si>
    <t>FECHA_VENCIMIENTO</t>
  </si>
  <si>
    <t>MONTO_INVERSION</t>
  </si>
  <si>
    <t>PLAZO</t>
  </si>
  <si>
    <t>MONTO_PROMEDIO</t>
  </si>
  <si>
    <t>MONTO_PROMEDIO_INV</t>
  </si>
  <si>
    <t>MONTO_PAGADO</t>
  </si>
  <si>
    <t>MONTO_PAGADO_ACTUALIZADO</t>
  </si>
  <si>
    <t>SALDO_PENDIENTE</t>
  </si>
  <si>
    <t>Total de la Deuda Pública y Otros Pasivos</t>
  </si>
  <si>
    <t>Denominación de las Obligaciones Diferentes de Financiamiento</t>
  </si>
  <si>
    <t>Asociaciones Público Privadas</t>
  </si>
  <si>
    <t>Deuda Contingente</t>
  </si>
  <si>
    <t>Otros Instrumentos</t>
  </si>
  <si>
    <t>Formato 4 Balance Presupuestario - LDF</t>
  </si>
  <si>
    <t>Valor de Instrumentos Bono Cupón Cero</t>
  </si>
  <si>
    <t>Total de Obligaciones Diferentes de Financiamiento</t>
  </si>
  <si>
    <t>Balance Presupuestario - LDF</t>
  </si>
  <si>
    <t>Estimado/
Aprobado (d)</t>
  </si>
  <si>
    <t>Devengado</t>
  </si>
  <si>
    <t>Recaudado/
Pagado</t>
  </si>
  <si>
    <t>A. Ingresos Totales (A = A1+A2+A3)</t>
  </si>
  <si>
    <t>Obligaciones a Corto Plazo</t>
  </si>
  <si>
    <t>MONTO</t>
  </si>
  <si>
    <t>TASA_INTERES</t>
  </si>
  <si>
    <t>COMISIONES</t>
  </si>
  <si>
    <t>TASA_EFECTIVA</t>
  </si>
  <si>
    <t>A1. Ingresos de Libre Disposición</t>
  </si>
  <si>
    <t>A2. Transferencias Federales Etiquetadas</t>
  </si>
  <si>
    <t>A3. Financiamiento Neto</t>
  </si>
  <si>
    <t>B. Egresos Presupuestarios1 (B = B1+B2)</t>
  </si>
  <si>
    <t>B1. Gasto No Etiquetado (sin incluir Amortización de la Deuda Pública)</t>
  </si>
  <si>
    <t xml:space="preserve">B2. Gasto Etiquetado (sin incluir Amortización de la Deuda Pública) </t>
  </si>
  <si>
    <t>C. Remanentes del Ejercicio Anterior ( C = C1 + C2 )</t>
  </si>
  <si>
    <t>C1. Remanentes de Ingresos de Libre Disposición aplicados en el periodo</t>
  </si>
  <si>
    <t>C2. Remanentes de Transferencias Federales Etiquetadas aplicados en el periodo</t>
  </si>
  <si>
    <t xml:space="preserve">I. Balance Presupuestario (I = A – B + C)  </t>
  </si>
  <si>
    <t>II. Balance Presupuestario sin Financiamiento Neto (II = I - A3)</t>
  </si>
  <si>
    <t>III. Balance Presupuestario sin Financiamiento Neto y sin Remanentes del Ejercicio Anterior (III= II - C)</t>
  </si>
  <si>
    <t>Concepto</t>
  </si>
  <si>
    <t>Aprobado</t>
  </si>
  <si>
    <t>Pagado</t>
  </si>
  <si>
    <t>E. Intereses, Comisiones y Gastos de la Deuda (E = E1+E2)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</si>
  <si>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</si>
  <si>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</si>
  <si>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</si>
  <si>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Estimado/
Aprobado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</si>
  <si>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</si>
  <si>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</si>
  <si>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</si>
  <si>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</si>
  <si>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</si>
  <si>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</si>
  <si>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– G )</t>
  </si>
  <si>
    <t xml:space="preserve">A1. Ingresos de Libre Disposición </t>
  </si>
  <si>
    <t>A3.1 Financiamiento Neto con Fuente de Pago de Ingresos de Libre Disposición (A3.1 = F1 – G1)</t>
  </si>
  <si>
    <t>V. Balance Presupuestario de Recursos Disponibles 
(V = A1 + A3.1 – B 1 + C1)</t>
  </si>
  <si>
    <t>VI. Balance Presupuestario de Recursos Disponibles sin Financiamiento Neto (VI = V – A3.1)</t>
  </si>
  <si>
    <t>A3.2 Financiamiento Neto con Fuente de Pago de Transferencias Federales Etiquetadas (A3.2 = F2 – G2)</t>
  </si>
  <si>
    <t>B2. Gasto Etiquetado (sin incluir Amortización de la Deuda Pública)</t>
  </si>
  <si>
    <t>VII. Balance Presupuestario de Recursos Etiquetados 
(VII = A2 + A3.2 – B2 + C2)</t>
  </si>
  <si>
    <t>VIII. Balance Presupuestario de Recursos Etiquetados sin Financiamiento Neto (VIII = VII – A3.2)</t>
  </si>
  <si>
    <t>EST_APROB</t>
  </si>
  <si>
    <t>DEVENGADO</t>
  </si>
  <si>
    <t>RECAUDADO_PAGADO</t>
  </si>
  <si>
    <t>Ingresos Totales</t>
  </si>
  <si>
    <t>Ingresos de Libre Disposición</t>
  </si>
  <si>
    <t>Transferencias Federales Etiquetadas</t>
  </si>
  <si>
    <t>Financiamiento Neto</t>
  </si>
  <si>
    <t>Egresos Presupuestarios</t>
  </si>
  <si>
    <t>Gasto No Etiquetado</t>
  </si>
  <si>
    <t>Gasto Etiquetado</t>
  </si>
  <si>
    <t>Remanentes del Ejercicio Anterior</t>
  </si>
  <si>
    <t>Remanentes de Ingresos de Libre Disposición aplicados en el periodo</t>
  </si>
  <si>
    <t>Remanentes de Transferencias Federales Etiquetadas aplicados en el periodo</t>
  </si>
  <si>
    <t>Balance Presupuestario</t>
  </si>
  <si>
    <t>Balance Presupuestario sin Financiamiento Neto</t>
  </si>
  <si>
    <t>Balance Presupuestario sin Financiamiento Neto y sin Remanentes del Ejercicio Anterior</t>
  </si>
  <si>
    <t>Intereses, Comisiones y Gastos de la Deuda</t>
  </si>
  <si>
    <t>Intereses, Comisiones y Gastos de la Deuda con Gasto No Etiquetado</t>
  </si>
  <si>
    <t>Intereses, Comisiones y Gastos de la Deuda con Gasto Etiquetado</t>
  </si>
  <si>
    <t>Balance Primario</t>
  </si>
  <si>
    <t>Financiamiento</t>
  </si>
  <si>
    <t>Financiamiento con Fuente de Pago de Ingresos de Libre Disposición</t>
  </si>
  <si>
    <t>Financiamiento con Fuente de Pago de Transferencias Federales Etiquetadas</t>
  </si>
  <si>
    <t>Amortización de la Deuda</t>
  </si>
  <si>
    <t>Financiamiento Neto con Fuente de Pago de Ingresos de Libre</t>
  </si>
  <si>
    <t>Amortización de la Deuda Pública con Gasto No Etiquetado</t>
  </si>
  <si>
    <t>Financiamiento Neto con Fuente de Pago de Transferencias Federales Etiquetadas</t>
  </si>
  <si>
    <t>Financiamiento con Fuente de Pago de Transferencias Federales</t>
  </si>
  <si>
    <t>Amortización de la Deuda Pública con Gasto Etiquetado</t>
  </si>
  <si>
    <t>Balance Presupuestario de Recursos Etiquetados</t>
  </si>
  <si>
    <t>Balance Presupuestario de Recursos Etiquetados sin Financiamiento</t>
  </si>
  <si>
    <t>Formato 5 Estado Analítico de Ingresos Detallado - LDF</t>
  </si>
  <si>
    <t>Estado Analítico de Ingresos Detallado - LDF</t>
  </si>
  <si>
    <t xml:space="preserve">Concepto (c) </t>
  </si>
  <si>
    <t>Ingreso</t>
  </si>
  <si>
    <t>Diferencia (e)</t>
  </si>
  <si>
    <t>Estimado (d)</t>
  </si>
  <si>
    <t>Ampliaciones/ (Reducciones)</t>
  </si>
  <si>
    <t>Modificado</t>
  </si>
  <si>
    <t>Recaudado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</si>
  <si>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</si>
  <si>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</si>
  <si>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</si>
  <si>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</si>
  <si>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</si>
  <si>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</si>
  <si>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</si>
  <si>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</si>
  <si>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</si>
  <si>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</si>
  <si>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</si>
  <si>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</si>
  <si>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</si>
  <si>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</si>
  <si>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</si>
  <si>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</si>
  <si>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</si>
  <si>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</si>
  <si>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</si>
  <si>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</si>
  <si>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</si>
  <si>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</si>
  <si>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</si>
  <si>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</si>
  <si>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</si>
  <si>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</si>
  <si>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</si>
  <si>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ESTIMADO</t>
  </si>
  <si>
    <t>AMPLIACIONES</t>
  </si>
  <si>
    <t>MODIFICADO</t>
  </si>
  <si>
    <t>RECAUDADO</t>
  </si>
  <si>
    <t>DIFERENCIA</t>
  </si>
  <si>
    <t>k1) Otros Convenios y Subsidios</t>
  </si>
  <si>
    <t>L. Otros Ingresos de Libre Disposición (L=l1+l2)</t>
  </si>
  <si>
    <t>Impuestos</t>
  </si>
  <si>
    <t xml:space="preserve">l1) Participaciones en Ingresos Locales </t>
  </si>
  <si>
    <t>l2) Otros Ingresos de Libre Disposición</t>
  </si>
  <si>
    <t>Cuotas y Aportaciones de Seguridad Social</t>
  </si>
  <si>
    <t>I. Total de Ingresos de Libre Disposición (I=A+B+C+D+E+F+G+H+I+J+K+L)</t>
  </si>
  <si>
    <t>Contribuciones de Mejoras</t>
  </si>
  <si>
    <t>Ingresos Excedentes de Ingresos de Libre Disposición</t>
  </si>
  <si>
    <t>Derechos</t>
  </si>
  <si>
    <t xml:space="preserve">Transferencias Federales Etiquetadas </t>
  </si>
  <si>
    <t>A. Aportaciones (A=a1+a2+a3+a4+a5+a6+a7+a8)</t>
  </si>
  <si>
    <t>Productos</t>
  </si>
  <si>
    <t>Aprovechamientos</t>
  </si>
  <si>
    <t>a1) Fondo de Aportaciones para la Nómina Educativa y Gasto Operativo</t>
  </si>
  <si>
    <t>Ingresos por Ventas de Bienes y Servicios</t>
  </si>
  <si>
    <t>a2) Fondo de Aportaciones para los Servicios de Salud</t>
  </si>
  <si>
    <t>Participaciones</t>
  </si>
  <si>
    <t>a3) Fondo de Aportaciones para la Infraestructura Social</t>
  </si>
  <si>
    <t xml:space="preserve">Fondo General de Participaciones </t>
  </si>
  <si>
    <t>a4) Fondo de Aportaciones para el Fortalecimiento de los Municipios y de las Demarcaciones Territoriales del Distrito Federal</t>
  </si>
  <si>
    <t>Fondo de Fomento Municipal</t>
  </si>
  <si>
    <t>a5) Fondo de Aportaciones Múltiples</t>
  </si>
  <si>
    <t>a6) Fondo de Aportaciones para la Educación Tecnológica y de Adultos</t>
  </si>
  <si>
    <t>Fondo de Fiscalización y Recaudación</t>
  </si>
  <si>
    <t>a7) Fondo de Aportaciones para la Seguridad Pública de los Estados y del Distrito Federal</t>
  </si>
  <si>
    <t>Fondo de Compensación</t>
  </si>
  <si>
    <t>a8) Fondo de Aportaciones para el Fortalecimiento de las Entidades Federativas</t>
  </si>
  <si>
    <t>Fondo de Extracción de Hidrocarburos</t>
  </si>
  <si>
    <t>B. Convenios (B=b1+b2+b3+b4)</t>
  </si>
  <si>
    <t>Impuesto Especial Sobre Producción y Servicios</t>
  </si>
  <si>
    <t>b1) Convenios de Protección Social en Salud</t>
  </si>
  <si>
    <t>0.136% de la Recaudación Federal Participable</t>
  </si>
  <si>
    <t>b2) Convenios de Descentralización</t>
  </si>
  <si>
    <t>3.17% Sobre Extracción de Petróleo</t>
  </si>
  <si>
    <t>b3) Convenios de Reasignación</t>
  </si>
  <si>
    <t>Gasolinas y Diésel</t>
  </si>
  <si>
    <t>b4) Otros Convenios y Subsidios</t>
  </si>
  <si>
    <t>Fondo del Impuesto Sobre la Renta</t>
  </si>
  <si>
    <t>C. Fondos Distintos de Aportaciones (C=c1+c2)</t>
  </si>
  <si>
    <t>Fondo de Estabilización de los Ingresos de las Entidades Federativas</t>
  </si>
  <si>
    <t>c1) Fondo para Entidades Federativas y Municipios Productores de Hidrocarburos</t>
  </si>
  <si>
    <t>Incentivos Derivados de la Colaboración Fiscal</t>
  </si>
  <si>
    <t>c2) Fondo Minero</t>
  </si>
  <si>
    <t>Tenencia o Uso de Vehículos</t>
  </si>
  <si>
    <t>D. Transferencias, Subsidios y Subvenciones, y Pensiones y Jubilaciones</t>
  </si>
  <si>
    <t>Fondo de Compensación ISAN</t>
  </si>
  <si>
    <t>E. Otras Transferencias Federales Etiquetadas</t>
  </si>
  <si>
    <t>Impuesto Sobre Automóviles Nuevos</t>
  </si>
  <si>
    <t>II. Total de Transferencias Federales Etiquetadas (II = A + B + C + D + E)</t>
  </si>
  <si>
    <t>Fondo de Compensación de Repecos-Intermedios</t>
  </si>
  <si>
    <t>III. Ingresos Derivados de Financiamientos (III = A)</t>
  </si>
  <si>
    <t>A. Ingresos Derivados de Financiamientos</t>
  </si>
  <si>
    <t>Otros Incentivos Económicos</t>
  </si>
  <si>
    <t>IV. Total de Ingresos (IV = I + II + III)</t>
  </si>
  <si>
    <t>Transferencias</t>
  </si>
  <si>
    <t>Datos Informativos</t>
  </si>
  <si>
    <t>Convenios</t>
  </si>
  <si>
    <t>1. Ingresos Derivados de Financiamientos con Fuente de Pago de Ingresos de Libre Disposición</t>
  </si>
  <si>
    <t>2. Ingresos Derivados de Financiamientos con Fuente de Pago de Transferencias Federales Etiquetadas</t>
  </si>
  <si>
    <t>Otros Convenios y Subsidios</t>
  </si>
  <si>
    <t>3. Ingresos Derivados de Financiamientos (3 = 1 + 2)</t>
  </si>
  <si>
    <t>Otros Ingresos de Libre Disposición (L=l1+l2)</t>
  </si>
  <si>
    <t xml:space="preserve">Participaciones en Ingresos Locales </t>
  </si>
  <si>
    <t>Otros Ingresos de Libre Disposición</t>
  </si>
  <si>
    <t>Total de Ingresos de Libre Disposición</t>
  </si>
  <si>
    <t>Fondo de Aportaciones para la Nómina Educativa y Gasto Operativo</t>
  </si>
  <si>
    <t>Fondo de Aportaciones para los Servicios de Salud</t>
  </si>
  <si>
    <t>Fondo de Aportaciones para la Infraestructura Social</t>
  </si>
  <si>
    <t>Fondo de Aportaciones para el Fortalecimiento de los Municipios y de las Demarcaciones Territoriales del Distrito Federal</t>
  </si>
  <si>
    <t>Fondo de Aportaciones Múltiples</t>
  </si>
  <si>
    <t>Fondo de Aportaciones para la Educación Tecnológica y de Adultos</t>
  </si>
  <si>
    <t>Fondo de Aportaciones para la Seguridad Pública de los Estados y del Distrito Federal</t>
  </si>
  <si>
    <t>Fondo de Aportaciones para el Fortalecimiento de las Entidades Federativas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</si>
  <si>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</si>
  <si>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</si>
  <si>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</si>
  <si>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</si>
  <si>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Federativas y Municipios Productores de Hidrocarburos</t>
  </si>
  <si>
    <t>Fondo Minero</t>
  </si>
  <si>
    <t>Transferencias, Subsidios y Subvenciones, y Pensiones y Jubilaciones</t>
  </si>
  <si>
    <t>Otras Transferencias Federales Etiquetadas</t>
  </si>
  <si>
    <t>Total de Transferencias Federales Etiquetadas</t>
  </si>
  <si>
    <t>Ingresos Derivados de Financiamientos</t>
  </si>
  <si>
    <t>Ingresos Derivados de Financiamientos con Fuente de Pago de Ingresos de Libre Disposición</t>
  </si>
  <si>
    <t>Ingresos Derivados de Financiamientos con Fuente de Pago de Transferencias Federales Etiquetadas</t>
  </si>
  <si>
    <t>Formato 6 a) Estado Analítico del Ejercicio del Presupuesto de Egresos Detallado - LDF 
                       (Clasificación por Objeto del Gasto)</t>
  </si>
  <si>
    <t>Estado Analítico del Ejercicio del Presupuesto de Egresos Detallado - LDF</t>
  </si>
  <si>
    <t xml:space="preserve">Clasificación por Objeto del Gasto (Capítulo y Concepto) </t>
  </si>
  <si>
    <t>Egresos</t>
  </si>
  <si>
    <t>Subejercicio (e)</t>
  </si>
  <si>
    <t>Aprobado (d)</t>
  </si>
  <si>
    <t xml:space="preserve">Ampliaciones/ (Reducciones) </t>
  </si>
  <si>
    <t xml:space="preserve">Modificado </t>
  </si>
  <si>
    <t xml:space="preserve">Pagado 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</si>
  <si>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</si>
  <si>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</si>
  <si>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</si>
  <si>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</si>
  <si>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</si>
  <si>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</si>
  <si>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</si>
  <si>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</si>
  <si>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</si>
  <si>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</si>
  <si>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</si>
  <si>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</si>
  <si>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</si>
  <si>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</si>
  <si>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</si>
  <si>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</si>
  <si>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</si>
  <si>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</si>
  <si>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</si>
  <si>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</si>
  <si>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</si>
  <si>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</si>
  <si>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</si>
  <si>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</si>
  <si>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</si>
  <si>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</si>
  <si>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</si>
  <si>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</si>
  <si>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</si>
  <si>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</si>
  <si>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</si>
  <si>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</si>
  <si>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</si>
  <si>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</si>
  <si>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</si>
  <si>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</si>
  <si>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</si>
  <si>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</si>
  <si>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</si>
  <si>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</si>
  <si>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</si>
  <si>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</si>
  <si>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</si>
  <si>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</si>
  <si>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</si>
  <si>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</si>
  <si>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</si>
  <si>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</si>
  <si>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</si>
  <si>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</si>
  <si>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</si>
  <si>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</si>
  <si>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</si>
  <si>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</si>
  <si>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</si>
  <si>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</si>
  <si>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</si>
  <si>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</si>
  <si>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</si>
  <si>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 xml:space="preserve">          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</si>
  <si>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</si>
  <si>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</si>
  <si>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</si>
  <si>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</si>
  <si>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</si>
  <si>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</si>
  <si>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</si>
  <si>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</si>
  <si>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</si>
  <si>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</si>
  <si>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</si>
  <si>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</si>
  <si>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</si>
  <si>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</si>
  <si>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</si>
  <si>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APROBADO</t>
  </si>
  <si>
    <t>PAGADO</t>
  </si>
  <si>
    <t>SUBEJERCICIO</t>
  </si>
  <si>
    <t>III. Total de Egresos (III = I + II)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</si>
  <si>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</si>
  <si>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</si>
  <si>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</si>
  <si>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</si>
  <si>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</si>
  <si>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</si>
  <si>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</si>
  <si>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</si>
  <si>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</si>
  <si>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</si>
  <si>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</si>
  <si>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</si>
  <si>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</si>
  <si>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</si>
  <si>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</si>
  <si>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</si>
  <si>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</si>
  <si>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</si>
  <si>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</si>
  <si>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</si>
  <si>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</si>
  <si>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Profesionales, Científicos, Técnicos y Otros Servicios</t>
  </si>
  <si>
    <t>Servicios Financieros, Bancarios y Comerciales</t>
  </si>
  <si>
    <t>Servicios de Instalación, Reparación, Mantenimiento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</si>
  <si>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</si>
  <si>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</si>
  <si>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</si>
  <si>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</si>
  <si>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</si>
  <si>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</si>
  <si>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</si>
  <si>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</si>
  <si>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</si>
  <si>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</si>
  <si>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</si>
  <si>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</si>
  <si>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</si>
  <si>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</si>
  <si>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</si>
  <si>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</si>
  <si>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</si>
  <si>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</si>
  <si>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</si>
  <si>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</si>
  <si>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</si>
  <si>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</si>
  <si>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</si>
  <si>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</si>
  <si>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</si>
  <si>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</si>
  <si>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</si>
  <si>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</si>
  <si>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</si>
  <si>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</si>
  <si>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</si>
  <si>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</si>
  <si>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</si>
  <si>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</si>
  <si>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Fideicomiso de Desastres Naturales (Informativo)</t>
  </si>
  <si>
    <t>Otras Inversiones Financieras</t>
  </si>
  <si>
    <t>Provisiones para Contingencias y Otras Erogaciones Especiales</t>
  </si>
  <si>
    <t>Participaciones y Aportaciones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</si>
  <si>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</si>
  <si>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</si>
  <si>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</si>
  <si>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</si>
  <si>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</si>
  <si>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</si>
  <si>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</si>
  <si>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Formato 6 b) Estado Analítico del Ejercicio del Presupuesto de Egresos Detallado - LDF 
                        (Clasificación Administrativa)</t>
  </si>
  <si>
    <t>Total de Egresos</t>
  </si>
  <si>
    <t>Clasificación Administrativa</t>
  </si>
  <si>
    <t>I. Gasto No Etiquetado (I=A+B+C+D+E+F+G+H)</t>
  </si>
  <si>
    <t>ADMINISTRACION</t>
  </si>
  <si>
    <t>Formato 6 c) Estado Analítico del Ejercicio del Presupuesto de Egresos Detallado -LDF 
                       (Claisificación Funcional)</t>
  </si>
  <si>
    <t>Estado Analítico del Ejercicio del Presupueso de Egresos Detallado - LDF</t>
  </si>
  <si>
    <t>Clasificación Funcional (Finalidad y Función)</t>
  </si>
  <si>
    <t>Subejercicio  (e)</t>
  </si>
  <si>
    <t>Ampliaciones / (Reducciones)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</si>
  <si>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</si>
  <si>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</si>
  <si>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</si>
  <si>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</si>
  <si>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</si>
  <si>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</si>
  <si>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</si>
  <si>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</si>
  <si>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</si>
  <si>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</si>
  <si>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</si>
  <si>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 xml:space="preserve">b1) Protección Ambiental </t>
  </si>
  <si>
    <t>b2) Vivienda y Servicios a la Comunidad</t>
  </si>
  <si>
    <t>b3) Salud</t>
  </si>
  <si>
    <t>b4) Recreación, Cultura y Otras Manifestaciones Sociales</t>
  </si>
  <si>
    <t xml:space="preserve">b5) Educación 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</si>
  <si>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</si>
  <si>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</si>
  <si>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</si>
  <si>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</si>
  <si>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</si>
  <si>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 xml:space="preserve">c3) Combustibles y Energía 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</si>
  <si>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</si>
  <si>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</si>
  <si>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</si>
  <si>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</si>
  <si>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</si>
  <si>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</si>
  <si>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
(D=d1+d2+d3+d4)</t>
  </si>
  <si>
    <t>d1) Transacciones de la Deuda Pública / Costo Financiero de la Deuda</t>
  </si>
  <si>
    <t>d2) Transferencias, Participaciones y Aportaciones Entre Diferentes Niveles y Órdenes de Gobierno</t>
  </si>
  <si>
    <t>d3) Saneamiento del Sistema Financiero</t>
  </si>
  <si>
    <t>d4) Adeudos de Ejercicios Fiscales Anteriores</t>
  </si>
  <si>
    <t>II: Gasto Etiquetado (II=A+B+C+D)</t>
  </si>
  <si>
    <t>A. Gobierno (A=a1+a2+a3+a4+a5+a6+a7a+a8)</t>
  </si>
  <si>
    <t>D. Otras No Clasificadas en Funciones Anteriores (D=d1+d2+d3+d4)</t>
  </si>
  <si>
    <t>Gobierno</t>
  </si>
  <si>
    <t>Legislación</t>
  </si>
  <si>
    <t>Justicia</t>
  </si>
  <si>
    <t>Coordinación de la Política de Gobierno</t>
  </si>
  <si>
    <t>Formato 6 d) Estado Analítico del Ejercicio del Presupuesto de Egresos Detallado  - LDF
                        (Clasificación de Servicios Personales por Categoría)</t>
  </si>
  <si>
    <t>Relaciones Exteriores</t>
  </si>
  <si>
    <t>Clasificación de Servicios Personales por Categoría</t>
  </si>
  <si>
    <t>Concepto ( c )</t>
  </si>
  <si>
    <t>Asuntos Financieros y Hacendarios</t>
  </si>
  <si>
    <t>I. Gasto No Etiquetado (I=A+B+C+D+E+F)</t>
  </si>
  <si>
    <t>Seguridad Nacional</t>
  </si>
  <si>
    <t>Asuntos de Orden Público y de Seguridad Interior</t>
  </si>
  <si>
    <t>A. Personal Administrativo</t>
  </si>
  <si>
    <t>B. Magisterio</t>
  </si>
  <si>
    <t>Desarrollo Social</t>
  </si>
  <si>
    <t>C. Servicios de Salud (C=c1+c2)</t>
  </si>
  <si>
    <t>c1) Personal Administrativo</t>
  </si>
  <si>
    <t xml:space="preserve">Protección Ambiental </t>
  </si>
  <si>
    <t>c2) Personal Médico, paramédico y afín</t>
  </si>
  <si>
    <t>D. Seguridad Pública</t>
  </si>
  <si>
    <t>Vivienda y Servicios a la Comunidad</t>
  </si>
  <si>
    <t>E. Gastos asociados a la implementación de nuevas leyes federales o reformas a las mismas (E=e1+e2)</t>
  </si>
  <si>
    <t>e1) Nombre del Programa o Ley 1</t>
  </si>
  <si>
    <t>Salud</t>
  </si>
  <si>
    <t>e2) Nombre del Programa o Ley 2</t>
  </si>
  <si>
    <t>F. Sentencias laborales definitivas</t>
  </si>
  <si>
    <t>II. Gasto  Etiquetado (I=A+B+C+D+E+F)</t>
  </si>
  <si>
    <t>Recreación, Cultura y Otras Manifestaciones Sociales</t>
  </si>
  <si>
    <t xml:space="preserve">Educación </t>
  </si>
  <si>
    <t>Protección Social</t>
  </si>
  <si>
    <t>Otros Asuntos Sociales</t>
  </si>
  <si>
    <t>Desarrollo Económico</t>
  </si>
  <si>
    <t>Asuntos Económicos, Comerciales y Laborales en General</t>
  </si>
  <si>
    <t>III. Total de Gasto en Servicios Personales (III = I + II)</t>
  </si>
  <si>
    <t>Agropecuaria, Silvicultura, Pesca y Caza</t>
  </si>
  <si>
    <t xml:space="preserve">Combustibles y Energía 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</si>
  <si>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</si>
  <si>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</si>
  <si>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</si>
  <si>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</si>
  <si>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</si>
  <si>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</si>
  <si>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Nno Clasificadas en Funciones Anteriores</t>
  </si>
  <si>
    <t>Transacciones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</si>
  <si>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</si>
  <si>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</si>
  <si>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</si>
  <si>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t>CADI ESTANCIA INFANTIL</t>
  </si>
  <si>
    <t>Personal Administrativo</t>
  </si>
  <si>
    <t>Magisterio</t>
  </si>
  <si>
    <t>Servicios de Salud</t>
  </si>
  <si>
    <t>Personal Médico, paramédico y afín</t>
  </si>
  <si>
    <t>Seguridad Pública</t>
  </si>
  <si>
    <t>Gastos asociados a la implementación de nuevas leyes federales o reformas a las mismas</t>
  </si>
  <si>
    <t>Nombre del Programa o Ley 1</t>
  </si>
  <si>
    <t>Nombre del Programa o Ley 2</t>
  </si>
  <si>
    <t>Sentencias laborales definitivas</t>
  </si>
  <si>
    <t>Gasto  Etiquetado</t>
  </si>
  <si>
    <t>Otras No Clasificadas en Funciones Anteriores</t>
  </si>
  <si>
    <t>Total de Gasto en Servicios Personales</t>
  </si>
  <si>
    <t>CEMAIV</t>
  </si>
  <si>
    <t>ALIMENTARIO</t>
  </si>
  <si>
    <t>Formato 7 a) Proyecciones de Ingresos - LDF</t>
  </si>
  <si>
    <t>Proyecciones de Ingresos - LDF</t>
  </si>
  <si>
    <t>(CIFRAS NOMINALES)</t>
  </si>
  <si>
    <t>Concepto (b)</t>
  </si>
  <si>
    <t>Año en Cuestión
(de proyecto de presupuesto) (c)</t>
  </si>
  <si>
    <t>1. Ingresos de Libre Disposición (1=A+B+C+D+E+F+G+H+I+J+K+L)</t>
  </si>
  <si>
    <t xml:space="preserve">D. Derechos </t>
  </si>
  <si>
    <t>G. Ingresos por ventas de Bienes y Servicios</t>
  </si>
  <si>
    <t>H. Participaciones</t>
  </si>
  <si>
    <t>I. Incentivos Derivados de la Colaboración Fiscal</t>
  </si>
  <si>
    <t>L. Otros Ingresos de Libre Disposición</t>
  </si>
  <si>
    <t>2. Transferencias Federales Etiquetadas (2=A+B+C+D+E)</t>
  </si>
  <si>
    <t>A. Aportaciones</t>
  </si>
  <si>
    <t>B. Convenios</t>
  </si>
  <si>
    <t>C. Fondos Distintos de Aportaciones</t>
  </si>
  <si>
    <t>3. Ingresos Derivados de Financiamientos (3=A)</t>
  </si>
  <si>
    <t>4. Total de Ingresos Proyectados (4=1+2+3)</t>
  </si>
  <si>
    <t>1. Ingresos Derivados de Financiamientos con Fuente de Pago de Recursos de Libre Disposición</t>
  </si>
  <si>
    <t>3. Ingresos Derivados de Financiamientos (3= 1 + 2)</t>
  </si>
  <si>
    <t>AÑO_CUESTION_1</t>
  </si>
  <si>
    <t>AÑO_CUESTION_2</t>
  </si>
  <si>
    <t>AÑO_CUESTION_3</t>
  </si>
  <si>
    <t>AÑO_CUESTION_4</t>
  </si>
  <si>
    <t>AÑO_CUESTION_5</t>
  </si>
  <si>
    <t>AÑO_CUESTION_6</t>
  </si>
  <si>
    <t xml:space="preserve">Derechos </t>
  </si>
  <si>
    <t>Ingresos por ventas de Bienes y Servicios</t>
  </si>
  <si>
    <t>NTC Y CASA DE DIA</t>
  </si>
  <si>
    <t>Total de Ingresos Proyectados</t>
  </si>
  <si>
    <t>Ingresos Derivados de Financiamientos con Fuente de Pago de Recursos de Libre Disposición</t>
  </si>
  <si>
    <t>Formato 7 b) Proyecciones de Egresos - LDF</t>
  </si>
  <si>
    <t>Proyecciones de Egresos - LDF</t>
  </si>
  <si>
    <t xml:space="preserve">        Concepto (b)</t>
  </si>
  <si>
    <t>1.  Gasto No Etiquetado (1=A+B+C+D+E+F+G+H+I)</t>
  </si>
  <si>
    <t>A.     Servicios Personales</t>
  </si>
  <si>
    <t>B.     Materiales y Suministros</t>
  </si>
  <si>
    <t>C.    Servicios Generales</t>
  </si>
  <si>
    <t>D.    Transferencias, Asignaciones, Subsidios y Otras Ayudas</t>
  </si>
  <si>
    <t>E.     Bienes Muebles, Inmuebles e Intangibles</t>
  </si>
  <si>
    <t>F.     Inversión Pública</t>
  </si>
  <si>
    <t>G.    Inversiones Financieras y Otras Provisiones</t>
  </si>
  <si>
    <t xml:space="preserve">H.    Participaciones y Aportaciones </t>
  </si>
  <si>
    <t>I.      Deuda Pública</t>
  </si>
  <si>
    <t>1.  Gasto Etiquetado (2=A+B+C+D+E+F+G+H+I)</t>
  </si>
  <si>
    <t>H.    Participaciones y Aportaciones</t>
  </si>
  <si>
    <t>2.  Total de Egresos Proyectados (3 = 1 + 2)</t>
  </si>
  <si>
    <t>REHABILITACIÓN</t>
  </si>
  <si>
    <t xml:space="preserve">Participaciones y Aportaciones </t>
  </si>
  <si>
    <t>Total de Egresos Proyectados</t>
  </si>
  <si>
    <t>PREVERP</t>
  </si>
  <si>
    <t>Formato 7 c) Resultados de Ingresos - LDF</t>
  </si>
  <si>
    <t>Resultados de Ingresos - LDF</t>
  </si>
  <si>
    <r>
      <t xml:space="preserve">Año del Ejercicio
Vigente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(d)</t>
    </r>
  </si>
  <si>
    <t>1.  Ingresos de Libre Disposición (1=A+B+C+D+E+F+G+H+I+J+K+L)</t>
  </si>
  <si>
    <t>A.    Impuestos</t>
  </si>
  <si>
    <t>B.    Cuotas y Aportaciones de Seguridad Social</t>
  </si>
  <si>
    <t>C.    Contribuciones de Mejoras</t>
  </si>
  <si>
    <t>D.    Derechos</t>
  </si>
  <si>
    <t>E.    Productos</t>
  </si>
  <si>
    <t>F.    Aprovechamientos</t>
  </si>
  <si>
    <t>G.    Ingresos por Ventas de Bienes y Servicios</t>
  </si>
  <si>
    <t>H.    Participaciones</t>
  </si>
  <si>
    <t>I.     Incentivos Derivados de la Colaboración Fiscal</t>
  </si>
  <si>
    <t xml:space="preserve">J.    Transferencias </t>
  </si>
  <si>
    <t>K.    Convenios</t>
  </si>
  <si>
    <t>L.     Otros Ingresos de Libre Disposición</t>
  </si>
  <si>
    <t>2.  Transferencias Federales Etiquetadas (2=A+B+C+D+E)</t>
  </si>
  <si>
    <t>A.    Aportaciones</t>
  </si>
  <si>
    <t>B.    Convenios</t>
  </si>
  <si>
    <t>C.    Fondos Distintos de Aportaciones</t>
  </si>
  <si>
    <t>D.    Transferencias, Subsidios y Subvenciones, y Pensiones y Jubilaciones</t>
  </si>
  <si>
    <t>E.    Otras Transferencias Federales Etiquetadas</t>
  </si>
  <si>
    <t>3.  Ingresos Derivados de Financiamientos (3=A)</t>
  </si>
  <si>
    <t>4.  Total de Resultados de Ingresos (4=1+2+3)</t>
  </si>
  <si>
    <t>2. Ingresos derivados de Financiamientos con Fuente de Pago de Transferencias Federales Etiquetadas</t>
  </si>
  <si>
    <t>3. Ingresos Derivados de Financiamiento (3 = 1 + 2)</t>
  </si>
  <si>
    <r>
      <rPr>
        <rFont val="Calibri"/>
        <sz val="11.0"/>
        <vertAlign val="superscript"/>
      </rPr>
      <t>1</t>
    </r>
    <r>
      <rPr>
        <rFont val="Calibri"/>
        <sz val="11.0"/>
      </rPr>
      <t xml:space="preserve"> Los importes corresponden al momento contable de los ingresos devengados.</t>
    </r>
  </si>
  <si>
    <r>
      <rPr>
        <rFont val="Calibri"/>
        <sz val="11.0"/>
        <vertAlign val="superscript"/>
      </rPr>
      <t>2</t>
    </r>
    <r>
      <rPr>
        <rFont val="Calibri"/>
        <sz val="11.0"/>
      </rPr>
      <t xml:space="preserve"> Los importes corresponden a los ingresos devengados al cierre trimestral más reciente disponible y estimados para el resto del ejercicio.</t>
    </r>
  </si>
  <si>
    <t>ADULTO MAYOR</t>
  </si>
  <si>
    <t>AÑO_CUESTION</t>
  </si>
  <si>
    <t xml:space="preserve">Transferencias </t>
  </si>
  <si>
    <t>Total de Resultados de Ingresos</t>
  </si>
  <si>
    <t>Ingresos derivados de Financiamientos con Fuente de Pago de Transferencias Federales Etiquetadas</t>
  </si>
  <si>
    <t>Ingresos Derivados de Financiamiento</t>
  </si>
  <si>
    <t>TRABAJO SOCIAL</t>
  </si>
  <si>
    <t>Formato 7 d) Resultados de Egresos - LDF</t>
  </si>
  <si>
    <t>Resultados de Egresos - LDF</t>
  </si>
  <si>
    <r>
      <t xml:space="preserve">Año del Ejercicio 
Vigente </t>
    </r>
    <r>
      <rPr>
        <rFont val="Calibri"/>
        <b/>
        <color rgb="FF000000"/>
        <sz val="11.0"/>
        <vertAlign val="superscript"/>
      </rPr>
      <t>2</t>
    </r>
    <r>
      <rPr>
        <rFont val="Calibri"/>
        <b/>
        <color rgb="FF000000"/>
        <sz val="11.0"/>
      </rPr>
      <t xml:space="preserve"> (d)</t>
    </r>
  </si>
  <si>
    <t>1.  Gasto No Etiquetado (1=A+B+C+D+E+F+G+H+I)</t>
  </si>
  <si>
    <t>SERVICIOS</t>
  </si>
  <si>
    <t>2.  Gasto Etiquetado (2=A+B+C+D+E+F+G+H+I)</t>
  </si>
  <si>
    <t>3.  Total del Resultado de Egresos (3=1+2)</t>
  </si>
  <si>
    <r>
      <rPr>
        <rFont val="Calibri"/>
        <sz val="11.0"/>
        <vertAlign val="superscript"/>
      </rPr>
      <t>1</t>
    </r>
    <r>
      <rPr>
        <rFont val="Calibri"/>
        <sz val="11.0"/>
      </rPr>
      <t xml:space="preserve"> Los importes corresponden al momento contable de los ingresos devengados.</t>
    </r>
  </si>
  <si>
    <r>
      <rPr>
        <rFont val="Calibri"/>
        <sz val="11.0"/>
        <vertAlign val="superscript"/>
      </rPr>
      <t>2</t>
    </r>
    <r>
      <rPr>
        <rFont val="Calibri"/>
        <sz val="11.0"/>
      </rPr>
      <t xml:space="preserve"> Los importes corresponden a los ingresos devengados al cierre trimestral más reciente disponible y estimados para el resto del ejercicio.</t>
    </r>
  </si>
  <si>
    <t>EDUCADORAS COMUNITARIAS</t>
  </si>
  <si>
    <t>JURIDICO</t>
  </si>
  <si>
    <t>Formato 8) Informe sobre Estudios Actuariales – LDF</t>
  </si>
  <si>
    <t>Informe sobre Estudios Actuariales - LDF</t>
  </si>
  <si>
    <t>Pensiones y jubilaciones</t>
  </si>
  <si>
    <t>Riesgos de trabajo</t>
  </si>
  <si>
    <t>Invalidez y vida</t>
  </si>
  <si>
    <t>Otras prestaciones sociales</t>
  </si>
  <si>
    <t>Tipo de Sistema</t>
  </si>
  <si>
    <t>Prestación laboral o Fondo general para trabajadores del estado o municipio</t>
  </si>
  <si>
    <t>Beneficio definido, Contribución definida o Mixto</t>
  </si>
  <si>
    <t>NO APLICA</t>
  </si>
  <si>
    <t>Población afiliada</t>
  </si>
  <si>
    <t>Activos</t>
  </si>
  <si>
    <t>Edad máxima</t>
  </si>
  <si>
    <t>Edad mínima</t>
  </si>
  <si>
    <t>Edad promedio</t>
  </si>
  <si>
    <t>Pensionados y Jubilados</t>
  </si>
  <si>
    <t>Beneficiarios</t>
  </si>
  <si>
    <t>Promedio de años de servicio (trabajadores activos)</t>
  </si>
  <si>
    <t>Aportación individual al plan de pensión como % del salario</t>
  </si>
  <si>
    <t>Aportación del ente público al plan de pensión como % del salario</t>
  </si>
  <si>
    <t>Crecimiento esperado de los pensionados y jubilados (como %)</t>
  </si>
  <si>
    <t>Crecimiento esperado de los activos (como %)</t>
  </si>
  <si>
    <t>Edad de Jubilación o Pensión</t>
  </si>
  <si>
    <t>Esperanza de vida</t>
  </si>
  <si>
    <t>Ingresos del Fondo</t>
  </si>
  <si>
    <t>Ingresos Anuales al Fondo de Pensiones</t>
  </si>
  <si>
    <t>Nómina anual</t>
  </si>
  <si>
    <t>Beneficiarios de Pensionados y Jubilados</t>
  </si>
  <si>
    <t>PROCURADURIA</t>
  </si>
  <si>
    <t>Monto mensual por pensión</t>
  </si>
  <si>
    <t>Máximo</t>
  </si>
  <si>
    <t>Mínimo</t>
  </si>
  <si>
    <t>Promedio</t>
  </si>
  <si>
    <t>Monto de la reserva</t>
  </si>
  <si>
    <t>PENSIONES</t>
  </si>
  <si>
    <t>SALUD</t>
  </si>
  <si>
    <t>RIESGOS</t>
  </si>
  <si>
    <t>INVALIDEZ</t>
  </si>
  <si>
    <t>OTRAS</t>
  </si>
  <si>
    <t>Valor presente de las obligaciones</t>
  </si>
  <si>
    <t>Pensiones y Jubilaciones en curso de pago</t>
  </si>
  <si>
    <t>Generación actual</t>
  </si>
  <si>
    <t>Generaciones futuras</t>
  </si>
  <si>
    <t>Valor presente de las contribuciones asociadas a los sueldos futuros de cotización X%</t>
  </si>
  <si>
    <t>Valor presente de aportaciones futuras</t>
  </si>
  <si>
    <t>Otros Ingresos</t>
  </si>
  <si>
    <t>Déficit/superávit actuarial</t>
  </si>
  <si>
    <t>Periodo de suficiencia</t>
  </si>
  <si>
    <t>Año de descapitalización</t>
  </si>
  <si>
    <t>Tasa de rendimiento</t>
  </si>
  <si>
    <t>Estudio actuarial</t>
  </si>
  <si>
    <t>Año de elaboración del estudio actuarial</t>
  </si>
  <si>
    <t>Empresa que elaboró el estudio actuarial</t>
  </si>
  <si>
    <t>DESARROLLO FAMILIAR Y COMUNITARIO</t>
  </si>
  <si>
    <t>II. Gasto Etiquetado (II=A+B+C+D+E+F+G+H)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</si>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</sst>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#,##0.00_ ;\-#,##0.00\ "/>
    <numFmt numFmtId="165" formatCode="_-* #,##0.00_-;\-* #,##0.00_-;_-* &quot;-&quot;??_-;_-@"/>
    <numFmt numFmtId="166" formatCode="dd/mm/yyyy"/>
  </numFmts>
  <fonts count="17">
    <font>
      <sz val="11.0"/>
      <color rgb="FF000000"/>
      <name val="Calibri"/>
    </font>
    <font>
      <b/>
      <sz val="20.0"/>
      <color rgb="FF000000"/>
      <name val="Calibri"/>
    </font>
    <font/>
    <font>
      <b/>
      <sz val="11.0"/>
      <color rgb="FF000000"/>
      <name val="Calibri"/>
    </font>
    <font>
      <b/>
      <sz val="16.0"/>
      <color rgb="FF000000"/>
      <name val="Calibri"/>
    </font>
    <font>
      <sz val="8.0"/>
      <color rgb="FF000000"/>
      <name val="Arial"/>
    </font>
    <font>
      <sz val="8.0"/>
      <name val="Arial"/>
    </font>
    <font>
      <sz val="16.0"/>
      <color rgb="FF000000"/>
      <name val="Calibri"/>
    </font>
    <font>
      <sz val="11.0"/>
      <color rgb="FFFFFFFF"/>
      <name val="Calibri"/>
    </font>
    <font>
      <sz val="12.0"/>
      <name val="Calibri"/>
    </font>
    <font>
      <b/>
      <sz val="11.0"/>
      <color rgb="FFD0CECE"/>
      <name val="Calibri"/>
    </font>
    <font>
      <sz val="11.0"/>
      <color rgb="FFD0CECE"/>
      <name val="Calibri"/>
    </font>
    <font>
      <u/>
      <sz val="11.0"/>
      <color rgb="FF000000"/>
      <name val="Calibri"/>
    </font>
    <font>
      <b/>
      <sz val="11.0"/>
      <color rgb="FFFF0000"/>
      <name val="Calibri"/>
    </font>
    <font>
      <u/>
      <sz val="11.0"/>
      <color rgb="FF000000"/>
      <name val="Calibri"/>
    </font>
    <font>
      <b/>
      <sz val="8.0"/>
      <color rgb="FF000000"/>
      <name val="Arial"/>
    </font>
    <font>
      <sz val="11.0"/>
      <name val="Calibri"/>
    </font>
  </fonts>
  <fills count="5">
    <fill>
      <patternFill patternType="none"/>
    </fill>
    <fill>
      <patternFill patternType="lightGray"/>
    </fill>
    <fill>
      <patternFill patternType="solid">
        <fgColor rgb="FFE7E6E6"/>
        <bgColor rgb="FFE7E6E6"/>
      </patternFill>
    </fill>
    <fill>
      <patternFill patternType="solid">
        <fgColor rgb="FFD0CECE"/>
        <bgColor rgb="FFD0CECE"/>
      </patternFill>
    </fill>
    <fill>
      <patternFill patternType="solid">
        <fgColor rgb="FFFFFFFF"/>
        <bgColor rgb="FFFFFFFF"/>
      </patternFill>
    </fill>
  </fills>
  <borders count="40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bottom style="thin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 style="thin">
        <color rgb="FF000000"/>
      </left>
      <top/>
      <bottom/>
    </border>
    <border>
      <top/>
      <bottom/>
    </border>
    <border>
      <right style="thin">
        <color rgb="FF000000"/>
      </right>
      <top/>
      <bottom/>
    </border>
    <border>
      <left style="thin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/>
      <bottom/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/>
      <top/>
    </border>
    <border>
      <left/>
      <right/>
      <bottom/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D0CECE"/>
      </top>
      <bottom style="thin">
        <color rgb="FF000000"/>
      </bottom>
    </border>
  </borders>
  <cellStyleXfs count="1">
    <xf borderId="0" fillId="0" fontId="0" numFmtId="0" applyAlignment="1" applyFont="1"/>
  </cellStyleXfs>
  <cellXfs count="151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3" fillId="0" fontId="2" numFmtId="0" xfId="0" applyBorder="1" applyFont="1"/>
    <xf borderId="4" fillId="0" fontId="0" numFmtId="0" xfId="0" applyBorder="1" applyFont="1"/>
    <xf borderId="0" fillId="0" fontId="0" numFmtId="0" xfId="0" applyFont="1"/>
    <xf borderId="5" fillId="0" fontId="0" numFmtId="0" xfId="0" applyBorder="1" applyFont="1"/>
    <xf borderId="6" fillId="0" fontId="0" numFmtId="0" xfId="0" applyAlignment="1" applyBorder="1" applyFont="1">
      <alignment vertical="center"/>
    </xf>
    <xf borderId="7" fillId="0" fontId="0" numFmtId="0" xfId="0" applyAlignment="1" applyBorder="1" applyFont="1">
      <alignment vertical="center"/>
    </xf>
    <xf borderId="8" fillId="0" fontId="2" numFmtId="0" xfId="0" applyBorder="1" applyFont="1"/>
    <xf borderId="9" fillId="0" fontId="0" numFmtId="0" xfId="0" applyBorder="1" applyFont="1"/>
    <xf borderId="10" fillId="0" fontId="0" numFmtId="0" xfId="0" applyBorder="1" applyFont="1"/>
    <xf borderId="11" fillId="0" fontId="0" numFmtId="0" xfId="0" applyBorder="1" applyFont="1"/>
    <xf borderId="6" fillId="2" fontId="3" numFmtId="0" xfId="0" applyAlignment="1" applyBorder="1" applyFont="1">
      <alignment horizontal="center" shrinkToFit="0" vertical="center" wrapText="1"/>
    </xf>
    <xf borderId="12" fillId="0" fontId="4" numFmtId="0" xfId="0" applyAlignment="1" applyBorder="1" applyFont="1">
      <alignment horizontal="left" vertical="center"/>
    </xf>
    <xf borderId="12" fillId="0" fontId="2" numFmtId="0" xfId="0" applyBorder="1" applyFont="1"/>
    <xf borderId="0" fillId="0" fontId="0" numFmtId="0" xfId="0" applyAlignment="1" applyFont="1">
      <alignment vertical="center"/>
    </xf>
    <xf borderId="13" fillId="3" fontId="3" numFmtId="0" xfId="0" applyAlignment="1" applyBorder="1" applyFill="1" applyFont="1">
      <alignment horizontal="center" vertical="center"/>
    </xf>
    <xf borderId="14" fillId="0" fontId="2" numFmtId="0" xfId="0" applyBorder="1" applyFont="1"/>
    <xf borderId="15" fillId="0" fontId="2" numFmtId="0" xfId="0" applyBorder="1" applyFont="1"/>
    <xf borderId="16" fillId="3" fontId="3" numFmtId="0" xfId="0" applyAlignment="1" applyBorder="1" applyFont="1">
      <alignment horizontal="center" vertical="center"/>
    </xf>
    <xf borderId="17" fillId="0" fontId="2" numFmtId="0" xfId="0" applyBorder="1" applyFont="1"/>
    <xf borderId="18" fillId="0" fontId="2" numFmtId="0" xfId="0" applyBorder="1" applyFont="1"/>
    <xf borderId="19" fillId="3" fontId="3" numFmtId="0" xfId="0" applyAlignment="1" applyBorder="1" applyFont="1">
      <alignment horizontal="center" vertical="center"/>
    </xf>
    <xf borderId="20" fillId="0" fontId="2" numFmtId="0" xfId="0" applyBorder="1" applyFont="1"/>
    <xf borderId="21" fillId="0" fontId="2" numFmtId="0" xfId="0" applyBorder="1" applyFont="1"/>
    <xf borderId="22" fillId="3" fontId="3" numFmtId="0" xfId="0" applyAlignment="1" applyBorder="1" applyFont="1">
      <alignment horizontal="left" vertical="center"/>
    </xf>
    <xf borderId="6" fillId="0" fontId="3" numFmtId="0" xfId="0" applyAlignment="1" applyBorder="1" applyFont="1">
      <alignment horizontal="center" vertical="center"/>
    </xf>
    <xf borderId="6" fillId="3" fontId="3" numFmtId="0" xfId="0" applyAlignment="1" applyBorder="1" applyFont="1">
      <alignment horizontal="center" vertical="center"/>
    </xf>
    <xf borderId="6" fillId="3" fontId="3" numFmtId="0" xfId="0" applyAlignment="1" applyBorder="1" applyFont="1">
      <alignment horizontal="center" shrinkToFit="0" vertical="center" wrapText="1"/>
    </xf>
    <xf borderId="6" fillId="0" fontId="3" numFmtId="0" xfId="0" applyAlignment="1" applyBorder="1" applyFont="1">
      <alignment horizontal="center" shrinkToFit="0" vertical="center" wrapText="1"/>
    </xf>
    <xf borderId="23" fillId="3" fontId="3" numFmtId="0" xfId="0" applyAlignment="1" applyBorder="1" applyFont="1">
      <alignment horizontal="left" vertical="center"/>
    </xf>
    <xf borderId="22" fillId="2" fontId="3" numFmtId="0" xfId="0" applyAlignment="1" applyBorder="1" applyFont="1">
      <alignment horizontal="center" shrinkToFit="0" vertical="center" wrapText="1"/>
    </xf>
    <xf borderId="24" fillId="0" fontId="3" numFmtId="0" xfId="0" applyAlignment="1" applyBorder="1" applyFont="1">
      <alignment horizontal="left" vertical="center"/>
    </xf>
    <xf borderId="24" fillId="0" fontId="0" numFmtId="0" xfId="0" applyAlignment="1" applyBorder="1" applyFont="1">
      <alignment vertical="center"/>
    </xf>
    <xf borderId="25" fillId="0" fontId="3" numFmtId="0" xfId="0" applyAlignment="1" applyBorder="1" applyFont="1">
      <alignment horizontal="left" vertical="center"/>
    </xf>
    <xf borderId="26" fillId="0" fontId="3" numFmtId="0" xfId="0" applyAlignment="1" applyBorder="1" applyFont="1">
      <alignment horizontal="center" shrinkToFit="0" vertical="center" wrapText="1"/>
    </xf>
    <xf borderId="24" fillId="0" fontId="0" numFmtId="0" xfId="0" applyAlignment="1" applyBorder="1" applyFont="1">
      <alignment horizontal="left" vertical="center"/>
    </xf>
    <xf borderId="26" fillId="0" fontId="3" numFmtId="0" xfId="0" applyAlignment="1" applyBorder="1" applyFont="1">
      <alignment vertical="center"/>
    </xf>
    <xf borderId="25" fillId="0" fontId="0" numFmtId="0" xfId="0" applyAlignment="1" applyBorder="1" applyFont="1">
      <alignment horizontal="left" vertical="center"/>
    </xf>
    <xf borderId="24" fillId="0" fontId="0" numFmtId="4" xfId="0" applyAlignment="1" applyBorder="1" applyFont="1" applyNumberFormat="1">
      <alignment vertical="center"/>
    </xf>
    <xf borderId="24" fillId="0" fontId="5" numFmtId="4" xfId="0" applyAlignment="1" applyBorder="1" applyFont="1" applyNumberFormat="1">
      <alignment vertical="center"/>
    </xf>
    <xf borderId="0" fillId="0" fontId="6" numFmtId="164" xfId="0" applyAlignment="1" applyFont="1" applyNumberFormat="1">
      <alignment shrinkToFit="0" vertical="top" wrapText="1"/>
    </xf>
    <xf borderId="26" fillId="0" fontId="3" numFmtId="0" xfId="0" applyAlignment="1" applyBorder="1" applyFont="1">
      <alignment shrinkToFit="0" vertical="center" wrapText="1"/>
    </xf>
    <xf borderId="0" fillId="0" fontId="3" numFmtId="0" xfId="0" applyFont="1"/>
    <xf borderId="0" fillId="0" fontId="0" numFmtId="11" xfId="0" applyFont="1" applyNumberFormat="1"/>
    <xf borderId="0" fillId="0" fontId="0" numFmtId="14" xfId="0" applyFont="1" applyNumberFormat="1"/>
    <xf borderId="24" fillId="0" fontId="0" numFmtId="164" xfId="0" applyAlignment="1" applyBorder="1" applyFont="1" applyNumberFormat="1">
      <alignment vertical="center"/>
    </xf>
    <xf borderId="0" fillId="0" fontId="0" numFmtId="165" xfId="0" applyFont="1" applyNumberFormat="1"/>
    <xf borderId="24" fillId="0" fontId="3" numFmtId="4" xfId="0" applyAlignment="1" applyBorder="1" applyFont="1" applyNumberFormat="1">
      <alignment vertical="center"/>
    </xf>
    <xf borderId="0" fillId="0" fontId="6" numFmtId="4" xfId="0" applyAlignment="1" applyFont="1" applyNumberFormat="1">
      <alignment shrinkToFit="0" vertical="top" wrapText="1"/>
    </xf>
    <xf borderId="25" fillId="0" fontId="0" numFmtId="0" xfId="0" applyAlignment="1" applyBorder="1" applyFont="1">
      <alignment horizontal="left"/>
    </xf>
    <xf borderId="24" fillId="0" fontId="3" numFmtId="0" xfId="0" applyAlignment="1" applyBorder="1" applyFont="1">
      <alignment vertical="center"/>
    </xf>
    <xf borderId="25" fillId="0" fontId="3" numFmtId="0" xfId="0" applyAlignment="1" applyBorder="1" applyFont="1">
      <alignment horizontal="left"/>
    </xf>
    <xf borderId="24" fillId="0" fontId="0" numFmtId="0" xfId="0" applyBorder="1" applyFont="1"/>
    <xf borderId="24" fillId="0" fontId="3" numFmtId="164" xfId="0" applyAlignment="1" applyBorder="1" applyFont="1" applyNumberFormat="1">
      <alignment vertical="center"/>
    </xf>
    <xf borderId="27" fillId="0" fontId="0" numFmtId="0" xfId="0" applyBorder="1" applyFont="1"/>
    <xf borderId="27" fillId="0" fontId="0" numFmtId="0" xfId="0" applyAlignment="1" applyBorder="1" applyFont="1">
      <alignment vertical="center"/>
    </xf>
    <xf borderId="0" fillId="0" fontId="0" numFmtId="0" xfId="0" applyAlignment="1" applyFont="1">
      <alignment horizontal="left"/>
    </xf>
    <xf borderId="0" fillId="0" fontId="2" numFmtId="4" xfId="0" applyFont="1" applyNumberFormat="1"/>
    <xf borderId="0" fillId="0" fontId="2" numFmtId="164" xfId="0" applyFont="1" applyNumberFormat="1"/>
    <xf borderId="12" fillId="0" fontId="1" numFmtId="0" xfId="0" applyAlignment="1" applyBorder="1" applyFont="1">
      <alignment horizontal="left" vertical="center"/>
    </xf>
    <xf borderId="22" fillId="3" fontId="3" numFmtId="0" xfId="0" applyAlignment="1" applyBorder="1" applyFont="1">
      <alignment horizontal="center" shrinkToFit="0" vertical="center" wrapText="1"/>
    </xf>
    <xf borderId="0" fillId="0" fontId="0" numFmtId="0" xfId="0" applyAlignment="1" applyFont="1">
      <alignment shrinkToFit="0" wrapText="1"/>
    </xf>
    <xf borderId="28" fillId="0" fontId="3" numFmtId="0" xfId="0" applyAlignment="1" applyBorder="1" applyFont="1">
      <alignment horizontal="left" vertical="center"/>
    </xf>
    <xf borderId="28" fillId="0" fontId="0" numFmtId="0" xfId="0" applyAlignment="1" applyBorder="1" applyFont="1">
      <alignment horizontal="left" vertical="center"/>
    </xf>
    <xf borderId="29" fillId="3" fontId="0" numFmtId="0" xfId="0" applyBorder="1" applyFont="1"/>
    <xf borderId="0" fillId="0" fontId="4" numFmtId="0" xfId="0" applyAlignment="1" applyFont="1">
      <alignment vertical="center"/>
    </xf>
    <xf borderId="0" fillId="0" fontId="7" numFmtId="0" xfId="0" applyAlignment="1" applyFont="1">
      <alignment vertical="center"/>
    </xf>
    <xf borderId="24" fillId="0" fontId="0" numFmtId="0" xfId="0" applyAlignment="1" applyBorder="1" applyFont="1">
      <alignment horizontal="left"/>
    </xf>
    <xf borderId="29" fillId="3" fontId="0" numFmtId="0" xfId="0" applyAlignment="1" applyBorder="1" applyFont="1">
      <alignment vertical="center"/>
    </xf>
    <xf borderId="24" fillId="0" fontId="8" numFmtId="0" xfId="0" applyAlignment="1" applyBorder="1" applyFont="1">
      <alignment vertical="center"/>
    </xf>
    <xf borderId="24" fillId="0" fontId="0" numFmtId="166" xfId="0" applyAlignment="1" applyBorder="1" applyFont="1" applyNumberFormat="1">
      <alignment vertical="center"/>
    </xf>
    <xf borderId="27" fillId="0" fontId="8" numFmtId="0" xfId="0" applyAlignment="1" applyBorder="1" applyFont="1">
      <alignment vertical="center"/>
    </xf>
    <xf borderId="24" fillId="0" fontId="8" numFmtId="0" xfId="0" applyAlignment="1" applyBorder="1" applyFont="1">
      <alignment horizontal="left" vertical="center"/>
    </xf>
    <xf borderId="24" fillId="0" fontId="0" numFmtId="16" xfId="0" applyAlignment="1" applyBorder="1" applyFont="1" applyNumberFormat="1">
      <alignment vertical="center"/>
    </xf>
    <xf borderId="0" fillId="0" fontId="9" numFmtId="0" xfId="0" applyAlignment="1" applyFont="1">
      <alignment horizontal="left" shrinkToFit="0" vertical="center" wrapText="1"/>
    </xf>
    <xf borderId="27" fillId="0" fontId="8" numFmtId="0" xfId="0" applyBorder="1" applyFont="1"/>
    <xf borderId="6" fillId="3" fontId="3" numFmtId="0" xfId="0" applyAlignment="1" applyBorder="1" applyFont="1">
      <alignment horizontal="left" shrinkToFit="0" vertical="center" wrapText="1"/>
    </xf>
    <xf borderId="24" fillId="0" fontId="3" numFmtId="4" xfId="0" applyBorder="1" applyFont="1" applyNumberFormat="1"/>
    <xf borderId="29" fillId="3" fontId="10" numFmtId="0" xfId="0" applyBorder="1" applyFont="1"/>
    <xf borderId="24" fillId="0" fontId="3" numFmtId="0" xfId="0" applyBorder="1" applyFont="1"/>
    <xf borderId="29" fillId="3" fontId="11" numFmtId="0" xfId="0" applyBorder="1" applyFont="1"/>
    <xf borderId="24" fillId="0" fontId="12" numFmtId="0" xfId="0" applyBorder="1" applyFont="1"/>
    <xf borderId="24" fillId="0" fontId="3" numFmtId="0" xfId="0" applyAlignment="1" applyBorder="1" applyFont="1">
      <alignment horizontal="left" shrinkToFit="0" vertical="center" wrapText="1"/>
    </xf>
    <xf borderId="27" fillId="0" fontId="3" numFmtId="0" xfId="0" applyAlignment="1" applyBorder="1" applyFont="1">
      <alignment horizontal="left" shrinkToFit="0" vertical="center" wrapText="1"/>
    </xf>
    <xf borderId="27" fillId="0" fontId="3" numFmtId="0" xfId="0" applyAlignment="1" applyBorder="1" applyFont="1">
      <alignment horizontal="left" vertical="center"/>
    </xf>
    <xf borderId="26" fillId="0" fontId="0" numFmtId="0" xfId="0" applyAlignment="1" applyBorder="1" applyFont="1">
      <alignment horizontal="left" vertical="center"/>
    </xf>
    <xf borderId="26" fillId="0" fontId="0" numFmtId="4" xfId="0" applyAlignment="1" applyBorder="1" applyFont="1" applyNumberFormat="1">
      <alignment vertical="center"/>
    </xf>
    <xf borderId="29" fillId="3" fontId="11" numFmtId="0" xfId="0" applyAlignment="1" applyBorder="1" applyFont="1">
      <alignment vertical="center"/>
    </xf>
    <xf borderId="26" fillId="0" fontId="0" numFmtId="0" xfId="0" applyBorder="1" applyFont="1"/>
    <xf borderId="0" fillId="0" fontId="4" numFmtId="0" xfId="0" applyAlignment="1" applyFont="1">
      <alignment horizontal="left" vertical="center"/>
    </xf>
    <xf borderId="26" fillId="3" fontId="3" numFmtId="0" xfId="0" applyAlignment="1" applyBorder="1" applyFont="1">
      <alignment horizontal="center" vertical="center"/>
    </xf>
    <xf borderId="7" fillId="3" fontId="3" numFmtId="0" xfId="0" applyAlignment="1" applyBorder="1" applyFont="1">
      <alignment horizontal="center" vertical="center"/>
    </xf>
    <xf borderId="30" fillId="0" fontId="2" numFmtId="0" xfId="0" applyBorder="1" applyFont="1"/>
    <xf borderId="27" fillId="0" fontId="2" numFmtId="0" xfId="0" applyBorder="1" applyFont="1"/>
    <xf borderId="26" fillId="0" fontId="3" numFmtId="0" xfId="0" applyAlignment="1" applyBorder="1" applyFont="1">
      <alignment horizontal="left" vertical="center"/>
    </xf>
    <xf borderId="0" fillId="0" fontId="13" numFmtId="0" xfId="0" applyFont="1"/>
    <xf borderId="24" fillId="0" fontId="5" numFmtId="4" xfId="0" applyAlignment="1" applyBorder="1" applyFont="1" applyNumberFormat="1">
      <alignment vertical="top"/>
    </xf>
    <xf borderId="24" fillId="0" fontId="0" numFmtId="0" xfId="0" applyAlignment="1" applyBorder="1" applyFont="1">
      <alignment horizontal="left" shrinkToFit="0" vertical="center" wrapText="1"/>
    </xf>
    <xf borderId="24" fillId="0" fontId="0" numFmtId="0" xfId="0" applyAlignment="1" applyBorder="1" applyFont="1">
      <alignment horizontal="left" shrinkToFit="0" wrapText="1"/>
    </xf>
    <xf borderId="0" fillId="0" fontId="4" numFmtId="0" xfId="0" applyAlignment="1" applyFont="1">
      <alignment horizontal="left" shrinkToFit="0" vertical="center" wrapText="1"/>
    </xf>
    <xf borderId="26" fillId="3" fontId="3" numFmtId="0" xfId="0" applyAlignment="1" applyBorder="1" applyFont="1">
      <alignment horizontal="center" shrinkToFit="0" vertical="center" wrapText="1"/>
    </xf>
    <xf borderId="7" fillId="3" fontId="3" numFmtId="0" xfId="0" applyAlignment="1" applyBorder="1" applyFont="1">
      <alignment horizontal="center" shrinkToFit="0" vertical="center" wrapText="1"/>
    </xf>
    <xf borderId="31" fillId="3" fontId="3" numFmtId="0" xfId="0" applyAlignment="1" applyBorder="1" applyFont="1">
      <alignment horizontal="center" shrinkToFit="0" vertical="center" wrapText="1"/>
    </xf>
    <xf borderId="32" fillId="4" fontId="3" numFmtId="0" xfId="0" applyAlignment="1" applyBorder="1" applyFill="1" applyFont="1">
      <alignment horizontal="left" vertical="center"/>
    </xf>
    <xf borderId="29" fillId="4" fontId="3" numFmtId="4" xfId="0" applyAlignment="1" applyBorder="1" applyFont="1" applyNumberFormat="1">
      <alignment vertical="center"/>
    </xf>
    <xf borderId="29" fillId="4" fontId="0" numFmtId="0" xfId="0" applyAlignment="1" applyBorder="1" applyFont="1">
      <alignment horizontal="left" vertical="center"/>
    </xf>
    <xf borderId="29" fillId="4" fontId="0" numFmtId="4" xfId="0" applyAlignment="1" applyBorder="1" applyFont="1" applyNumberFormat="1">
      <alignment vertical="center"/>
    </xf>
    <xf borderId="24" fillId="0" fontId="5" numFmtId="4" xfId="0" applyAlignment="1" applyBorder="1" applyFont="1" applyNumberFormat="1">
      <alignment vertical="center"/>
    </xf>
    <xf borderId="24" fillId="0" fontId="6" numFmtId="4" xfId="0" applyBorder="1" applyFont="1" applyNumberFormat="1"/>
    <xf borderId="29" fillId="4" fontId="0" numFmtId="0" xfId="0" applyAlignment="1" applyBorder="1" applyFont="1">
      <alignment vertical="center"/>
    </xf>
    <xf borderId="29" fillId="4" fontId="3" numFmtId="0" xfId="0" applyAlignment="1" applyBorder="1" applyFont="1">
      <alignment horizontal="left" vertical="center"/>
    </xf>
    <xf borderId="29" fillId="4" fontId="3" numFmtId="0" xfId="0" applyAlignment="1" applyBorder="1" applyFont="1">
      <alignment vertical="center"/>
    </xf>
    <xf borderId="29" fillId="4" fontId="0" numFmtId="0" xfId="0" applyAlignment="1" applyBorder="1" applyFont="1">
      <alignment horizontal="left"/>
    </xf>
    <xf borderId="29" fillId="4" fontId="3" numFmtId="0" xfId="0" applyAlignment="1" applyBorder="1" applyFont="1">
      <alignment horizontal="left"/>
    </xf>
    <xf borderId="0" fillId="0" fontId="14" numFmtId="0" xfId="0" applyFont="1"/>
    <xf borderId="28" fillId="0" fontId="0" numFmtId="0" xfId="0" applyBorder="1" applyFont="1"/>
    <xf borderId="33" fillId="0" fontId="4" numFmtId="0" xfId="0" applyAlignment="1" applyBorder="1" applyFont="1">
      <alignment horizontal="left" shrinkToFit="0" vertical="center" wrapText="1"/>
    </xf>
    <xf borderId="34" fillId="0" fontId="2" numFmtId="0" xfId="0" applyBorder="1" applyFont="1"/>
    <xf borderId="35" fillId="0" fontId="2" numFmtId="0" xfId="0" applyBorder="1" applyFont="1"/>
    <xf borderId="36" fillId="3" fontId="3" numFmtId="0" xfId="0" applyAlignment="1" applyBorder="1" applyFont="1">
      <alignment horizontal="center" vertical="center"/>
    </xf>
    <xf borderId="37" fillId="0" fontId="2" numFmtId="0" xfId="0" applyBorder="1" applyFont="1"/>
    <xf borderId="22" fillId="3" fontId="3" numFmtId="0" xfId="0" applyAlignment="1" applyBorder="1" applyFont="1">
      <alignment horizontal="center" vertical="center"/>
    </xf>
    <xf borderId="35" fillId="0" fontId="3" numFmtId="0" xfId="0" applyAlignment="1" applyBorder="1" applyFont="1">
      <alignment vertical="center"/>
    </xf>
    <xf borderId="35" fillId="0" fontId="3" numFmtId="4" xfId="0" applyAlignment="1" applyBorder="1" applyFont="1" applyNumberFormat="1">
      <alignment vertical="center"/>
    </xf>
    <xf borderId="25" fillId="0" fontId="0" numFmtId="0" xfId="0" applyAlignment="1" applyBorder="1" applyFont="1">
      <alignment vertical="center"/>
    </xf>
    <xf borderId="25" fillId="0" fontId="0" numFmtId="4" xfId="0" applyAlignment="1" applyBorder="1" applyFont="1" applyNumberFormat="1">
      <alignment vertical="center"/>
    </xf>
    <xf borderId="25" fillId="0" fontId="3" numFmtId="0" xfId="0" applyAlignment="1" applyBorder="1" applyFont="1">
      <alignment vertical="center"/>
    </xf>
    <xf borderId="25" fillId="0" fontId="3" numFmtId="4" xfId="0" applyAlignment="1" applyBorder="1" applyFont="1" applyNumberFormat="1">
      <alignment vertical="center"/>
    </xf>
    <xf borderId="25" fillId="0" fontId="0" numFmtId="0" xfId="0" applyAlignment="1" applyBorder="1" applyFont="1">
      <alignment shrinkToFit="0" vertical="center" wrapText="1"/>
    </xf>
    <xf borderId="25" fillId="0" fontId="0" numFmtId="4" xfId="0" applyAlignment="1" applyBorder="1" applyFont="1" applyNumberFormat="1">
      <alignment shrinkToFit="0" vertical="center" wrapText="1"/>
    </xf>
    <xf borderId="38" fillId="0" fontId="0" numFmtId="0" xfId="0" applyBorder="1" applyFont="1"/>
    <xf borderId="23" fillId="3" fontId="3" numFmtId="0" xfId="0" applyAlignment="1" applyBorder="1" applyFont="1">
      <alignment horizontal="center" shrinkToFit="0" vertical="center" wrapText="1"/>
    </xf>
    <xf borderId="25" fillId="0" fontId="3" numFmtId="4" xfId="0" applyAlignment="1" applyBorder="1" applyFont="1" applyNumberFormat="1">
      <alignment horizontal="right" vertical="center"/>
    </xf>
    <xf borderId="24" fillId="0" fontId="15" numFmtId="4" xfId="0" applyAlignment="1" applyBorder="1" applyFont="1" applyNumberFormat="1">
      <alignment vertical="center"/>
    </xf>
    <xf borderId="25" fillId="0" fontId="0" numFmtId="4" xfId="0" applyAlignment="1" applyBorder="1" applyFont="1" applyNumberFormat="1">
      <alignment horizontal="right" vertical="center"/>
    </xf>
    <xf borderId="25" fillId="0" fontId="0" numFmtId="0" xfId="0" applyAlignment="1" applyBorder="1" applyFont="1">
      <alignment horizontal="right" vertical="center"/>
    </xf>
    <xf borderId="24" fillId="0" fontId="3" numFmtId="0" xfId="0" applyAlignment="1" applyBorder="1" applyFont="1">
      <alignment horizontal="left"/>
    </xf>
    <xf borderId="25" fillId="0" fontId="3" numFmtId="0" xfId="0" applyAlignment="1" applyBorder="1" applyFont="1">
      <alignment horizontal="right" vertical="center"/>
    </xf>
    <xf borderId="38" fillId="0" fontId="0" numFmtId="0" xfId="0" applyAlignment="1" applyBorder="1" applyFont="1">
      <alignment horizontal="center"/>
    </xf>
    <xf borderId="0" fillId="0" fontId="0" numFmtId="0" xfId="0" applyAlignment="1" applyFont="1">
      <alignment horizontal="center"/>
    </xf>
    <xf borderId="32" fillId="3" fontId="3" numFmtId="0" xfId="0" applyAlignment="1" applyBorder="1" applyFont="1">
      <alignment horizontal="center" shrinkToFit="0" vertical="center" wrapText="1"/>
    </xf>
    <xf borderId="39" fillId="3" fontId="3" numFmtId="0" xfId="0" applyAlignment="1" applyBorder="1" applyFont="1">
      <alignment horizontal="center" shrinkToFit="0" vertical="center" wrapText="1"/>
    </xf>
    <xf borderId="26" fillId="3" fontId="3" numFmtId="0" xfId="0" applyAlignment="1" applyBorder="1" applyFont="1">
      <alignment horizontal="left" vertical="center"/>
    </xf>
    <xf borderId="0" fillId="0" fontId="16" numFmtId="0" xfId="0" applyAlignment="1" applyFont="1">
      <alignment horizontal="left" shrinkToFit="0" vertical="center" wrapText="1"/>
    </xf>
    <xf borderId="26" fillId="3" fontId="3" numFmtId="0" xfId="0" applyAlignment="1" applyBorder="1" applyFont="1">
      <alignment horizontal="left" shrinkToFit="0" vertical="center" wrapText="1"/>
    </xf>
    <xf borderId="24" fillId="0" fontId="0" numFmtId="3" xfId="0" applyAlignment="1" applyBorder="1" applyFont="1" applyNumberFormat="1">
      <alignment vertical="center"/>
    </xf>
    <xf borderId="24" fillId="0" fontId="0" numFmtId="10" xfId="0" applyAlignment="1" applyBorder="1" applyFont="1" applyNumberFormat="1">
      <alignment vertical="center"/>
    </xf>
    <xf borderId="24" fillId="0" fontId="0" numFmtId="9" xfId="0" applyAlignment="1" applyBorder="1" applyFont="1" applyNumberFormat="1">
      <alignment vertical="center"/>
    </xf>
    <xf borderId="27" fillId="0" fontId="0" numFmtId="0" xfId="0" applyAlignment="1" applyBorder="1" applyFont="1">
      <alignment horizontal="left"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29" Type="http://schemas.openxmlformats.org/officeDocument/2006/relationships/worksheet" Target="worksheets/sheet27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11" Type="http://schemas.openxmlformats.org/officeDocument/2006/relationships/worksheet" Target="worksheets/sheet9.xml"/><Relationship Id="rId33" Type="http://schemas.openxmlformats.org/officeDocument/2006/relationships/worksheet" Target="worksheets/sheet31.xml"/><Relationship Id="rId10" Type="http://schemas.openxmlformats.org/officeDocument/2006/relationships/worksheet" Target="worksheets/sheet8.xml"/><Relationship Id="rId32" Type="http://schemas.openxmlformats.org/officeDocument/2006/relationships/worksheet" Target="worksheets/sheet30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Relationship Id="rId3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4</xdr:row>
      <xdr:rowOff>28575</xdr:rowOff>
    </xdr:from>
    <xdr:ext cx="3238500" cy="28575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</xdr:row>
      <xdr:rowOff>38100</xdr:rowOff>
    </xdr:from>
    <xdr:ext cx="3238500" cy="285750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</xdr:row>
      <xdr:rowOff>28575</xdr:rowOff>
    </xdr:from>
    <xdr:ext cx="3238500" cy="285750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</xdr:row>
      <xdr:rowOff>28575</xdr:rowOff>
    </xdr:from>
    <xdr:ext cx="3238500" cy="28575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3.29"/>
    <col customWidth="1" min="2" max="2" width="25.14"/>
    <col customWidth="1" min="3" max="4" width="45.29"/>
    <col customWidth="1" min="5" max="5" width="3.29"/>
    <col customWidth="1" hidden="1" min="6" max="6" width="10.71"/>
    <col customWidth="1" min="7" max="26" width="10.71"/>
  </cols>
  <sheetData>
    <row r="1" ht="36.75" customHeight="1">
      <c r="A1" s="1" t="s">
        <v>14</v>
      </c>
      <c r="B1" s="2"/>
      <c r="C1" s="2"/>
      <c r="D1" s="2"/>
      <c r="E1" s="3"/>
    </row>
    <row r="2">
      <c r="A2" s="4"/>
      <c r="B2" s="5"/>
      <c r="C2" s="5"/>
      <c r="D2" s="5"/>
      <c r="E2" s="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26.25" customHeight="1">
      <c r="A3" s="4"/>
      <c r="B3" s="7" t="s">
        <v>17</v>
      </c>
      <c r="C3" s="8" t="s">
        <v>69</v>
      </c>
      <c r="D3" s="9"/>
      <c r="E3" s="6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4"/>
      <c r="B4" s="5"/>
      <c r="C4" s="5"/>
      <c r="D4" s="5"/>
      <c r="E4" s="6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26.25" customHeight="1">
      <c r="A5" s="4"/>
      <c r="B5" s="7" t="s">
        <v>0</v>
      </c>
      <c r="C5" s="5"/>
      <c r="D5" s="5"/>
      <c r="E5" s="6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4"/>
      <c r="B6" s="5"/>
      <c r="C6" s="5"/>
      <c r="D6" s="5"/>
      <c r="E6" s="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26.25" customHeight="1">
      <c r="A7" s="4"/>
      <c r="B7" s="7" t="s">
        <v>93</v>
      </c>
      <c r="C7" s="5"/>
      <c r="D7" s="5"/>
      <c r="E7" s="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4"/>
      <c r="B8" s="5"/>
      <c r="C8" s="5"/>
      <c r="D8" s="5"/>
      <c r="E8" s="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26.25" customHeight="1">
      <c r="A9" s="4"/>
      <c r="B9" s="7" t="s">
        <v>97</v>
      </c>
      <c r="C9" s="5"/>
      <c r="D9" s="5"/>
      <c r="E9" s="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4"/>
      <c r="B10" s="5"/>
      <c r="C10" s="5"/>
      <c r="D10" s="5"/>
      <c r="E10" s="6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26.25" customHeight="1">
      <c r="A11" s="4"/>
      <c r="B11" s="7" t="s">
        <v>105</v>
      </c>
      <c r="C11" s="5"/>
      <c r="D11" s="5"/>
      <c r="E11" s="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0"/>
      <c r="B12" s="11"/>
      <c r="C12" s="11"/>
      <c r="D12" s="11"/>
      <c r="E12" s="12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A1:E1"/>
    <mergeCell ref="C3:D3"/>
  </mergeCells>
  <printOptions/>
  <pageMargins bottom="0.7480314960629921" footer="0.0" header="0.0" left="0.7086614173228347" right="0.7086614173228347" top="0.7480314960629921"/>
  <pageSetup scale="65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101.43"/>
    <col customWidth="1" min="2" max="4" width="25.71"/>
    <col customWidth="1" hidden="1" min="5" max="11" width="10.71"/>
    <col customWidth="1" min="12" max="26" width="10.71"/>
  </cols>
  <sheetData>
    <row r="1" ht="37.5" customHeight="1">
      <c r="A1" s="14" t="s">
        <v>2692</v>
      </c>
      <c r="B1" s="15"/>
      <c r="C1" s="15"/>
      <c r="D1" s="15"/>
      <c r="E1" s="67"/>
      <c r="F1" s="67"/>
      <c r="G1" s="67"/>
      <c r="H1" s="67"/>
      <c r="I1" s="67"/>
      <c r="J1" s="67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9"/>
    </row>
    <row r="3">
      <c r="A3" s="20" t="s">
        <v>2695</v>
      </c>
      <c r="B3" s="21"/>
      <c r="C3" s="21"/>
      <c r="D3" s="22"/>
    </row>
    <row r="4">
      <c r="A4" s="20" t="str">
        <f>TRIMESTRE</f>
        <v>Del 1 de enero al 30 de septiembre de 2018 (b)</v>
      </c>
      <c r="B4" s="21"/>
      <c r="C4" s="21"/>
      <c r="D4" s="22"/>
    </row>
    <row r="5">
      <c r="A5" s="23" t="s">
        <v>655</v>
      </c>
      <c r="B5" s="24"/>
      <c r="C5" s="24"/>
      <c r="D5" s="25"/>
    </row>
    <row r="7" ht="39.0" customHeight="1">
      <c r="A7" s="78" t="s">
        <v>769</v>
      </c>
      <c r="B7" s="29" t="s">
        <v>2696</v>
      </c>
      <c r="C7" s="29" t="s">
        <v>2697</v>
      </c>
      <c r="D7" s="29" t="s">
        <v>2698</v>
      </c>
    </row>
    <row r="8">
      <c r="A8" s="33" t="s">
        <v>2699</v>
      </c>
      <c r="B8" s="79">
        <f t="shared" ref="B8:D8" si="1">SUM(B9:B11)</f>
        <v>30697108.69</v>
      </c>
      <c r="C8" s="79">
        <f t="shared" si="1"/>
        <v>0</v>
      </c>
      <c r="D8" s="79">
        <f t="shared" si="1"/>
        <v>22607610.57</v>
      </c>
    </row>
    <row r="9">
      <c r="A9" s="37" t="s">
        <v>2705</v>
      </c>
      <c r="B9" s="41">
        <v>3.069710869E7</v>
      </c>
      <c r="C9" s="41">
        <v>0.0</v>
      </c>
      <c r="D9" s="41">
        <v>2.260761057E7</v>
      </c>
    </row>
    <row r="10">
      <c r="A10" s="37" t="s">
        <v>2706</v>
      </c>
      <c r="B10" s="54">
        <v>0.0</v>
      </c>
      <c r="C10" s="54">
        <v>0.0</v>
      </c>
      <c r="D10" s="54">
        <v>0.0</v>
      </c>
    </row>
    <row r="11">
      <c r="A11" s="37" t="s">
        <v>2707</v>
      </c>
      <c r="B11" s="54">
        <f t="shared" ref="B11:D11" si="2">B44</f>
        <v>0</v>
      </c>
      <c r="C11" s="54">
        <f t="shared" si="2"/>
        <v>0</v>
      </c>
      <c r="D11" s="54">
        <f t="shared" si="2"/>
        <v>0</v>
      </c>
    </row>
    <row r="12">
      <c r="A12" s="37"/>
      <c r="B12" s="54"/>
      <c r="C12" s="54"/>
      <c r="D12" s="54"/>
    </row>
    <row r="13">
      <c r="A13" s="33" t="s">
        <v>2708</v>
      </c>
      <c r="B13" s="79">
        <f t="shared" ref="B13:D13" si="3">B14+B15</f>
        <v>30697108.69</v>
      </c>
      <c r="C13" s="79">
        <f t="shared" si="3"/>
        <v>58653.67</v>
      </c>
      <c r="D13" s="79">
        <f t="shared" si="3"/>
        <v>19378131.61</v>
      </c>
    </row>
    <row r="14">
      <c r="A14" s="37" t="s">
        <v>2709</v>
      </c>
      <c r="B14" s="41">
        <v>3.069710869E7</v>
      </c>
      <c r="C14" s="41">
        <v>58653.67</v>
      </c>
      <c r="D14" s="41">
        <v>1.937813161E7</v>
      </c>
    </row>
    <row r="15">
      <c r="A15" s="37" t="s">
        <v>2710</v>
      </c>
      <c r="B15" s="54">
        <v>0.0</v>
      </c>
      <c r="C15" s="54">
        <v>0.0</v>
      </c>
      <c r="D15" s="54">
        <v>0.0</v>
      </c>
    </row>
    <row r="16">
      <c r="A16" s="37"/>
      <c r="B16" s="54"/>
      <c r="C16" s="54"/>
      <c r="D16" s="54"/>
    </row>
    <row r="17">
      <c r="A17" s="33" t="s">
        <v>2711</v>
      </c>
      <c r="B17" s="80">
        <f t="shared" ref="B17:D17" si="4">B18+B19</f>
        <v>0</v>
      </c>
      <c r="C17" s="81">
        <f t="shared" si="4"/>
        <v>0</v>
      </c>
      <c r="D17" s="81">
        <f t="shared" si="4"/>
        <v>2634962.95</v>
      </c>
    </row>
    <row r="18">
      <c r="A18" s="37" t="s">
        <v>2712</v>
      </c>
      <c r="B18" s="82">
        <v>0.0</v>
      </c>
      <c r="C18" s="54">
        <v>0.0</v>
      </c>
      <c r="D18" s="54">
        <v>2634962.95</v>
      </c>
    </row>
    <row r="19">
      <c r="A19" s="37" t="s">
        <v>2713</v>
      </c>
      <c r="B19" s="82">
        <v>0.0</v>
      </c>
      <c r="C19" s="54">
        <v>0.0</v>
      </c>
      <c r="D19" s="83">
        <v>0.0</v>
      </c>
    </row>
    <row r="20">
      <c r="A20" s="37"/>
      <c r="B20" s="54"/>
      <c r="C20" s="54"/>
      <c r="D20" s="54"/>
    </row>
    <row r="21" ht="15.75" customHeight="1">
      <c r="A21" s="33" t="s">
        <v>2714</v>
      </c>
      <c r="B21" s="79">
        <f t="shared" ref="B21:D21" si="5">B8-B13+B17</f>
        <v>0</v>
      </c>
      <c r="C21" s="79">
        <f t="shared" si="5"/>
        <v>-58653.67</v>
      </c>
      <c r="D21" s="79">
        <f t="shared" si="5"/>
        <v>5864441.91</v>
      </c>
    </row>
    <row r="22" ht="15.75" customHeight="1">
      <c r="A22" s="33"/>
      <c r="B22" s="54"/>
      <c r="C22" s="54"/>
      <c r="D22" s="54"/>
    </row>
    <row r="23" ht="15.75" customHeight="1">
      <c r="A23" s="33" t="s">
        <v>2715</v>
      </c>
      <c r="B23" s="79">
        <f t="shared" ref="B23:D23" si="6">B21-B11</f>
        <v>0</v>
      </c>
      <c r="C23" s="79">
        <f t="shared" si="6"/>
        <v>-58653.67</v>
      </c>
      <c r="D23" s="79">
        <f t="shared" si="6"/>
        <v>5864441.91</v>
      </c>
    </row>
    <row r="24" ht="15.75" customHeight="1">
      <c r="A24" s="33"/>
      <c r="B24" s="81"/>
      <c r="C24" s="81"/>
      <c r="D24" s="81"/>
    </row>
    <row r="25" ht="15.75" customHeight="1">
      <c r="A25" s="84" t="s">
        <v>2716</v>
      </c>
      <c r="B25" s="79">
        <f t="shared" ref="B25:D25" si="7">B23-B17</f>
        <v>0</v>
      </c>
      <c r="C25" s="79">
        <f t="shared" si="7"/>
        <v>-58653.67</v>
      </c>
      <c r="D25" s="79">
        <f t="shared" si="7"/>
        <v>3229478.96</v>
      </c>
    </row>
    <row r="26" ht="15.75" customHeight="1">
      <c r="A26" s="85"/>
      <c r="B26" s="56"/>
      <c r="C26" s="56"/>
      <c r="D26" s="56"/>
    </row>
    <row r="27" ht="15.75" customHeight="1">
      <c r="A27" s="16"/>
    </row>
    <row r="28" ht="30.0" customHeight="1">
      <c r="A28" s="78" t="s">
        <v>2717</v>
      </c>
      <c r="B28" s="29" t="s">
        <v>2718</v>
      </c>
      <c r="C28" s="29" t="s">
        <v>2697</v>
      </c>
      <c r="D28" s="29" t="s">
        <v>2719</v>
      </c>
    </row>
    <row r="29" ht="15.75" customHeight="1">
      <c r="A29" s="33" t="s">
        <v>2720</v>
      </c>
      <c r="B29" s="52">
        <f t="shared" ref="B29:D29" si="8">B30+B31</f>
        <v>0</v>
      </c>
      <c r="C29" s="52">
        <f t="shared" si="8"/>
        <v>0</v>
      </c>
      <c r="D29" s="52">
        <f t="shared" si="8"/>
        <v>0</v>
      </c>
    </row>
    <row r="30" ht="15.75" customHeight="1">
      <c r="A30" s="37" t="s">
        <v>2721</v>
      </c>
      <c r="B30" s="34">
        <v>0.0</v>
      </c>
      <c r="C30" s="34">
        <v>0.0</v>
      </c>
      <c r="D30" s="34">
        <v>0.0</v>
      </c>
    </row>
    <row r="31" ht="15.75" customHeight="1">
      <c r="A31" s="37" t="s">
        <v>2722</v>
      </c>
      <c r="B31" s="34">
        <v>0.0</v>
      </c>
      <c r="C31" s="34">
        <v>0.0</v>
      </c>
      <c r="D31" s="34">
        <v>0.0</v>
      </c>
    </row>
    <row r="32" ht="15.75" customHeight="1">
      <c r="A32" s="34"/>
      <c r="B32" s="34"/>
      <c r="C32" s="34"/>
      <c r="D32" s="34"/>
    </row>
    <row r="33" ht="15.75" customHeight="1">
      <c r="A33" s="33" t="s">
        <v>2723</v>
      </c>
      <c r="B33" s="49">
        <f t="shared" ref="B33:D33" si="9">B25+B29</f>
        <v>0</v>
      </c>
      <c r="C33" s="49">
        <f t="shared" si="9"/>
        <v>-58653.67</v>
      </c>
      <c r="D33" s="49">
        <f t="shared" si="9"/>
        <v>3229478.96</v>
      </c>
    </row>
    <row r="34" ht="15.75" customHeight="1">
      <c r="A34" s="57"/>
      <c r="B34" s="57"/>
      <c r="C34" s="57"/>
      <c r="D34" s="57"/>
    </row>
    <row r="35" ht="15.75" customHeight="1">
      <c r="A35" s="16"/>
    </row>
    <row r="36" ht="15.75" customHeight="1">
      <c r="A36" s="78" t="s">
        <v>2717</v>
      </c>
      <c r="B36" s="29" t="s">
        <v>2724</v>
      </c>
      <c r="C36" s="29" t="s">
        <v>2697</v>
      </c>
      <c r="D36" s="29" t="s">
        <v>2698</v>
      </c>
    </row>
    <row r="37" ht="15.75" customHeight="1">
      <c r="A37" s="33" t="s">
        <v>2725</v>
      </c>
      <c r="B37" s="52">
        <f t="shared" ref="B37:D37" si="10">B38+B39</f>
        <v>0</v>
      </c>
      <c r="C37" s="52">
        <f t="shared" si="10"/>
        <v>0</v>
      </c>
      <c r="D37" s="52">
        <f t="shared" si="10"/>
        <v>0</v>
      </c>
    </row>
    <row r="38" ht="15.75" customHeight="1">
      <c r="A38" s="37" t="s">
        <v>2726</v>
      </c>
      <c r="B38" s="34">
        <v>0.0</v>
      </c>
      <c r="C38" s="34">
        <v>0.0</v>
      </c>
      <c r="D38" s="34">
        <v>0.0</v>
      </c>
    </row>
    <row r="39" ht="15.75" customHeight="1">
      <c r="A39" s="37" t="s">
        <v>2727</v>
      </c>
      <c r="B39" s="34">
        <v>0.0</v>
      </c>
      <c r="C39" s="34">
        <v>0.0</v>
      </c>
      <c r="D39" s="34">
        <v>0.0</v>
      </c>
    </row>
    <row r="40" ht="15.75" customHeight="1">
      <c r="A40" s="33" t="s">
        <v>2728</v>
      </c>
      <c r="B40" s="52">
        <f t="shared" ref="B40:D40" si="11">B41+B42</f>
        <v>0</v>
      </c>
      <c r="C40" s="52">
        <f t="shared" si="11"/>
        <v>0</v>
      </c>
      <c r="D40" s="52">
        <f t="shared" si="11"/>
        <v>0</v>
      </c>
    </row>
    <row r="41" ht="15.75" customHeight="1">
      <c r="A41" s="37" t="s">
        <v>2729</v>
      </c>
      <c r="B41" s="34">
        <v>0.0</v>
      </c>
      <c r="C41" s="34">
        <v>0.0</v>
      </c>
      <c r="D41" s="34">
        <v>0.0</v>
      </c>
    </row>
    <row r="42" ht="15.75" customHeight="1">
      <c r="A42" s="37" t="s">
        <v>2730</v>
      </c>
      <c r="B42" s="34">
        <v>0.0</v>
      </c>
      <c r="C42" s="34">
        <v>0.0</v>
      </c>
      <c r="D42" s="34">
        <v>0.0</v>
      </c>
    </row>
    <row r="43" ht="15.75" customHeight="1">
      <c r="A43" s="34"/>
      <c r="B43" s="34"/>
      <c r="C43" s="34"/>
      <c r="D43" s="34"/>
    </row>
    <row r="44" ht="15.75" customHeight="1">
      <c r="A44" s="33" t="s">
        <v>2731</v>
      </c>
      <c r="B44" s="52">
        <f t="shared" ref="B44:D44" si="12">B37-B40</f>
        <v>0</v>
      </c>
      <c r="C44" s="52">
        <f t="shared" si="12"/>
        <v>0</v>
      </c>
      <c r="D44" s="52">
        <f t="shared" si="12"/>
        <v>0</v>
      </c>
    </row>
    <row r="45" ht="15.75" customHeight="1">
      <c r="A45" s="86"/>
      <c r="B45" s="57"/>
      <c r="C45" s="57"/>
      <c r="D45" s="57"/>
    </row>
    <row r="46" ht="15.75" customHeight="1"/>
    <row r="47" ht="15.75" customHeight="1">
      <c r="A47" s="78" t="s">
        <v>2717</v>
      </c>
      <c r="B47" s="29" t="s">
        <v>2724</v>
      </c>
      <c r="C47" s="29" t="s">
        <v>2697</v>
      </c>
      <c r="D47" s="29" t="s">
        <v>2698</v>
      </c>
    </row>
    <row r="48" ht="15.75" customHeight="1">
      <c r="A48" s="87" t="s">
        <v>2732</v>
      </c>
      <c r="B48" s="88">
        <f t="shared" ref="B48:D48" si="13">B9</f>
        <v>30697108.69</v>
      </c>
      <c r="C48" s="88">
        <f t="shared" si="13"/>
        <v>0</v>
      </c>
      <c r="D48" s="88">
        <f t="shared" si="13"/>
        <v>22607610.57</v>
      </c>
    </row>
    <row r="49" ht="15.75" customHeight="1">
      <c r="A49" s="84" t="s">
        <v>2733</v>
      </c>
      <c r="B49" s="52">
        <f t="shared" ref="B49:D49" si="14">B50-B51</f>
        <v>0</v>
      </c>
      <c r="C49" s="52">
        <f t="shared" si="14"/>
        <v>0</v>
      </c>
      <c r="D49" s="52">
        <f t="shared" si="14"/>
        <v>0</v>
      </c>
    </row>
    <row r="50" ht="15.75" customHeight="1">
      <c r="A50" s="37" t="s">
        <v>2726</v>
      </c>
      <c r="B50" s="34">
        <v>0.0</v>
      </c>
      <c r="C50" s="34">
        <v>0.0</v>
      </c>
      <c r="D50" s="34">
        <v>0.0</v>
      </c>
    </row>
    <row r="51" ht="15.75" customHeight="1">
      <c r="A51" s="37" t="s">
        <v>2729</v>
      </c>
      <c r="B51" s="34">
        <v>0.0</v>
      </c>
      <c r="C51" s="34">
        <v>0.0</v>
      </c>
      <c r="D51" s="34">
        <v>0.0</v>
      </c>
    </row>
    <row r="52" ht="15.75" customHeight="1">
      <c r="A52" s="34"/>
      <c r="B52" s="34"/>
      <c r="C52" s="34"/>
      <c r="D52" s="34"/>
    </row>
    <row r="53" ht="15.75" customHeight="1">
      <c r="A53" s="37" t="s">
        <v>2709</v>
      </c>
      <c r="B53" s="40">
        <f t="shared" ref="B53:D53" si="15">B14</f>
        <v>30697108.69</v>
      </c>
      <c r="C53" s="40">
        <f t="shared" si="15"/>
        <v>58653.67</v>
      </c>
      <c r="D53" s="40">
        <f t="shared" si="15"/>
        <v>19378131.61</v>
      </c>
    </row>
    <row r="54" ht="15.75" customHeight="1">
      <c r="A54" s="34"/>
      <c r="B54" s="34"/>
      <c r="C54" s="34"/>
      <c r="D54" s="34"/>
    </row>
    <row r="55" ht="15.75" customHeight="1">
      <c r="A55" s="37" t="s">
        <v>2712</v>
      </c>
      <c r="B55" s="89">
        <f>B18</f>
        <v>0</v>
      </c>
      <c r="C55" s="34">
        <v>0.0</v>
      </c>
      <c r="D55" s="54">
        <v>1231005.03</v>
      </c>
    </row>
    <row r="56" ht="15.75" customHeight="1">
      <c r="A56" s="34"/>
      <c r="B56" s="34"/>
      <c r="C56" s="34"/>
      <c r="D56" s="34"/>
    </row>
    <row r="57" ht="32.25" customHeight="1">
      <c r="A57" s="84" t="s">
        <v>2734</v>
      </c>
      <c r="B57" s="49">
        <f t="shared" ref="B57:D57" si="16">B48+B49-B53+B55</f>
        <v>0</v>
      </c>
      <c r="C57" s="49">
        <f t="shared" si="16"/>
        <v>-58653.67</v>
      </c>
      <c r="D57" s="49">
        <f t="shared" si="16"/>
        <v>4460483.99</v>
      </c>
    </row>
    <row r="58" ht="15.75" customHeight="1">
      <c r="A58" s="52"/>
      <c r="B58" s="52"/>
      <c r="C58" s="52"/>
      <c r="D58" s="52"/>
    </row>
    <row r="59" ht="30.0" customHeight="1">
      <c r="A59" s="84" t="s">
        <v>2735</v>
      </c>
      <c r="B59" s="49">
        <f t="shared" ref="B59:D59" si="17">B57-B49</f>
        <v>0</v>
      </c>
      <c r="C59" s="49">
        <f t="shared" si="17"/>
        <v>-58653.67</v>
      </c>
      <c r="D59" s="49">
        <f t="shared" si="17"/>
        <v>4460483.99</v>
      </c>
    </row>
    <row r="60" ht="15.75" customHeight="1">
      <c r="A60" s="57"/>
      <c r="B60" s="57"/>
      <c r="C60" s="57"/>
      <c r="D60" s="57"/>
    </row>
    <row r="61" ht="15.75" customHeight="1"/>
    <row r="62" ht="15.75" customHeight="1">
      <c r="A62" s="78" t="s">
        <v>2717</v>
      </c>
      <c r="B62" s="29" t="s">
        <v>2724</v>
      </c>
      <c r="C62" s="29" t="s">
        <v>2697</v>
      </c>
      <c r="D62" s="29" t="s">
        <v>2698</v>
      </c>
    </row>
    <row r="63" ht="15.75" customHeight="1">
      <c r="A63" s="87" t="s">
        <v>2706</v>
      </c>
      <c r="B63" s="90">
        <f t="shared" ref="B63:D63" si="18">B10</f>
        <v>0</v>
      </c>
      <c r="C63" s="90">
        <f t="shared" si="18"/>
        <v>0</v>
      </c>
      <c r="D63" s="90">
        <f t="shared" si="18"/>
        <v>0</v>
      </c>
    </row>
    <row r="64" ht="15.75" customHeight="1">
      <c r="A64" s="84" t="s">
        <v>2736</v>
      </c>
      <c r="B64" s="81">
        <f t="shared" ref="B64:D64" si="19">B65-B66</f>
        <v>0</v>
      </c>
      <c r="C64" s="81">
        <f t="shared" si="19"/>
        <v>0</v>
      </c>
      <c r="D64" s="81">
        <f t="shared" si="19"/>
        <v>0</v>
      </c>
    </row>
    <row r="65" ht="15.75" customHeight="1">
      <c r="A65" s="37" t="s">
        <v>2727</v>
      </c>
      <c r="B65" s="54">
        <v>0.0</v>
      </c>
      <c r="C65" s="54">
        <v>0.0</v>
      </c>
      <c r="D65" s="54">
        <v>0.0</v>
      </c>
    </row>
    <row r="66" ht="15.75" customHeight="1">
      <c r="A66" s="37" t="s">
        <v>2730</v>
      </c>
      <c r="B66" s="54">
        <v>0.0</v>
      </c>
      <c r="C66" s="54">
        <v>0.0</v>
      </c>
      <c r="D66" s="54">
        <v>0.0</v>
      </c>
    </row>
    <row r="67" ht="15.75" customHeight="1">
      <c r="A67" s="34"/>
      <c r="B67" s="54"/>
      <c r="C67" s="54"/>
      <c r="D67" s="54"/>
    </row>
    <row r="68" ht="15.75" customHeight="1">
      <c r="A68" s="37" t="s">
        <v>2737</v>
      </c>
      <c r="B68" s="54">
        <f t="shared" ref="B68:D68" si="20">B15</f>
        <v>0</v>
      </c>
      <c r="C68" s="54">
        <f t="shared" si="20"/>
        <v>0</v>
      </c>
      <c r="D68" s="54">
        <f t="shared" si="20"/>
        <v>0</v>
      </c>
    </row>
    <row r="69" ht="15.75" customHeight="1">
      <c r="A69" s="34"/>
      <c r="B69" s="54"/>
      <c r="C69" s="54"/>
      <c r="D69" s="54"/>
    </row>
    <row r="70" ht="15.75" customHeight="1">
      <c r="A70" s="37" t="s">
        <v>2713</v>
      </c>
      <c r="B70" s="82">
        <f>B19</f>
        <v>0</v>
      </c>
      <c r="C70" s="54">
        <v>0.0</v>
      </c>
      <c r="D70" s="54">
        <v>0.0</v>
      </c>
    </row>
    <row r="71" ht="15.75" customHeight="1">
      <c r="A71" s="34"/>
      <c r="B71" s="54"/>
      <c r="C71" s="54"/>
      <c r="D71" s="54"/>
    </row>
    <row r="72" ht="30.0" customHeight="1">
      <c r="A72" s="84" t="s">
        <v>2738</v>
      </c>
      <c r="B72" s="81">
        <f t="shared" ref="B72:D72" si="21">B63+B64-B68+B70</f>
        <v>0</v>
      </c>
      <c r="C72" s="81">
        <f t="shared" si="21"/>
        <v>0</v>
      </c>
      <c r="D72" s="81">
        <f t="shared" si="21"/>
        <v>0</v>
      </c>
    </row>
    <row r="73" ht="15.75" customHeight="1">
      <c r="A73" s="34"/>
      <c r="B73" s="54"/>
      <c r="C73" s="54"/>
      <c r="D73" s="54"/>
    </row>
    <row r="74" ht="30.0" customHeight="1">
      <c r="A74" s="84" t="s">
        <v>2739</v>
      </c>
      <c r="B74" s="81">
        <f t="shared" ref="B74:D74" si="22">B72-B64</f>
        <v>0</v>
      </c>
      <c r="C74" s="81">
        <f t="shared" si="22"/>
        <v>0</v>
      </c>
      <c r="D74" s="81">
        <f t="shared" si="22"/>
        <v>0</v>
      </c>
    </row>
    <row r="75" ht="15.75" customHeight="1">
      <c r="A75" s="57"/>
      <c r="B75" s="56"/>
      <c r="C75" s="56"/>
      <c r="D75" s="56"/>
    </row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2:D2"/>
    <mergeCell ref="A3:D3"/>
    <mergeCell ref="A4:D4"/>
    <mergeCell ref="A5:D5"/>
    <mergeCell ref="A1:D1"/>
  </mergeCells>
  <dataValidations>
    <dataValidation type="decimal" allowBlank="1" showErrorMessage="1" sqref="B8:D25 B29:D33 B37:D44 B48:D59 B63:D74">
      <formula1>-1.79769313486231E100</formula1>
      <formula2>1.79769313486231E100</formula2>
    </dataValidation>
  </dataValidations>
  <printOptions horizontalCentered="1"/>
  <pageMargins bottom="0.7480314960629921" footer="0.0" header="0.0" left="0.7086614173228347" right="0.7086614173228347" top="0.7480314960629921"/>
  <pageSetup fitToHeight="0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5.43"/>
    <col customWidth="1" min="16" max="16" width="10.71"/>
    <col customWidth="1" min="17" max="17" width="12.71"/>
    <col customWidth="1" min="18" max="18" width="18.86"/>
    <col customWidth="1" min="19" max="19" width="10.71"/>
    <col customWidth="1" min="20" max="20" width="5.86"/>
    <col customWidth="1" min="21" max="21" width="17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2740</v>
      </c>
      <c r="Q1" t="s">
        <v>2741</v>
      </c>
      <c r="R1" t="s">
        <v>2742</v>
      </c>
    </row>
    <row r="2">
      <c r="A2" s="5" t="str">
        <f t="shared" ref="A2:A39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4,1,0,0,0,0,0</v>
      </c>
      <c r="B2">
        <v>4.0</v>
      </c>
      <c r="C2">
        <v>1.0</v>
      </c>
      <c r="I2" t="s">
        <v>2743</v>
      </c>
      <c r="P2" s="48">
        <f>'Formato 4'!B8</f>
        <v>30697108.69</v>
      </c>
      <c r="Q2" s="48">
        <f>'Formato 4'!C8</f>
        <v>0</v>
      </c>
      <c r="R2" s="48">
        <f>'Formato 4'!D8</f>
        <v>22607610.57</v>
      </c>
      <c r="S2" s="48"/>
      <c r="T2" s="48"/>
      <c r="U2" s="48"/>
      <c r="V2" s="48"/>
    </row>
    <row r="3">
      <c r="A3" s="5" t="str">
        <f t="shared" si="1"/>
        <v>4,1,1,0,0,0,0</v>
      </c>
      <c r="B3">
        <v>4.0</v>
      </c>
      <c r="C3">
        <v>1.0</v>
      </c>
      <c r="D3">
        <v>1.0</v>
      </c>
      <c r="J3" t="s">
        <v>2744</v>
      </c>
      <c r="P3" s="48">
        <f>'Formato 4'!B9</f>
        <v>30697108.69</v>
      </c>
      <c r="Q3" s="48">
        <f>'Formato 4'!C9</f>
        <v>0</v>
      </c>
      <c r="R3" s="48">
        <f>'Formato 4'!D9</f>
        <v>22607610.57</v>
      </c>
      <c r="S3" s="48"/>
      <c r="T3" s="48"/>
      <c r="U3" s="48"/>
      <c r="V3" s="48"/>
    </row>
    <row r="4">
      <c r="A4" s="5" t="str">
        <f t="shared" si="1"/>
        <v>4,1,2,0,0,0,0</v>
      </c>
      <c r="B4">
        <v>4.0</v>
      </c>
      <c r="C4">
        <v>1.0</v>
      </c>
      <c r="D4">
        <v>2.0</v>
      </c>
      <c r="J4" t="s">
        <v>2745</v>
      </c>
      <c r="P4" s="48">
        <f>'Formato 4'!B10</f>
        <v>0</v>
      </c>
      <c r="Q4" s="48">
        <f>'Formato 4'!C10</f>
        <v>0</v>
      </c>
      <c r="R4" s="48">
        <f>'Formato 4'!D10</f>
        <v>0</v>
      </c>
      <c r="S4" s="48"/>
      <c r="T4" s="48"/>
      <c r="U4" s="48"/>
      <c r="V4" s="48"/>
    </row>
    <row r="5">
      <c r="A5" s="5" t="str">
        <f t="shared" si="1"/>
        <v>4,1,3,0,0,0,0</v>
      </c>
      <c r="B5">
        <v>4.0</v>
      </c>
      <c r="C5">
        <v>1.0</v>
      </c>
      <c r="D5">
        <v>3.0</v>
      </c>
      <c r="J5" t="s">
        <v>2746</v>
      </c>
      <c r="P5" s="48">
        <f>'Formato 4'!B11</f>
        <v>0</v>
      </c>
      <c r="Q5" s="48">
        <f>'Formato 4'!C11</f>
        <v>0</v>
      </c>
      <c r="R5" s="48">
        <f>'Formato 4'!D11</f>
        <v>0</v>
      </c>
      <c r="S5" s="48"/>
      <c r="T5" s="48"/>
      <c r="U5" s="48"/>
      <c r="V5" s="48"/>
    </row>
    <row r="6">
      <c r="A6" s="5" t="str">
        <f t="shared" si="1"/>
        <v>4,2,0,0,0,0,0</v>
      </c>
      <c r="B6">
        <v>4.0</v>
      </c>
      <c r="C6">
        <v>2.0</v>
      </c>
      <c r="I6" t="s">
        <v>2747</v>
      </c>
      <c r="P6" s="48">
        <f>'Formato 4'!B13</f>
        <v>30697108.69</v>
      </c>
      <c r="Q6" s="48">
        <f>'Formato 4'!C13</f>
        <v>58653.67</v>
      </c>
      <c r="R6" s="48">
        <f>'Formato 4'!D13</f>
        <v>19378131.61</v>
      </c>
      <c r="S6" s="48"/>
      <c r="T6" s="48"/>
      <c r="U6" s="48"/>
      <c r="V6" s="48"/>
      <c r="W6" s="48"/>
      <c r="X6" s="48"/>
      <c r="Y6" s="48"/>
    </row>
    <row r="7">
      <c r="A7" s="5" t="str">
        <f t="shared" si="1"/>
        <v>4,2,1,0,0,0,0</v>
      </c>
      <c r="B7">
        <v>4.0</v>
      </c>
      <c r="C7">
        <v>2.0</v>
      </c>
      <c r="D7">
        <v>1.0</v>
      </c>
      <c r="J7" t="s">
        <v>2748</v>
      </c>
      <c r="P7" s="48">
        <f>'Formato 4'!B14</f>
        <v>30697108.69</v>
      </c>
      <c r="Q7" s="48">
        <f>'Formato 4'!C14</f>
        <v>58653.67</v>
      </c>
      <c r="R7" s="48">
        <f>'Formato 4'!D14</f>
        <v>19378131.61</v>
      </c>
    </row>
    <row r="8">
      <c r="A8" s="5" t="str">
        <f t="shared" si="1"/>
        <v>4,2,2,0,0,0,0</v>
      </c>
      <c r="B8">
        <v>4.0</v>
      </c>
      <c r="C8">
        <v>2.0</v>
      </c>
      <c r="D8">
        <v>2.0</v>
      </c>
      <c r="J8" t="s">
        <v>2749</v>
      </c>
      <c r="P8" s="48">
        <f>'Formato 4'!B15</f>
        <v>0</v>
      </c>
      <c r="Q8" s="48">
        <f>'Formato 4'!C15</f>
        <v>0</v>
      </c>
      <c r="R8" s="48">
        <f>'Formato 4'!D15</f>
        <v>0</v>
      </c>
    </row>
    <row r="9">
      <c r="A9" s="5" t="str">
        <f t="shared" si="1"/>
        <v>4,3,0,0,0,0,0</v>
      </c>
      <c r="B9">
        <v>4.0</v>
      </c>
      <c r="C9">
        <v>3.0</v>
      </c>
      <c r="I9" t="s">
        <v>2750</v>
      </c>
      <c r="P9" s="48"/>
      <c r="Q9" s="48">
        <f>'Formato 4'!C17</f>
        <v>0</v>
      </c>
      <c r="R9" s="48">
        <f>'Formato 4'!D17</f>
        <v>2634962.95</v>
      </c>
    </row>
    <row r="10">
      <c r="A10" s="5" t="str">
        <f t="shared" si="1"/>
        <v>4,3,1,0,0,0,0</v>
      </c>
      <c r="B10">
        <v>4.0</v>
      </c>
      <c r="C10">
        <v>3.0</v>
      </c>
      <c r="D10">
        <v>1.0</v>
      </c>
      <c r="J10" t="s">
        <v>2751</v>
      </c>
      <c r="P10" s="48"/>
      <c r="Q10" s="48">
        <f>'Formato 4'!C18</f>
        <v>0</v>
      </c>
      <c r="R10" s="48">
        <f>'Formato 4'!D18</f>
        <v>2634962.95</v>
      </c>
    </row>
    <row r="11">
      <c r="A11" s="5" t="str">
        <f t="shared" si="1"/>
        <v>4,3,2,0,0,0,0</v>
      </c>
      <c r="B11">
        <v>4.0</v>
      </c>
      <c r="C11">
        <v>3.0</v>
      </c>
      <c r="D11">
        <v>2.0</v>
      </c>
      <c r="J11" t="s">
        <v>2752</v>
      </c>
      <c r="N11" s="5"/>
      <c r="P11" s="48"/>
      <c r="Q11" s="48">
        <f>'Formato 4'!C19</f>
        <v>0</v>
      </c>
      <c r="R11" s="48">
        <f>'Formato 4'!D19</f>
        <v>0</v>
      </c>
    </row>
    <row r="12">
      <c r="A12" s="5" t="str">
        <f t="shared" si="1"/>
        <v>4,4,0,0,0,0,0</v>
      </c>
      <c r="B12">
        <v>4.0</v>
      </c>
      <c r="C12">
        <v>4.0</v>
      </c>
      <c r="I12" t="s">
        <v>2753</v>
      </c>
      <c r="P12" s="48">
        <f>'Formato 4'!B21</f>
        <v>0</v>
      </c>
      <c r="Q12" s="48">
        <f>'Formato 4'!C21</f>
        <v>-58653.67</v>
      </c>
      <c r="R12" s="48">
        <f>'Formato 4'!D21</f>
        <v>5864441.91</v>
      </c>
    </row>
    <row r="13">
      <c r="A13" s="5" t="str">
        <f t="shared" si="1"/>
        <v>4,5,0,0,0,0,0</v>
      </c>
      <c r="B13">
        <v>4.0</v>
      </c>
      <c r="C13">
        <v>5.0</v>
      </c>
      <c r="I13" t="s">
        <v>2754</v>
      </c>
      <c r="P13" s="48">
        <f>'Formato 4'!B23</f>
        <v>0</v>
      </c>
      <c r="Q13" s="48">
        <f>'Formato 4'!C23</f>
        <v>-58653.67</v>
      </c>
      <c r="R13" s="48">
        <f>'Formato 4'!D23</f>
        <v>5864441.91</v>
      </c>
    </row>
    <row r="14">
      <c r="A14" s="5" t="str">
        <f t="shared" si="1"/>
        <v>4,6,0,0,0,0,0</v>
      </c>
      <c r="B14">
        <v>4.0</v>
      </c>
      <c r="C14">
        <v>6.0</v>
      </c>
      <c r="I14" t="s">
        <v>2755</v>
      </c>
      <c r="P14" s="48">
        <f>'Formato 4'!B25</f>
        <v>0</v>
      </c>
      <c r="Q14" s="48">
        <f>'Formato 4'!C25</f>
        <v>-58653.67</v>
      </c>
      <c r="R14" s="48">
        <f>'Formato 4'!D25</f>
        <v>3229478.96</v>
      </c>
    </row>
    <row r="15">
      <c r="A15" s="5" t="str">
        <f t="shared" si="1"/>
        <v>4,7,0,0,0,0,0</v>
      </c>
      <c r="B15">
        <v>4.0</v>
      </c>
      <c r="C15">
        <v>7.0</v>
      </c>
      <c r="I15" t="s">
        <v>2756</v>
      </c>
      <c r="P15">
        <f>'Formato 4'!B29</f>
        <v>0</v>
      </c>
      <c r="Q15">
        <f>'Formato 4'!C29</f>
        <v>0</v>
      </c>
      <c r="R15">
        <f>'Formato 4'!D29</f>
        <v>0</v>
      </c>
    </row>
    <row r="16">
      <c r="A16" s="5" t="str">
        <f t="shared" si="1"/>
        <v>4,7,1,0,0,0,0</v>
      </c>
      <c r="B16">
        <v>4.0</v>
      </c>
      <c r="C16">
        <v>7.0</v>
      </c>
      <c r="D16">
        <v>1.0</v>
      </c>
      <c r="J16" t="s">
        <v>2757</v>
      </c>
      <c r="P16">
        <f>'Formato 4'!B30</f>
        <v>0</v>
      </c>
      <c r="Q16">
        <f>'Formato 4'!C30</f>
        <v>0</v>
      </c>
      <c r="R16">
        <f>'Formato 4'!D30</f>
        <v>0</v>
      </c>
    </row>
    <row r="17">
      <c r="A17" s="5" t="str">
        <f t="shared" si="1"/>
        <v>4,7,2,0,0,0,0</v>
      </c>
      <c r="B17">
        <v>4.0</v>
      </c>
      <c r="C17">
        <v>7.0</v>
      </c>
      <c r="D17">
        <v>2.0</v>
      </c>
      <c r="J17" t="s">
        <v>2758</v>
      </c>
      <c r="P17">
        <f>'Formato 4'!B31</f>
        <v>0</v>
      </c>
      <c r="Q17">
        <f>'Formato 4'!C31</f>
        <v>0</v>
      </c>
      <c r="R17">
        <f>'Formato 4'!D31</f>
        <v>0</v>
      </c>
    </row>
    <row r="18">
      <c r="A18" s="5" t="str">
        <f t="shared" si="1"/>
        <v>4,8,0,0,0,0,0</v>
      </c>
      <c r="B18">
        <v>4.0</v>
      </c>
      <c r="C18">
        <v>8.0</v>
      </c>
      <c r="I18" t="s">
        <v>2759</v>
      </c>
      <c r="P18" s="59">
        <f>'Formato 4'!B33</f>
        <v>0</v>
      </c>
      <c r="Q18" s="59">
        <f>'Formato 4'!C33</f>
        <v>-58653.67</v>
      </c>
      <c r="R18" s="59">
        <f>'Formato 4'!D33</f>
        <v>3229478.96</v>
      </c>
    </row>
    <row r="19">
      <c r="A19" s="5" t="str">
        <f t="shared" si="1"/>
        <v>4,8,0,0,0,0,0</v>
      </c>
      <c r="B19">
        <v>4.0</v>
      </c>
      <c r="C19">
        <v>8.0</v>
      </c>
      <c r="I19" t="s">
        <v>2760</v>
      </c>
      <c r="P19">
        <f>'Formato 4'!B37</f>
        <v>0</v>
      </c>
      <c r="Q19">
        <f>'Formato 4'!C37</f>
        <v>0</v>
      </c>
      <c r="R19">
        <f>'Formato 4'!D37</f>
        <v>0</v>
      </c>
    </row>
    <row r="20">
      <c r="A20" s="5" t="str">
        <f t="shared" si="1"/>
        <v>4,8,1,0,0,0,0</v>
      </c>
      <c r="B20">
        <v>4.0</v>
      </c>
      <c r="C20">
        <v>8.0</v>
      </c>
      <c r="D20">
        <v>1.0</v>
      </c>
      <c r="J20" t="s">
        <v>2761</v>
      </c>
      <c r="P20">
        <f>'Formato 4'!B38</f>
        <v>0</v>
      </c>
      <c r="Q20">
        <f>'Formato 4'!C38</f>
        <v>0</v>
      </c>
      <c r="R20">
        <f>'Formato 4'!D38</f>
        <v>0</v>
      </c>
    </row>
    <row r="21" ht="15.75" customHeight="1">
      <c r="A21" s="5" t="str">
        <f t="shared" si="1"/>
        <v>4,8,2,0,0,0,0</v>
      </c>
      <c r="B21">
        <v>4.0</v>
      </c>
      <c r="C21">
        <v>8.0</v>
      </c>
      <c r="D21">
        <v>2.0</v>
      </c>
      <c r="J21" t="s">
        <v>2762</v>
      </c>
      <c r="P21">
        <f>'Formato 4'!B39</f>
        <v>0</v>
      </c>
      <c r="Q21">
        <f>'Formato 4'!C39</f>
        <v>0</v>
      </c>
      <c r="R21">
        <f>'Formato 4'!D39</f>
        <v>0</v>
      </c>
    </row>
    <row r="22" ht="15.75" customHeight="1">
      <c r="A22" s="5" t="str">
        <f t="shared" si="1"/>
        <v>4,9,0,0,0,0,0</v>
      </c>
      <c r="B22">
        <v>4.0</v>
      </c>
      <c r="C22">
        <v>9.0</v>
      </c>
      <c r="I22" t="s">
        <v>2763</v>
      </c>
      <c r="P22">
        <f>'Formato 4'!B40</f>
        <v>0</v>
      </c>
      <c r="Q22">
        <f>'Formato 4'!C40</f>
        <v>0</v>
      </c>
      <c r="R22">
        <f>'Formato 4'!D40</f>
        <v>0</v>
      </c>
    </row>
    <row r="23" ht="15.75" customHeight="1">
      <c r="A23" s="5" t="str">
        <f t="shared" si="1"/>
        <v>4,9,1,0,0,0,0</v>
      </c>
      <c r="B23">
        <v>4.0</v>
      </c>
      <c r="C23">
        <v>9.0</v>
      </c>
      <c r="D23">
        <v>1.0</v>
      </c>
      <c r="J23" t="s">
        <v>2729</v>
      </c>
      <c r="P23">
        <f>'Formato 4'!B41</f>
        <v>0</v>
      </c>
      <c r="Q23">
        <f>'Formato 4'!C41</f>
        <v>0</v>
      </c>
      <c r="R23">
        <f>'Formato 4'!D41</f>
        <v>0</v>
      </c>
    </row>
    <row r="24" ht="15.75" customHeight="1">
      <c r="A24" s="5" t="str">
        <f t="shared" si="1"/>
        <v>4,9,2,0,0,0,0</v>
      </c>
      <c r="B24">
        <v>4.0</v>
      </c>
      <c r="C24">
        <v>9.0</v>
      </c>
      <c r="D24">
        <v>2.0</v>
      </c>
      <c r="J24" t="s">
        <v>2730</v>
      </c>
      <c r="P24">
        <f>'Formato 4'!B42</f>
        <v>0</v>
      </c>
      <c r="Q24">
        <f>'Formato 4'!C42</f>
        <v>0</v>
      </c>
      <c r="R24">
        <f>'Formato 4'!D42</f>
        <v>0</v>
      </c>
    </row>
    <row r="25" ht="15.75" customHeight="1">
      <c r="A25" s="5" t="str">
        <f t="shared" si="1"/>
        <v>4,10,0,0,0,0,0</v>
      </c>
      <c r="B25">
        <v>4.0</v>
      </c>
      <c r="C25">
        <v>10.0</v>
      </c>
      <c r="I25" t="s">
        <v>2746</v>
      </c>
      <c r="P25">
        <f>'Formato 4'!B44</f>
        <v>0</v>
      </c>
      <c r="Q25">
        <f>'Formato 4'!C44</f>
        <v>0</v>
      </c>
      <c r="R25">
        <f>'Formato 4'!D44</f>
        <v>0</v>
      </c>
    </row>
    <row r="26" ht="15.75" customHeight="1">
      <c r="A26" s="5" t="str">
        <f t="shared" si="1"/>
        <v>4,11,0,0,0,0,0</v>
      </c>
      <c r="B26">
        <v>4.0</v>
      </c>
      <c r="C26">
        <v>11.0</v>
      </c>
      <c r="I26" t="s">
        <v>2744</v>
      </c>
      <c r="P26" s="59">
        <f>'Formato 4'!B48</f>
        <v>30697108.69</v>
      </c>
      <c r="Q26" s="59">
        <f>'Formato 4'!C48</f>
        <v>0</v>
      </c>
      <c r="R26" s="59">
        <f>'Formato 4'!D48</f>
        <v>22607610.57</v>
      </c>
    </row>
    <row r="27" ht="15.75" customHeight="1">
      <c r="A27" s="5" t="str">
        <f t="shared" si="1"/>
        <v>4,11,1,0,0,0,0</v>
      </c>
      <c r="B27">
        <v>4.0</v>
      </c>
      <c r="C27">
        <v>11.0</v>
      </c>
      <c r="D27">
        <v>1.0</v>
      </c>
      <c r="J27" t="s">
        <v>2764</v>
      </c>
      <c r="P27">
        <f>'Formato 4'!B49</f>
        <v>0</v>
      </c>
      <c r="Q27">
        <f>'Formato 4'!C49</f>
        <v>0</v>
      </c>
      <c r="R27">
        <f>'Formato 4'!D49</f>
        <v>0</v>
      </c>
    </row>
    <row r="28" ht="15.75" customHeight="1">
      <c r="A28" s="5" t="str">
        <f t="shared" si="1"/>
        <v>4,11,1,1,0,0,0</v>
      </c>
      <c r="B28">
        <v>4.0</v>
      </c>
      <c r="C28">
        <v>11.0</v>
      </c>
      <c r="D28">
        <v>1.0</v>
      </c>
      <c r="E28">
        <v>1.0</v>
      </c>
      <c r="K28" t="s">
        <v>2761</v>
      </c>
      <c r="P28">
        <f>'Formato 4'!B50</f>
        <v>0</v>
      </c>
      <c r="Q28">
        <f>'Formato 4'!C50</f>
        <v>0</v>
      </c>
      <c r="R28">
        <f>'Formato 4'!D50</f>
        <v>0</v>
      </c>
    </row>
    <row r="29" ht="15.75" customHeight="1">
      <c r="A29" s="5" t="str">
        <f t="shared" si="1"/>
        <v>4,11,1,2,0,0,0</v>
      </c>
      <c r="B29">
        <v>4.0</v>
      </c>
      <c r="C29">
        <v>11.0</v>
      </c>
      <c r="D29">
        <v>1.0</v>
      </c>
      <c r="E29">
        <v>2.0</v>
      </c>
      <c r="K29" t="s">
        <v>2765</v>
      </c>
      <c r="P29">
        <f>'Formato 4'!B51</f>
        <v>0</v>
      </c>
      <c r="Q29">
        <f>'Formato 4'!C51</f>
        <v>0</v>
      </c>
      <c r="R29">
        <f>'Formato 4'!D51</f>
        <v>0</v>
      </c>
    </row>
    <row r="30" ht="15.75" customHeight="1">
      <c r="A30" s="5" t="str">
        <f t="shared" si="1"/>
        <v>4,12,0,0,0,0,0</v>
      </c>
      <c r="B30">
        <v>4.0</v>
      </c>
      <c r="C30">
        <v>12.0</v>
      </c>
      <c r="I30" t="s">
        <v>2748</v>
      </c>
      <c r="P30" s="59">
        <f>'Formato 4'!B53</f>
        <v>30697108.69</v>
      </c>
      <c r="Q30" s="59">
        <f>'Formato 4'!C53</f>
        <v>58653.67</v>
      </c>
      <c r="R30" s="59">
        <f>'Formato 4'!D53</f>
        <v>19378131.61</v>
      </c>
    </row>
    <row r="31" ht="15.75" customHeight="1">
      <c r="A31" s="5" t="str">
        <f t="shared" si="1"/>
        <v>4,13,0,0,0,0,0</v>
      </c>
      <c r="B31">
        <v>4.0</v>
      </c>
      <c r="C31">
        <v>13.0</v>
      </c>
      <c r="I31" t="s">
        <v>2751</v>
      </c>
      <c r="Q31">
        <f>'Formato 4'!C55</f>
        <v>0</v>
      </c>
      <c r="R31">
        <f>'Formato 4'!D55</f>
        <v>1231005.03</v>
      </c>
    </row>
    <row r="32" ht="15.75" customHeight="1">
      <c r="A32" s="5" t="str">
        <f t="shared" si="1"/>
        <v>4,14,0,0,0,0,0</v>
      </c>
      <c r="B32">
        <v>4.0</v>
      </c>
      <c r="C32">
        <v>14.0</v>
      </c>
      <c r="I32" t="s">
        <v>2745</v>
      </c>
      <c r="P32">
        <f>'Formato 4'!B63</f>
        <v>0</v>
      </c>
      <c r="Q32">
        <f>'Formato 4'!C63</f>
        <v>0</v>
      </c>
      <c r="R32">
        <f>'Formato 4'!D63</f>
        <v>0</v>
      </c>
    </row>
    <row r="33" ht="15.75" customHeight="1">
      <c r="A33" s="5" t="str">
        <f t="shared" si="1"/>
        <v>4,14,1,0,0,0,0</v>
      </c>
      <c r="B33">
        <v>4.0</v>
      </c>
      <c r="C33">
        <v>14.0</v>
      </c>
      <c r="D33">
        <v>1.0</v>
      </c>
      <c r="J33" t="s">
        <v>2766</v>
      </c>
      <c r="P33">
        <f>'Formato 4'!B64</f>
        <v>0</v>
      </c>
      <c r="Q33">
        <f>'Formato 4'!C64</f>
        <v>0</v>
      </c>
      <c r="R33">
        <f>'Formato 4'!D64</f>
        <v>0</v>
      </c>
    </row>
    <row r="34" ht="15.75" customHeight="1">
      <c r="A34" s="5" t="str">
        <f t="shared" si="1"/>
        <v>4,14,1,1,0,0,0</v>
      </c>
      <c r="B34">
        <v>4.0</v>
      </c>
      <c r="C34">
        <v>14.0</v>
      </c>
      <c r="D34">
        <v>1.0</v>
      </c>
      <c r="E34">
        <v>1.0</v>
      </c>
      <c r="K34" t="s">
        <v>2767</v>
      </c>
      <c r="P34">
        <f>'Formato 4'!B65</f>
        <v>0</v>
      </c>
      <c r="Q34">
        <f>'Formato 4'!C65</f>
        <v>0</v>
      </c>
      <c r="R34">
        <f>'Formato 4'!D65</f>
        <v>0</v>
      </c>
    </row>
    <row r="35" ht="15.75" customHeight="1">
      <c r="A35" s="5" t="str">
        <f t="shared" si="1"/>
        <v>4,14,1,2,0,0,0</v>
      </c>
      <c r="B35">
        <v>4.0</v>
      </c>
      <c r="C35">
        <v>14.0</v>
      </c>
      <c r="D35">
        <v>1.0</v>
      </c>
      <c r="E35">
        <v>2.0</v>
      </c>
      <c r="K35" t="s">
        <v>2768</v>
      </c>
      <c r="P35">
        <f>'Formato 4'!B66</f>
        <v>0</v>
      </c>
      <c r="Q35">
        <f>'Formato 4'!C66</f>
        <v>0</v>
      </c>
      <c r="R35">
        <f>'Formato 4'!D66</f>
        <v>0</v>
      </c>
    </row>
    <row r="36" ht="15.75" customHeight="1">
      <c r="A36" s="5" t="str">
        <f t="shared" si="1"/>
        <v>4,15,0,0,0,0,0</v>
      </c>
      <c r="B36">
        <v>4.0</v>
      </c>
      <c r="C36">
        <v>15.0</v>
      </c>
      <c r="I36" t="s">
        <v>2749</v>
      </c>
      <c r="P36">
        <f>'Formato 4'!B68</f>
        <v>0</v>
      </c>
      <c r="Q36">
        <f>'Formato 4'!C68</f>
        <v>0</v>
      </c>
      <c r="R36">
        <f>'Formato 4'!D68</f>
        <v>0</v>
      </c>
    </row>
    <row r="37" ht="15.75" customHeight="1">
      <c r="A37" s="5" t="str">
        <f t="shared" si="1"/>
        <v>4,16,0,0,0,0,0</v>
      </c>
      <c r="B37">
        <v>4.0</v>
      </c>
      <c r="C37">
        <v>16.0</v>
      </c>
      <c r="I37" t="s">
        <v>2752</v>
      </c>
      <c r="Q37">
        <f>'Formato 4'!C70</f>
        <v>0</v>
      </c>
      <c r="R37">
        <f>'Formato 4'!D70</f>
        <v>0</v>
      </c>
    </row>
    <row r="38" ht="15.75" customHeight="1">
      <c r="A38" s="5" t="str">
        <f t="shared" si="1"/>
        <v>4,17,0,0,0,0,0</v>
      </c>
      <c r="B38">
        <v>4.0</v>
      </c>
      <c r="C38">
        <v>17.0</v>
      </c>
      <c r="I38" t="s">
        <v>2769</v>
      </c>
      <c r="P38">
        <f>'Formato 4'!B72</f>
        <v>0</v>
      </c>
      <c r="Q38">
        <f>'Formato 4'!C72</f>
        <v>0</v>
      </c>
      <c r="R38">
        <f>'Formato 4'!D72</f>
        <v>0</v>
      </c>
    </row>
    <row r="39" ht="15.75" customHeight="1">
      <c r="A39" s="5" t="str">
        <f t="shared" si="1"/>
        <v>4,18,0,0,0,0,0</v>
      </c>
      <c r="B39">
        <v>4.0</v>
      </c>
      <c r="C39">
        <v>18.0</v>
      </c>
      <c r="I39" t="s">
        <v>2770</v>
      </c>
      <c r="P39">
        <f>'Formato 4'!B74</f>
        <v>0</v>
      </c>
      <c r="Q39">
        <f>'Formato 4'!C74</f>
        <v>0</v>
      </c>
      <c r="R39">
        <f>'Formato 4'!D74</f>
        <v>0</v>
      </c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92.86"/>
    <col customWidth="1" min="2" max="7" width="20.71"/>
    <col customWidth="1" hidden="1" min="8" max="8" width="10.71"/>
    <col customWidth="1" min="9" max="26" width="10.71"/>
  </cols>
  <sheetData>
    <row r="1" ht="37.5" customHeight="1">
      <c r="A1" s="91" t="s">
        <v>2771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9"/>
    </row>
    <row r="3">
      <c r="A3" s="20" t="s">
        <v>2772</v>
      </c>
      <c r="B3" s="21"/>
      <c r="C3" s="21"/>
      <c r="D3" s="21"/>
      <c r="E3" s="21"/>
      <c r="F3" s="21"/>
      <c r="G3" s="22"/>
    </row>
    <row r="4">
      <c r="A4" s="20" t="str">
        <f>TRIMESTRE</f>
        <v>Del 1 de enero al 30 de septiembre de 2018 (b)</v>
      </c>
      <c r="B4" s="21"/>
      <c r="C4" s="21"/>
      <c r="D4" s="21"/>
      <c r="E4" s="21"/>
      <c r="F4" s="21"/>
      <c r="G4" s="22"/>
    </row>
    <row r="5">
      <c r="A5" s="23" t="s">
        <v>655</v>
      </c>
      <c r="B5" s="24"/>
      <c r="C5" s="24"/>
      <c r="D5" s="24"/>
      <c r="E5" s="24"/>
      <c r="F5" s="24"/>
      <c r="G5" s="25"/>
    </row>
    <row r="6">
      <c r="A6" s="92" t="s">
        <v>2773</v>
      </c>
      <c r="B6" s="93" t="s">
        <v>2774</v>
      </c>
      <c r="C6" s="94"/>
      <c r="D6" s="94"/>
      <c r="E6" s="94"/>
      <c r="F6" s="9"/>
      <c r="G6" s="92" t="s">
        <v>2775</v>
      </c>
    </row>
    <row r="7">
      <c r="A7" s="95"/>
      <c r="B7" s="28" t="s">
        <v>2776</v>
      </c>
      <c r="C7" s="29" t="s">
        <v>2777</v>
      </c>
      <c r="D7" s="28" t="s">
        <v>2778</v>
      </c>
      <c r="E7" s="28" t="s">
        <v>2697</v>
      </c>
      <c r="F7" s="28" t="s">
        <v>2779</v>
      </c>
      <c r="G7" s="95"/>
    </row>
    <row r="8">
      <c r="A8" s="96" t="s">
        <v>2744</v>
      </c>
      <c r="B8" s="54"/>
      <c r="C8" s="54"/>
      <c r="D8" s="54"/>
      <c r="E8" s="54"/>
      <c r="F8" s="54"/>
      <c r="G8" s="54"/>
    </row>
    <row r="9">
      <c r="A9" s="37" t="s">
        <v>2780</v>
      </c>
      <c r="B9" s="34">
        <v>0.0</v>
      </c>
      <c r="C9" s="34">
        <v>0.0</v>
      </c>
      <c r="D9" s="41">
        <f t="shared" ref="D9:D15" si="1">B9+C9</f>
        <v>0</v>
      </c>
      <c r="E9" s="34">
        <v>0.0</v>
      </c>
      <c r="F9" s="34">
        <v>0.0</v>
      </c>
      <c r="G9" s="41">
        <f t="shared" ref="G9:G15" si="2">F9-B9</f>
        <v>0</v>
      </c>
      <c r="H9" s="97"/>
    </row>
    <row r="10">
      <c r="A10" s="37" t="s">
        <v>2781</v>
      </c>
      <c r="B10" s="34">
        <v>0.0</v>
      </c>
      <c r="C10" s="34">
        <v>0.0</v>
      </c>
      <c r="D10" s="41">
        <f t="shared" si="1"/>
        <v>0</v>
      </c>
      <c r="E10" s="34">
        <v>0.0</v>
      </c>
      <c r="F10" s="34">
        <v>0.0</v>
      </c>
      <c r="G10" s="41">
        <f t="shared" si="2"/>
        <v>0</v>
      </c>
    </row>
    <row r="11">
      <c r="A11" s="37" t="s">
        <v>2782</v>
      </c>
      <c r="B11" s="34">
        <v>0.0</v>
      </c>
      <c r="C11" s="34">
        <v>0.0</v>
      </c>
      <c r="D11" s="41">
        <f t="shared" si="1"/>
        <v>0</v>
      </c>
      <c r="E11" s="34">
        <v>0.0</v>
      </c>
      <c r="F11" s="34">
        <v>0.0</v>
      </c>
      <c r="G11" s="41">
        <f t="shared" si="2"/>
        <v>0</v>
      </c>
    </row>
    <row r="12">
      <c r="A12" s="37" t="s">
        <v>2783</v>
      </c>
      <c r="B12" s="34">
        <v>0.0</v>
      </c>
      <c r="C12" s="34">
        <v>0.0</v>
      </c>
      <c r="D12" s="41">
        <f t="shared" si="1"/>
        <v>0</v>
      </c>
      <c r="E12" s="34">
        <v>0.0</v>
      </c>
      <c r="F12" s="34">
        <v>0.0</v>
      </c>
      <c r="G12" s="41">
        <f t="shared" si="2"/>
        <v>0</v>
      </c>
    </row>
    <row r="13">
      <c r="A13" s="37" t="s">
        <v>2784</v>
      </c>
      <c r="B13" s="41">
        <v>27500.0</v>
      </c>
      <c r="C13" s="41">
        <v>0.0</v>
      </c>
      <c r="D13" s="41">
        <f t="shared" si="1"/>
        <v>27500</v>
      </c>
      <c r="E13" s="98">
        <v>89531.74</v>
      </c>
      <c r="F13" s="98">
        <v>89531.74</v>
      </c>
      <c r="G13" s="41">
        <f t="shared" si="2"/>
        <v>62031.74</v>
      </c>
    </row>
    <row r="14">
      <c r="A14" s="37" t="s">
        <v>2785</v>
      </c>
      <c r="B14" s="34">
        <v>0.0</v>
      </c>
      <c r="C14" s="34">
        <v>0.0</v>
      </c>
      <c r="D14" s="41">
        <f t="shared" si="1"/>
        <v>0</v>
      </c>
      <c r="E14" s="34">
        <v>0.0</v>
      </c>
      <c r="F14" s="34">
        <v>0.0</v>
      </c>
      <c r="G14" s="41">
        <f t="shared" si="2"/>
        <v>0</v>
      </c>
    </row>
    <row r="15">
      <c r="A15" s="37" t="s">
        <v>2786</v>
      </c>
      <c r="B15" s="41">
        <v>2779000.0</v>
      </c>
      <c r="C15" s="41">
        <v>827489.58</v>
      </c>
      <c r="D15" s="41">
        <f t="shared" si="1"/>
        <v>3606489.58</v>
      </c>
      <c r="E15" s="41">
        <v>0.0</v>
      </c>
      <c r="F15" s="98">
        <v>2169326.53</v>
      </c>
      <c r="G15" s="41">
        <f t="shared" si="2"/>
        <v>-609673.47</v>
      </c>
    </row>
    <row r="16">
      <c r="A16" s="69" t="s">
        <v>2787</v>
      </c>
      <c r="B16" s="34">
        <f t="shared" ref="B16:G16" si="3">SUM(B17:B27)</f>
        <v>0</v>
      </c>
      <c r="C16" s="34">
        <f t="shared" si="3"/>
        <v>0</v>
      </c>
      <c r="D16" s="40">
        <f t="shared" si="3"/>
        <v>0</v>
      </c>
      <c r="E16" s="34">
        <f t="shared" si="3"/>
        <v>0</v>
      </c>
      <c r="F16" s="34">
        <f t="shared" si="3"/>
        <v>0</v>
      </c>
      <c r="G16" s="34">
        <f t="shared" si="3"/>
        <v>0</v>
      </c>
    </row>
    <row r="17">
      <c r="A17" s="37" t="s">
        <v>2788</v>
      </c>
      <c r="B17" s="34">
        <v>0.0</v>
      </c>
      <c r="C17" s="34">
        <v>0.0</v>
      </c>
      <c r="D17" s="41">
        <f t="shared" ref="D17:D27" si="4">B17+C17</f>
        <v>0</v>
      </c>
      <c r="E17" s="34">
        <v>0.0</v>
      </c>
      <c r="F17" s="34">
        <v>0.0</v>
      </c>
      <c r="G17" s="34">
        <f t="shared" ref="G17:G27" si="5">F17-B17</f>
        <v>0</v>
      </c>
    </row>
    <row r="18">
      <c r="A18" s="37" t="s">
        <v>2789</v>
      </c>
      <c r="B18" s="34">
        <v>0.0</v>
      </c>
      <c r="C18" s="34">
        <v>0.0</v>
      </c>
      <c r="D18" s="41">
        <f t="shared" si="4"/>
        <v>0</v>
      </c>
      <c r="E18" s="34">
        <v>0.0</v>
      </c>
      <c r="F18" s="34">
        <v>0.0</v>
      </c>
      <c r="G18" s="34">
        <f t="shared" si="5"/>
        <v>0</v>
      </c>
    </row>
    <row r="19">
      <c r="A19" s="37" t="s">
        <v>2790</v>
      </c>
      <c r="B19" s="34">
        <v>0.0</v>
      </c>
      <c r="C19" s="34">
        <v>0.0</v>
      </c>
      <c r="D19" s="41">
        <f t="shared" si="4"/>
        <v>0</v>
      </c>
      <c r="E19" s="34">
        <v>0.0</v>
      </c>
      <c r="F19" s="34">
        <v>0.0</v>
      </c>
      <c r="G19" s="34">
        <f t="shared" si="5"/>
        <v>0</v>
      </c>
    </row>
    <row r="20">
      <c r="A20" s="37" t="s">
        <v>2791</v>
      </c>
      <c r="B20" s="34">
        <v>0.0</v>
      </c>
      <c r="C20" s="34">
        <v>0.0</v>
      </c>
      <c r="D20" s="41">
        <f t="shared" si="4"/>
        <v>0</v>
      </c>
      <c r="E20" s="34">
        <v>0.0</v>
      </c>
      <c r="F20" s="34">
        <v>0.0</v>
      </c>
      <c r="G20" s="34">
        <f t="shared" si="5"/>
        <v>0</v>
      </c>
    </row>
    <row r="21" ht="15.75" customHeight="1">
      <c r="A21" s="37" t="s">
        <v>2792</v>
      </c>
      <c r="B21" s="34">
        <v>0.0</v>
      </c>
      <c r="C21" s="34">
        <v>0.0</v>
      </c>
      <c r="D21" s="41">
        <f t="shared" si="4"/>
        <v>0</v>
      </c>
      <c r="E21" s="34">
        <v>0.0</v>
      </c>
      <c r="F21" s="34">
        <v>0.0</v>
      </c>
      <c r="G21" s="34">
        <f t="shared" si="5"/>
        <v>0</v>
      </c>
    </row>
    <row r="22" ht="15.75" customHeight="1">
      <c r="A22" s="37" t="s">
        <v>2793</v>
      </c>
      <c r="B22" s="34">
        <v>0.0</v>
      </c>
      <c r="C22" s="34">
        <v>0.0</v>
      </c>
      <c r="D22" s="41">
        <f t="shared" si="4"/>
        <v>0</v>
      </c>
      <c r="E22" s="34">
        <v>0.0</v>
      </c>
      <c r="F22" s="34">
        <v>0.0</v>
      </c>
      <c r="G22" s="34">
        <f t="shared" si="5"/>
        <v>0</v>
      </c>
    </row>
    <row r="23" ht="15.75" customHeight="1">
      <c r="A23" s="37" t="s">
        <v>2794</v>
      </c>
      <c r="B23" s="34">
        <v>0.0</v>
      </c>
      <c r="C23" s="34">
        <v>0.0</v>
      </c>
      <c r="D23" s="41">
        <f t="shared" si="4"/>
        <v>0</v>
      </c>
      <c r="E23" s="34">
        <v>0.0</v>
      </c>
      <c r="F23" s="34">
        <v>0.0</v>
      </c>
      <c r="G23" s="34">
        <f t="shared" si="5"/>
        <v>0</v>
      </c>
    </row>
    <row r="24" ht="15.75" customHeight="1">
      <c r="A24" s="37" t="s">
        <v>2795</v>
      </c>
      <c r="B24" s="34">
        <v>0.0</v>
      </c>
      <c r="C24" s="34">
        <v>0.0</v>
      </c>
      <c r="D24" s="41">
        <f t="shared" si="4"/>
        <v>0</v>
      </c>
      <c r="E24" s="34">
        <v>0.0</v>
      </c>
      <c r="F24" s="34">
        <v>0.0</v>
      </c>
      <c r="G24" s="34">
        <f t="shared" si="5"/>
        <v>0</v>
      </c>
    </row>
    <row r="25" ht="15.75" customHeight="1">
      <c r="A25" s="37" t="s">
        <v>2796</v>
      </c>
      <c r="B25" s="34">
        <v>0.0</v>
      </c>
      <c r="C25" s="34">
        <v>0.0</v>
      </c>
      <c r="D25" s="41">
        <f t="shared" si="4"/>
        <v>0</v>
      </c>
      <c r="E25" s="34">
        <v>0.0</v>
      </c>
      <c r="F25" s="34">
        <v>0.0</v>
      </c>
      <c r="G25" s="34">
        <f t="shared" si="5"/>
        <v>0</v>
      </c>
    </row>
    <row r="26" ht="15.75" customHeight="1">
      <c r="A26" s="37" t="s">
        <v>2797</v>
      </c>
      <c r="B26" s="34">
        <v>0.0</v>
      </c>
      <c r="C26" s="34">
        <v>0.0</v>
      </c>
      <c r="D26" s="41">
        <f t="shared" si="4"/>
        <v>0</v>
      </c>
      <c r="E26" s="34">
        <v>0.0</v>
      </c>
      <c r="F26" s="34">
        <v>0.0</v>
      </c>
      <c r="G26" s="34">
        <f t="shared" si="5"/>
        <v>0</v>
      </c>
    </row>
    <row r="27" ht="15.75" customHeight="1">
      <c r="A27" s="37" t="s">
        <v>2798</v>
      </c>
      <c r="B27" s="34">
        <v>0.0</v>
      </c>
      <c r="C27" s="34">
        <v>0.0</v>
      </c>
      <c r="D27" s="41">
        <f t="shared" si="4"/>
        <v>0</v>
      </c>
      <c r="E27" s="34">
        <v>0.0</v>
      </c>
      <c r="F27" s="34">
        <v>0.0</v>
      </c>
      <c r="G27" s="34">
        <f t="shared" si="5"/>
        <v>0</v>
      </c>
    </row>
    <row r="28" ht="15.75" customHeight="1">
      <c r="A28" s="37" t="s">
        <v>2799</v>
      </c>
      <c r="B28" s="34">
        <f t="shared" ref="B28:G28" si="6">SUM(B29:B33)</f>
        <v>0</v>
      </c>
      <c r="C28" s="34">
        <f t="shared" si="6"/>
        <v>0</v>
      </c>
      <c r="D28" s="40">
        <f t="shared" si="6"/>
        <v>0</v>
      </c>
      <c r="E28" s="34">
        <f t="shared" si="6"/>
        <v>0</v>
      </c>
      <c r="F28" s="34">
        <f t="shared" si="6"/>
        <v>0</v>
      </c>
      <c r="G28" s="34">
        <f t="shared" si="6"/>
        <v>0</v>
      </c>
    </row>
    <row r="29" ht="15.75" customHeight="1">
      <c r="A29" s="37" t="s">
        <v>2800</v>
      </c>
      <c r="B29" s="34">
        <v>0.0</v>
      </c>
      <c r="C29" s="34">
        <v>0.0</v>
      </c>
      <c r="D29" s="41">
        <f t="shared" ref="D29:D36" si="7">B29+C29</f>
        <v>0</v>
      </c>
      <c r="E29" s="34">
        <v>0.0</v>
      </c>
      <c r="F29" s="34">
        <v>0.0</v>
      </c>
      <c r="G29" s="34">
        <f t="shared" ref="G29:G34" si="8">F29-B29</f>
        <v>0</v>
      </c>
    </row>
    <row r="30" ht="15.75" customHeight="1">
      <c r="A30" s="37" t="s">
        <v>2801</v>
      </c>
      <c r="B30" s="34">
        <v>0.0</v>
      </c>
      <c r="C30" s="34">
        <v>0.0</v>
      </c>
      <c r="D30" s="41">
        <f t="shared" si="7"/>
        <v>0</v>
      </c>
      <c r="E30" s="34">
        <v>0.0</v>
      </c>
      <c r="F30" s="34">
        <v>0.0</v>
      </c>
      <c r="G30" s="34">
        <f t="shared" si="8"/>
        <v>0</v>
      </c>
    </row>
    <row r="31" ht="15.75" customHeight="1">
      <c r="A31" s="37" t="s">
        <v>2802</v>
      </c>
      <c r="B31" s="34">
        <v>0.0</v>
      </c>
      <c r="C31" s="34">
        <v>0.0</v>
      </c>
      <c r="D31" s="41">
        <f t="shared" si="7"/>
        <v>0</v>
      </c>
      <c r="E31" s="34">
        <v>0.0</v>
      </c>
      <c r="F31" s="34">
        <v>0.0</v>
      </c>
      <c r="G31" s="34">
        <f t="shared" si="8"/>
        <v>0</v>
      </c>
    </row>
    <row r="32" ht="15.75" customHeight="1">
      <c r="A32" s="37" t="s">
        <v>2803</v>
      </c>
      <c r="B32" s="34">
        <v>0.0</v>
      </c>
      <c r="C32" s="34">
        <v>0.0</v>
      </c>
      <c r="D32" s="41">
        <f t="shared" si="7"/>
        <v>0</v>
      </c>
      <c r="E32" s="34">
        <v>0.0</v>
      </c>
      <c r="F32" s="34">
        <v>0.0</v>
      </c>
      <c r="G32" s="34">
        <f t="shared" si="8"/>
        <v>0</v>
      </c>
    </row>
    <row r="33" ht="15.75" customHeight="1">
      <c r="A33" s="37" t="s">
        <v>2804</v>
      </c>
      <c r="B33" s="34">
        <v>0.0</v>
      </c>
      <c r="C33" s="34">
        <v>0.0</v>
      </c>
      <c r="D33" s="41">
        <f t="shared" si="7"/>
        <v>0</v>
      </c>
      <c r="E33" s="34">
        <v>0.0</v>
      </c>
      <c r="F33" s="34">
        <v>0.0</v>
      </c>
      <c r="G33" s="34">
        <f t="shared" si="8"/>
        <v>0</v>
      </c>
    </row>
    <row r="34" ht="15.75" customHeight="1">
      <c r="A34" s="37" t="s">
        <v>2805</v>
      </c>
      <c r="B34" s="41">
        <v>2.358594996E7</v>
      </c>
      <c r="C34" s="34">
        <v>2107473.15</v>
      </c>
      <c r="D34" s="41">
        <f t="shared" si="7"/>
        <v>25693423.11</v>
      </c>
      <c r="E34" s="98">
        <v>1.9562E7</v>
      </c>
      <c r="F34" s="98">
        <v>1.9562E7</v>
      </c>
      <c r="G34" s="40">
        <f t="shared" si="8"/>
        <v>-4023949.96</v>
      </c>
    </row>
    <row r="35" ht="15.75" customHeight="1">
      <c r="A35" s="37" t="s">
        <v>2806</v>
      </c>
      <c r="B35" s="40">
        <f>+B36</f>
        <v>1369696</v>
      </c>
      <c r="C35" s="34">
        <v>0.0</v>
      </c>
      <c r="D35" s="41">
        <f t="shared" si="7"/>
        <v>1369696</v>
      </c>
      <c r="E35" s="98">
        <v>786752.3</v>
      </c>
      <c r="F35" s="98">
        <v>786752.3</v>
      </c>
      <c r="G35" s="40">
        <f>G36</f>
        <v>-582943.7</v>
      </c>
    </row>
    <row r="36" ht="15.75" customHeight="1">
      <c r="A36" s="37" t="s">
        <v>2812</v>
      </c>
      <c r="B36" s="41">
        <v>1369696.0</v>
      </c>
      <c r="C36" s="34">
        <v>0.0</v>
      </c>
      <c r="D36" s="41">
        <f t="shared" si="7"/>
        <v>1369696</v>
      </c>
      <c r="E36" s="98">
        <v>786752.3</v>
      </c>
      <c r="F36" s="98">
        <v>786752.3</v>
      </c>
      <c r="G36" s="40">
        <f>F36-B36</f>
        <v>-582943.7</v>
      </c>
    </row>
    <row r="37" ht="15.75" customHeight="1">
      <c r="A37" s="37" t="s">
        <v>2813</v>
      </c>
      <c r="B37" s="34">
        <f t="shared" ref="B37:G37" si="9">B38+B39</f>
        <v>0</v>
      </c>
      <c r="C37" s="34">
        <f t="shared" si="9"/>
        <v>0</v>
      </c>
      <c r="D37" s="40">
        <f t="shared" si="9"/>
        <v>0</v>
      </c>
      <c r="E37" s="34">
        <f t="shared" si="9"/>
        <v>0</v>
      </c>
      <c r="F37" s="34">
        <f t="shared" si="9"/>
        <v>0</v>
      </c>
      <c r="G37" s="34">
        <f t="shared" si="9"/>
        <v>0</v>
      </c>
    </row>
    <row r="38" ht="15.75" customHeight="1">
      <c r="A38" s="37" t="s">
        <v>2815</v>
      </c>
      <c r="B38" s="34">
        <v>0.0</v>
      </c>
      <c r="C38" s="34">
        <v>0.0</v>
      </c>
      <c r="D38" s="41">
        <f t="shared" ref="D38:D39" si="10">B38+C38</f>
        <v>0</v>
      </c>
      <c r="E38" s="34">
        <v>0.0</v>
      </c>
      <c r="F38" s="34">
        <v>0.0</v>
      </c>
      <c r="G38" s="34">
        <f t="shared" ref="G38:G39" si="11">F38-B38</f>
        <v>0</v>
      </c>
    </row>
    <row r="39" ht="15.75" customHeight="1">
      <c r="A39" s="37" t="s">
        <v>2816</v>
      </c>
      <c r="B39" s="34">
        <v>0.0</v>
      </c>
      <c r="C39" s="34">
        <v>0.0</v>
      </c>
      <c r="D39" s="41">
        <f t="shared" si="10"/>
        <v>0</v>
      </c>
      <c r="E39" s="34">
        <v>0.0</v>
      </c>
      <c r="F39" s="34">
        <v>0.0</v>
      </c>
      <c r="G39" s="34">
        <f t="shared" si="11"/>
        <v>0</v>
      </c>
    </row>
    <row r="40" ht="15.75" customHeight="1">
      <c r="A40" s="34"/>
      <c r="B40" s="34"/>
      <c r="C40" s="34"/>
      <c r="D40" s="34"/>
      <c r="E40" s="34"/>
      <c r="F40" s="34"/>
      <c r="G40" s="34"/>
    </row>
    <row r="41" ht="15.75" customHeight="1">
      <c r="A41" s="33" t="s">
        <v>2818</v>
      </c>
      <c r="B41" s="49">
        <f t="shared" ref="B41:G41" si="12">SUM(B9,B10,B11,B12,B13,B14,B15,B16,B28,B34,B35,B37)</f>
        <v>27762145.96</v>
      </c>
      <c r="C41" s="52">
        <f t="shared" si="12"/>
        <v>2934962.73</v>
      </c>
      <c r="D41" s="49">
        <f t="shared" si="12"/>
        <v>30697108.69</v>
      </c>
      <c r="E41" s="52">
        <f t="shared" si="12"/>
        <v>20438284.04</v>
      </c>
      <c r="F41" s="49">
        <f t="shared" si="12"/>
        <v>22607610.57</v>
      </c>
      <c r="G41" s="49">
        <f t="shared" si="12"/>
        <v>-5154535.39</v>
      </c>
    </row>
    <row r="42" ht="15.75" customHeight="1">
      <c r="A42" s="33" t="s">
        <v>2820</v>
      </c>
      <c r="B42" s="70"/>
      <c r="C42" s="70"/>
      <c r="D42" s="70"/>
      <c r="E42" s="70"/>
      <c r="F42" s="70"/>
      <c r="G42" s="52">
        <f>IF(G41&gt;0,G41,0)</f>
        <v>0</v>
      </c>
      <c r="H42" s="97"/>
    </row>
    <row r="43" ht="15.75" customHeight="1">
      <c r="A43" s="34"/>
      <c r="B43" s="34"/>
      <c r="C43" s="34"/>
      <c r="D43" s="34"/>
      <c r="E43" s="34"/>
      <c r="F43" s="34"/>
      <c r="G43" s="34"/>
    </row>
    <row r="44" ht="15.75" customHeight="1">
      <c r="A44" s="33" t="s">
        <v>2822</v>
      </c>
      <c r="B44" s="34"/>
      <c r="C44" s="34"/>
      <c r="D44" s="34"/>
      <c r="E44" s="34"/>
      <c r="F44" s="34"/>
      <c r="G44" s="34"/>
    </row>
    <row r="45" ht="15.75" customHeight="1">
      <c r="A45" s="37" t="s">
        <v>2823</v>
      </c>
      <c r="B45" s="34">
        <f t="shared" ref="B45:G45" si="13">SUM(B46:B53)</f>
        <v>0</v>
      </c>
      <c r="C45" s="34">
        <f t="shared" si="13"/>
        <v>0</v>
      </c>
      <c r="D45" s="40">
        <f t="shared" si="13"/>
        <v>0</v>
      </c>
      <c r="E45" s="34">
        <f t="shared" si="13"/>
        <v>0</v>
      </c>
      <c r="F45" s="34">
        <f t="shared" si="13"/>
        <v>0</v>
      </c>
      <c r="G45" s="34">
        <f t="shared" si="13"/>
        <v>0</v>
      </c>
    </row>
    <row r="46" ht="15.75" customHeight="1">
      <c r="A46" s="99" t="s">
        <v>2826</v>
      </c>
      <c r="B46" s="34">
        <v>0.0</v>
      </c>
      <c r="C46" s="34">
        <v>0.0</v>
      </c>
      <c r="D46" s="41">
        <f t="shared" ref="D46:D53" si="14">B46+C46</f>
        <v>0</v>
      </c>
      <c r="E46" s="34">
        <v>0.0</v>
      </c>
      <c r="F46" s="34">
        <v>0.0</v>
      </c>
      <c r="G46" s="34">
        <f t="shared" ref="G46:G53" si="15">F46-B46</f>
        <v>0</v>
      </c>
    </row>
    <row r="47" ht="15.75" customHeight="1">
      <c r="A47" s="99" t="s">
        <v>2828</v>
      </c>
      <c r="B47" s="34">
        <v>0.0</v>
      </c>
      <c r="C47" s="34">
        <v>0.0</v>
      </c>
      <c r="D47" s="41">
        <f t="shared" si="14"/>
        <v>0</v>
      </c>
      <c r="E47" s="34">
        <v>0.0</v>
      </c>
      <c r="F47" s="34">
        <v>0.0</v>
      </c>
      <c r="G47" s="34">
        <f t="shared" si="15"/>
        <v>0</v>
      </c>
    </row>
    <row r="48" ht="15.75" customHeight="1">
      <c r="A48" s="99" t="s">
        <v>2830</v>
      </c>
      <c r="B48" s="34">
        <v>0.0</v>
      </c>
      <c r="C48" s="34">
        <v>0.0</v>
      </c>
      <c r="D48" s="41">
        <f t="shared" si="14"/>
        <v>0</v>
      </c>
      <c r="E48" s="34">
        <v>0.0</v>
      </c>
      <c r="F48" s="34">
        <v>0.0</v>
      </c>
      <c r="G48" s="34">
        <f t="shared" si="15"/>
        <v>0</v>
      </c>
    </row>
    <row r="49" ht="15.75" customHeight="1">
      <c r="A49" s="99" t="s">
        <v>2832</v>
      </c>
      <c r="B49" s="34">
        <v>0.0</v>
      </c>
      <c r="C49" s="34">
        <v>0.0</v>
      </c>
      <c r="D49" s="41">
        <f t="shared" si="14"/>
        <v>0</v>
      </c>
      <c r="E49" s="34">
        <v>0.0</v>
      </c>
      <c r="F49" s="34">
        <v>0.0</v>
      </c>
      <c r="G49" s="34">
        <f t="shared" si="15"/>
        <v>0</v>
      </c>
    </row>
    <row r="50" ht="15.75" customHeight="1">
      <c r="A50" s="99" t="s">
        <v>2834</v>
      </c>
      <c r="B50" s="34">
        <v>0.0</v>
      </c>
      <c r="C50" s="34">
        <v>0.0</v>
      </c>
      <c r="D50" s="41">
        <f t="shared" si="14"/>
        <v>0</v>
      </c>
      <c r="E50" s="34">
        <v>0.0</v>
      </c>
      <c r="F50" s="34">
        <v>0.0</v>
      </c>
      <c r="G50" s="34">
        <f t="shared" si="15"/>
        <v>0</v>
      </c>
    </row>
    <row r="51" ht="15.75" customHeight="1">
      <c r="A51" s="99" t="s">
        <v>2835</v>
      </c>
      <c r="B51" s="34">
        <v>0.0</v>
      </c>
      <c r="C51" s="34">
        <v>0.0</v>
      </c>
      <c r="D51" s="41">
        <f t="shared" si="14"/>
        <v>0</v>
      </c>
      <c r="E51" s="34">
        <v>0.0</v>
      </c>
      <c r="F51" s="34">
        <v>0.0</v>
      </c>
      <c r="G51" s="34">
        <f t="shared" si="15"/>
        <v>0</v>
      </c>
    </row>
    <row r="52" ht="15.75" customHeight="1">
      <c r="A52" s="100" t="s">
        <v>2837</v>
      </c>
      <c r="B52" s="34">
        <v>0.0</v>
      </c>
      <c r="C52" s="34">
        <v>0.0</v>
      </c>
      <c r="D52" s="41">
        <f t="shared" si="14"/>
        <v>0</v>
      </c>
      <c r="E52" s="34">
        <v>0.0</v>
      </c>
      <c r="F52" s="34">
        <v>0.0</v>
      </c>
      <c r="G52" s="34">
        <f t="shared" si="15"/>
        <v>0</v>
      </c>
    </row>
    <row r="53" ht="15.75" customHeight="1">
      <c r="A53" s="37" t="s">
        <v>2839</v>
      </c>
      <c r="B53" s="34">
        <v>0.0</v>
      </c>
      <c r="C53" s="34">
        <v>0.0</v>
      </c>
      <c r="D53" s="41">
        <f t="shared" si="14"/>
        <v>0</v>
      </c>
      <c r="E53" s="34">
        <v>0.0</v>
      </c>
      <c r="F53" s="34">
        <v>0.0</v>
      </c>
      <c r="G53" s="34">
        <f t="shared" si="15"/>
        <v>0</v>
      </c>
    </row>
    <row r="54" ht="15.75" customHeight="1">
      <c r="A54" s="37" t="s">
        <v>2841</v>
      </c>
      <c r="B54" s="34">
        <f t="shared" ref="B54:G54" si="16">SUM(B55:B58)</f>
        <v>0</v>
      </c>
      <c r="C54" s="34">
        <f t="shared" si="16"/>
        <v>0</v>
      </c>
      <c r="D54" s="40">
        <f t="shared" si="16"/>
        <v>0</v>
      </c>
      <c r="E54" s="34">
        <f t="shared" si="16"/>
        <v>0</v>
      </c>
      <c r="F54" s="34">
        <f t="shared" si="16"/>
        <v>0</v>
      </c>
      <c r="G54" s="34">
        <f t="shared" si="16"/>
        <v>0</v>
      </c>
    </row>
    <row r="55" ht="15.75" customHeight="1">
      <c r="A55" s="100" t="s">
        <v>2843</v>
      </c>
      <c r="B55" s="34">
        <v>0.0</v>
      </c>
      <c r="C55" s="34">
        <v>0.0</v>
      </c>
      <c r="D55" s="41">
        <f t="shared" ref="D55:D58" si="17">B55+C55</f>
        <v>0</v>
      </c>
      <c r="E55" s="34">
        <v>0.0</v>
      </c>
      <c r="F55" s="34">
        <v>0.0</v>
      </c>
      <c r="G55" s="34">
        <v>0.0</v>
      </c>
    </row>
    <row r="56" ht="15.75" customHeight="1">
      <c r="A56" s="99" t="s">
        <v>2845</v>
      </c>
      <c r="B56" s="34">
        <v>0.0</v>
      </c>
      <c r="C56" s="34">
        <v>0.0</v>
      </c>
      <c r="D56" s="41">
        <f t="shared" si="17"/>
        <v>0</v>
      </c>
      <c r="E56" s="34">
        <v>0.0</v>
      </c>
      <c r="F56" s="34">
        <v>0.0</v>
      </c>
      <c r="G56" s="34">
        <v>0.0</v>
      </c>
    </row>
    <row r="57" ht="15.75" customHeight="1">
      <c r="A57" s="99" t="s">
        <v>2847</v>
      </c>
      <c r="B57" s="34">
        <v>0.0</v>
      </c>
      <c r="C57" s="34">
        <v>0.0</v>
      </c>
      <c r="D57" s="41">
        <f t="shared" si="17"/>
        <v>0</v>
      </c>
      <c r="E57" s="34">
        <v>0.0</v>
      </c>
      <c r="F57" s="34">
        <v>0.0</v>
      </c>
      <c r="G57" s="34">
        <v>0.0</v>
      </c>
    </row>
    <row r="58" ht="15.75" customHeight="1">
      <c r="A58" s="100" t="s">
        <v>2849</v>
      </c>
      <c r="B58" s="34">
        <v>0.0</v>
      </c>
      <c r="C58" s="34">
        <v>0.0</v>
      </c>
      <c r="D58" s="41">
        <f t="shared" si="17"/>
        <v>0</v>
      </c>
      <c r="E58" s="34">
        <v>0.0</v>
      </c>
      <c r="F58" s="34">
        <v>0.0</v>
      </c>
      <c r="G58" s="34">
        <v>0.0</v>
      </c>
    </row>
    <row r="59" ht="15.75" customHeight="1">
      <c r="A59" s="37" t="s">
        <v>2851</v>
      </c>
      <c r="B59" s="34">
        <f t="shared" ref="B59:G59" si="18">SUM(B60:B61)</f>
        <v>0</v>
      </c>
      <c r="C59" s="34">
        <f t="shared" si="18"/>
        <v>0</v>
      </c>
      <c r="D59" s="40">
        <f t="shared" si="18"/>
        <v>0</v>
      </c>
      <c r="E59" s="34">
        <f t="shared" si="18"/>
        <v>0</v>
      </c>
      <c r="F59" s="34">
        <f t="shared" si="18"/>
        <v>0</v>
      </c>
      <c r="G59" s="34">
        <f t="shared" si="18"/>
        <v>0</v>
      </c>
    </row>
    <row r="60" ht="15.75" customHeight="1">
      <c r="A60" s="99" t="s">
        <v>2853</v>
      </c>
      <c r="B60" s="34">
        <v>0.0</v>
      </c>
      <c r="C60" s="34">
        <v>0.0</v>
      </c>
      <c r="D60" s="41">
        <f t="shared" ref="D60:D63" si="19">B60+C60</f>
        <v>0</v>
      </c>
      <c r="E60" s="34">
        <v>0.0</v>
      </c>
      <c r="F60" s="34">
        <v>0.0</v>
      </c>
      <c r="G60" s="34">
        <v>0.0</v>
      </c>
    </row>
    <row r="61" ht="15.75" customHeight="1">
      <c r="A61" s="99" t="s">
        <v>2855</v>
      </c>
      <c r="B61" s="34">
        <v>0.0</v>
      </c>
      <c r="C61" s="34">
        <v>0.0</v>
      </c>
      <c r="D61" s="41">
        <f t="shared" si="19"/>
        <v>0</v>
      </c>
      <c r="E61" s="34">
        <v>0.0</v>
      </c>
      <c r="F61" s="34">
        <v>0.0</v>
      </c>
      <c r="G61" s="34">
        <v>0.0</v>
      </c>
    </row>
    <row r="62" ht="15.75" customHeight="1">
      <c r="A62" s="37" t="s">
        <v>2857</v>
      </c>
      <c r="B62" s="34">
        <v>0.0</v>
      </c>
      <c r="C62" s="34">
        <v>0.0</v>
      </c>
      <c r="D62" s="41">
        <f t="shared" si="19"/>
        <v>0</v>
      </c>
      <c r="E62" s="34">
        <v>0.0</v>
      </c>
      <c r="F62" s="34">
        <v>0.0</v>
      </c>
      <c r="G62" s="34">
        <v>0.0</v>
      </c>
    </row>
    <row r="63" ht="15.75" customHeight="1">
      <c r="A63" s="37" t="s">
        <v>2859</v>
      </c>
      <c r="B63" s="34">
        <v>0.0</v>
      </c>
      <c r="C63" s="34">
        <v>0.0</v>
      </c>
      <c r="D63" s="41">
        <f t="shared" si="19"/>
        <v>0</v>
      </c>
      <c r="E63" s="34">
        <v>0.0</v>
      </c>
      <c r="F63" s="34">
        <v>0.0</v>
      </c>
      <c r="G63" s="34">
        <v>0.0</v>
      </c>
    </row>
    <row r="64" ht="15.75" customHeight="1">
      <c r="A64" s="34"/>
      <c r="B64" s="34"/>
      <c r="C64" s="34"/>
      <c r="D64" s="34"/>
      <c r="E64" s="34"/>
      <c r="F64" s="34"/>
      <c r="G64" s="34"/>
    </row>
    <row r="65" ht="15.75" customHeight="1">
      <c r="A65" s="33" t="s">
        <v>2861</v>
      </c>
      <c r="B65" s="52">
        <f t="shared" ref="B65:G65" si="20">B45+B54+B59+B62+B63</f>
        <v>0</v>
      </c>
      <c r="C65" s="52">
        <f t="shared" si="20"/>
        <v>0</v>
      </c>
      <c r="D65" s="49">
        <f t="shared" si="20"/>
        <v>0</v>
      </c>
      <c r="E65" s="52">
        <f t="shared" si="20"/>
        <v>0</v>
      </c>
      <c r="F65" s="52">
        <f t="shared" si="20"/>
        <v>0</v>
      </c>
      <c r="G65" s="52">
        <f t="shared" si="20"/>
        <v>0</v>
      </c>
    </row>
    <row r="66" ht="15.75" customHeight="1">
      <c r="A66" s="34"/>
      <c r="B66" s="34"/>
      <c r="C66" s="34"/>
      <c r="D66" s="34"/>
      <c r="E66" s="34"/>
      <c r="F66" s="34"/>
      <c r="G66" s="34"/>
    </row>
    <row r="67" ht="15.75" customHeight="1">
      <c r="A67" s="33" t="s">
        <v>2863</v>
      </c>
      <c r="B67" s="52">
        <f t="shared" ref="B67:G67" si="21">B68</f>
        <v>0</v>
      </c>
      <c r="C67" s="52">
        <f t="shared" si="21"/>
        <v>0</v>
      </c>
      <c r="D67" s="52">
        <f t="shared" si="21"/>
        <v>0</v>
      </c>
      <c r="E67" s="52">
        <f t="shared" si="21"/>
        <v>0</v>
      </c>
      <c r="F67" s="52">
        <f t="shared" si="21"/>
        <v>0</v>
      </c>
      <c r="G67" s="52">
        <f t="shared" si="21"/>
        <v>0</v>
      </c>
    </row>
    <row r="68" ht="15.75" customHeight="1">
      <c r="A68" s="37" t="s">
        <v>2864</v>
      </c>
      <c r="B68" s="34">
        <v>0.0</v>
      </c>
      <c r="C68" s="34">
        <v>0.0</v>
      </c>
      <c r="D68" s="34">
        <v>0.0</v>
      </c>
      <c r="E68" s="34">
        <v>0.0</v>
      </c>
      <c r="F68" s="34">
        <v>0.0</v>
      </c>
      <c r="G68" s="34">
        <f>F68-B68</f>
        <v>0</v>
      </c>
    </row>
    <row r="69" ht="15.75" customHeight="1">
      <c r="A69" s="34"/>
      <c r="B69" s="34"/>
      <c r="C69" s="34"/>
      <c r="D69" s="34"/>
      <c r="E69" s="34"/>
      <c r="F69" s="34"/>
      <c r="G69" s="34"/>
    </row>
    <row r="70" ht="15.75" customHeight="1">
      <c r="A70" s="33" t="s">
        <v>2866</v>
      </c>
      <c r="B70" s="49">
        <f t="shared" ref="B70:G70" si="22">B41+B65+B67</f>
        <v>27762145.96</v>
      </c>
      <c r="C70" s="52">
        <f t="shared" si="22"/>
        <v>2934962.73</v>
      </c>
      <c r="D70" s="49">
        <f t="shared" si="22"/>
        <v>30697108.69</v>
      </c>
      <c r="E70" s="52">
        <f t="shared" si="22"/>
        <v>20438284.04</v>
      </c>
      <c r="F70" s="49">
        <f t="shared" si="22"/>
        <v>22607610.57</v>
      </c>
      <c r="G70" s="49">
        <f t="shared" si="22"/>
        <v>-5154535.39</v>
      </c>
    </row>
    <row r="71" ht="15.75" customHeight="1">
      <c r="A71" s="34"/>
      <c r="B71" s="34"/>
      <c r="C71" s="34"/>
      <c r="D71" s="34"/>
      <c r="E71" s="34"/>
      <c r="F71" s="34"/>
      <c r="G71" s="34"/>
    </row>
    <row r="72" ht="15.75" customHeight="1">
      <c r="A72" s="33" t="s">
        <v>2868</v>
      </c>
      <c r="B72" s="34"/>
      <c r="C72" s="34"/>
      <c r="D72" s="34"/>
      <c r="E72" s="34"/>
      <c r="F72" s="34"/>
      <c r="G72" s="34"/>
    </row>
    <row r="73" ht="15.75" customHeight="1">
      <c r="A73" s="99" t="s">
        <v>2870</v>
      </c>
      <c r="B73" s="34">
        <v>0.0</v>
      </c>
      <c r="C73" s="34">
        <v>0.0</v>
      </c>
      <c r="D73" s="34">
        <v>0.0</v>
      </c>
      <c r="E73" s="34">
        <v>0.0</v>
      </c>
      <c r="F73" s="34">
        <v>0.0</v>
      </c>
      <c r="G73" s="34">
        <f t="shared" ref="G73:G74" si="23">F73-B73</f>
        <v>0</v>
      </c>
    </row>
    <row r="74" ht="15.75" customHeight="1">
      <c r="A74" s="99" t="s">
        <v>2871</v>
      </c>
      <c r="B74" s="34">
        <v>0.0</v>
      </c>
      <c r="C74" s="34">
        <v>0.0</v>
      </c>
      <c r="D74" s="34">
        <v>0.0</v>
      </c>
      <c r="E74" s="34">
        <v>0.0</v>
      </c>
      <c r="F74" s="34">
        <v>0.0</v>
      </c>
      <c r="G74" s="34">
        <f t="shared" si="23"/>
        <v>0</v>
      </c>
    </row>
    <row r="75" ht="15.75" customHeight="1">
      <c r="A75" s="84" t="s">
        <v>2873</v>
      </c>
      <c r="B75" s="52">
        <f t="shared" ref="B75:G75" si="24">B73+B74</f>
        <v>0</v>
      </c>
      <c r="C75" s="52">
        <f t="shared" si="24"/>
        <v>0</v>
      </c>
      <c r="D75" s="52">
        <f t="shared" si="24"/>
        <v>0</v>
      </c>
      <c r="E75" s="52">
        <f t="shared" si="24"/>
        <v>0</v>
      </c>
      <c r="F75" s="52">
        <f t="shared" si="24"/>
        <v>0</v>
      </c>
      <c r="G75" s="52">
        <f t="shared" si="24"/>
        <v>0</v>
      </c>
    </row>
    <row r="76" ht="15.75" customHeight="1">
      <c r="A76" s="57"/>
      <c r="B76" s="56"/>
      <c r="C76" s="56"/>
      <c r="D76" s="56"/>
      <c r="E76" s="56"/>
      <c r="F76" s="56"/>
      <c r="G76" s="56"/>
    </row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">
    <mergeCell ref="A6:A7"/>
    <mergeCell ref="G6:G7"/>
    <mergeCell ref="B6:F6"/>
    <mergeCell ref="A1:G1"/>
    <mergeCell ref="A2:G2"/>
    <mergeCell ref="A3:G3"/>
    <mergeCell ref="A4:G4"/>
    <mergeCell ref="A5:G5"/>
  </mergeCells>
  <dataValidations>
    <dataValidation type="decimal" allowBlank="1" showErrorMessage="1" sqref="B9:G75">
      <formula1>-1.79769313486231E100</formula1>
      <formula2>1.79769313486231E100</formula2>
    </dataValidation>
    <dataValidation type="decimal" allowBlank="1" showInputMessage="1" showErrorMessage="1" prompt="Solo se aceptan valores numéricos." sqref="H45:Z62">
      <formula1>'Info General'!E33</formula1>
      <formula2>'Info General'!F33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2807</v>
      </c>
      <c r="Q1" t="s">
        <v>2808</v>
      </c>
      <c r="R1" t="s">
        <v>2809</v>
      </c>
      <c r="S1" t="s">
        <v>2741</v>
      </c>
      <c r="T1" t="s">
        <v>2810</v>
      </c>
      <c r="U1" t="s">
        <v>2811</v>
      </c>
    </row>
    <row r="2">
      <c r="A2" s="5" t="str">
        <f t="shared" ref="A2:A6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5,1,0,0,0,0,0</v>
      </c>
      <c r="B2">
        <v>5.0</v>
      </c>
      <c r="C2">
        <v>1.0</v>
      </c>
      <c r="I2" t="s">
        <v>2744</v>
      </c>
      <c r="P2" s="48"/>
      <c r="Q2" s="48"/>
      <c r="R2" s="48"/>
      <c r="S2" s="48"/>
      <c r="T2" s="48"/>
      <c r="U2" s="48"/>
      <c r="V2" s="48"/>
    </row>
    <row r="3">
      <c r="A3" s="5" t="str">
        <f t="shared" si="1"/>
        <v>5,1,1,0,0,0,0</v>
      </c>
      <c r="B3">
        <v>5.0</v>
      </c>
      <c r="C3">
        <v>1.0</v>
      </c>
      <c r="D3">
        <v>1.0</v>
      </c>
      <c r="J3" t="s">
        <v>2814</v>
      </c>
      <c r="P3" s="48">
        <f>'Formato 5'!B9</f>
        <v>0</v>
      </c>
      <c r="Q3" s="48">
        <f>'Formato 5'!C9</f>
        <v>0</v>
      </c>
      <c r="R3" s="48">
        <f>'Formato 5'!D9</f>
        <v>0</v>
      </c>
      <c r="S3" s="48">
        <f>'Formato 5'!E9</f>
        <v>0</v>
      </c>
      <c r="T3" s="48">
        <f>'Formato 5'!F9</f>
        <v>0</v>
      </c>
      <c r="U3" s="48">
        <f>'Formato 5'!G9</f>
        <v>0</v>
      </c>
      <c r="V3" s="48"/>
    </row>
    <row r="4">
      <c r="A4" s="5" t="str">
        <f t="shared" si="1"/>
        <v>5,1,2,0,0,0,0</v>
      </c>
      <c r="B4">
        <v>5.0</v>
      </c>
      <c r="C4">
        <v>1.0</v>
      </c>
      <c r="D4">
        <v>2.0</v>
      </c>
      <c r="J4" t="s">
        <v>2817</v>
      </c>
      <c r="P4" s="48">
        <f>'Formato 5'!B10</f>
        <v>0</v>
      </c>
      <c r="Q4" s="48">
        <f>'Formato 5'!C10</f>
        <v>0</v>
      </c>
      <c r="R4" s="48">
        <f>'Formato 5'!D10</f>
        <v>0</v>
      </c>
      <c r="S4" s="48">
        <f>'Formato 5'!E10</f>
        <v>0</v>
      </c>
      <c r="T4" s="48">
        <f>'Formato 5'!F10</f>
        <v>0</v>
      </c>
      <c r="U4" s="48">
        <f>'Formato 5'!G10</f>
        <v>0</v>
      </c>
      <c r="V4" s="48"/>
    </row>
    <row r="5">
      <c r="A5" s="5" t="str">
        <f t="shared" si="1"/>
        <v>5,1,3,0,0,0,0</v>
      </c>
      <c r="B5">
        <v>5.0</v>
      </c>
      <c r="C5">
        <v>1.0</v>
      </c>
      <c r="D5">
        <v>3.0</v>
      </c>
      <c r="J5" t="s">
        <v>2819</v>
      </c>
      <c r="P5" s="48">
        <f>'Formato 5'!B11</f>
        <v>0</v>
      </c>
      <c r="Q5" s="48">
        <f>'Formato 5'!C11</f>
        <v>0</v>
      </c>
      <c r="R5" s="48">
        <f>'Formato 5'!D11</f>
        <v>0</v>
      </c>
      <c r="S5" s="48">
        <f>'Formato 5'!E11</f>
        <v>0</v>
      </c>
      <c r="T5" s="48">
        <f>'Formato 5'!F11</f>
        <v>0</v>
      </c>
      <c r="U5" s="48">
        <f>'Formato 5'!G11</f>
        <v>0</v>
      </c>
      <c r="V5" s="48"/>
    </row>
    <row r="6">
      <c r="A6" s="5" t="str">
        <f t="shared" si="1"/>
        <v>5,1,4,0,0,0,0</v>
      </c>
      <c r="B6">
        <v>5.0</v>
      </c>
      <c r="C6">
        <v>1.0</v>
      </c>
      <c r="D6">
        <v>4.0</v>
      </c>
      <c r="J6" t="s">
        <v>2821</v>
      </c>
      <c r="P6" s="48">
        <f>'Formato 5'!B12</f>
        <v>0</v>
      </c>
      <c r="Q6" s="48">
        <f>'Formato 5'!C12</f>
        <v>0</v>
      </c>
      <c r="R6" s="48">
        <f>'Formato 5'!D12</f>
        <v>0</v>
      </c>
      <c r="S6" s="48">
        <f>'Formato 5'!E12</f>
        <v>0</v>
      </c>
      <c r="T6" s="48">
        <f>'Formato 5'!F12</f>
        <v>0</v>
      </c>
      <c r="U6" s="48">
        <f>'Formato 5'!G12</f>
        <v>0</v>
      </c>
      <c r="V6" s="48"/>
      <c r="W6" s="48"/>
      <c r="X6" s="48"/>
      <c r="Y6" s="48"/>
    </row>
    <row r="7">
      <c r="A7" s="5" t="str">
        <f t="shared" si="1"/>
        <v>5,1,5,0,0,0,0</v>
      </c>
      <c r="B7">
        <v>5.0</v>
      </c>
      <c r="C7">
        <v>1.0</v>
      </c>
      <c r="D7">
        <v>5.0</v>
      </c>
      <c r="J7" t="s">
        <v>2824</v>
      </c>
      <c r="P7" s="48">
        <f>'Formato 5'!B13</f>
        <v>27500</v>
      </c>
      <c r="Q7" s="48">
        <f>'Formato 5'!C13</f>
        <v>0</v>
      </c>
      <c r="R7" s="48">
        <f>'Formato 5'!D13</f>
        <v>27500</v>
      </c>
      <c r="S7" s="48">
        <f>'Formato 5'!E13</f>
        <v>89531.74</v>
      </c>
      <c r="T7" s="48">
        <f>'Formato 5'!F13</f>
        <v>89531.74</v>
      </c>
      <c r="U7" s="48">
        <f>'Formato 5'!G13</f>
        <v>62031.74</v>
      </c>
    </row>
    <row r="8">
      <c r="A8" s="5" t="str">
        <f t="shared" si="1"/>
        <v>5,1,6,0,0,0,0</v>
      </c>
      <c r="B8">
        <v>5.0</v>
      </c>
      <c r="C8">
        <v>1.0</v>
      </c>
      <c r="D8">
        <v>6.0</v>
      </c>
      <c r="J8" t="s">
        <v>2825</v>
      </c>
      <c r="P8" s="48">
        <f>'Formato 5'!B14</f>
        <v>0</v>
      </c>
      <c r="Q8" s="48">
        <f>'Formato 5'!C14</f>
        <v>0</v>
      </c>
      <c r="R8" s="48">
        <f>'Formato 5'!D14</f>
        <v>0</v>
      </c>
      <c r="S8" s="48">
        <f>'Formato 5'!E14</f>
        <v>0</v>
      </c>
      <c r="T8" s="48">
        <f>'Formato 5'!F14</f>
        <v>0</v>
      </c>
      <c r="U8" s="48">
        <f>'Formato 5'!G14</f>
        <v>0</v>
      </c>
    </row>
    <row r="9">
      <c r="A9" s="5" t="str">
        <f t="shared" si="1"/>
        <v>5,1,7,0,0,0,0</v>
      </c>
      <c r="B9">
        <v>5.0</v>
      </c>
      <c r="C9">
        <v>1.0</v>
      </c>
      <c r="D9">
        <v>7.0</v>
      </c>
      <c r="J9" t="s">
        <v>2827</v>
      </c>
      <c r="P9" s="48">
        <f>'Formato 5'!B15</f>
        <v>2779000</v>
      </c>
      <c r="Q9" s="48">
        <f>'Formato 5'!C15</f>
        <v>827489.58</v>
      </c>
      <c r="R9" s="48">
        <f>'Formato 5'!D15</f>
        <v>3606489.58</v>
      </c>
      <c r="S9" s="48">
        <f>'Formato 5'!E15</f>
        <v>0</v>
      </c>
      <c r="T9" s="48">
        <f>'Formato 5'!F15</f>
        <v>2169326.53</v>
      </c>
      <c r="U9" s="48">
        <f>'Formato 5'!G15</f>
        <v>-609673.47</v>
      </c>
    </row>
    <row r="10">
      <c r="A10" s="5" t="str">
        <f t="shared" si="1"/>
        <v>5,1,8,0,0,0,0</v>
      </c>
      <c r="B10">
        <v>5.0</v>
      </c>
      <c r="C10">
        <v>1.0</v>
      </c>
      <c r="D10">
        <v>8.0</v>
      </c>
      <c r="J10" t="s">
        <v>2829</v>
      </c>
      <c r="P10" s="48">
        <f>'Formato 5'!B16</f>
        <v>0</v>
      </c>
      <c r="Q10" s="48">
        <f>'Formato 5'!C16</f>
        <v>0</v>
      </c>
      <c r="R10" s="48">
        <f>'Formato 5'!D16</f>
        <v>0</v>
      </c>
      <c r="S10" s="48">
        <f>'Formato 5'!E16</f>
        <v>0</v>
      </c>
      <c r="T10" s="48">
        <f>'Formato 5'!F16</f>
        <v>0</v>
      </c>
      <c r="U10" s="48">
        <f>'Formato 5'!G16</f>
        <v>0</v>
      </c>
    </row>
    <row r="11">
      <c r="A11" s="5" t="str">
        <f t="shared" si="1"/>
        <v>5,1,8,1,0,0,0</v>
      </c>
      <c r="B11">
        <v>5.0</v>
      </c>
      <c r="C11">
        <v>1.0</v>
      </c>
      <c r="D11">
        <v>8.0</v>
      </c>
      <c r="E11">
        <v>1.0</v>
      </c>
      <c r="K11" t="s">
        <v>2831</v>
      </c>
      <c r="N11" s="5"/>
      <c r="P11" s="48">
        <f>'Formato 5'!B17</f>
        <v>0</v>
      </c>
      <c r="Q11" s="48">
        <f>'Formato 5'!C17</f>
        <v>0</v>
      </c>
      <c r="R11" s="48">
        <f>'Formato 5'!D17</f>
        <v>0</v>
      </c>
      <c r="S11" s="48">
        <f>'Formato 5'!E17</f>
        <v>0</v>
      </c>
      <c r="T11" s="48">
        <f>'Formato 5'!F17</f>
        <v>0</v>
      </c>
      <c r="U11" s="48">
        <f>'Formato 5'!G17</f>
        <v>0</v>
      </c>
    </row>
    <row r="12">
      <c r="A12" s="5" t="str">
        <f t="shared" si="1"/>
        <v>5,1,8,2,0,0,0</v>
      </c>
      <c r="B12">
        <v>5.0</v>
      </c>
      <c r="C12">
        <v>1.0</v>
      </c>
      <c r="D12">
        <v>8.0</v>
      </c>
      <c r="E12">
        <v>2.0</v>
      </c>
      <c r="K12" t="s">
        <v>2833</v>
      </c>
      <c r="P12" s="48">
        <f>'Formato 5'!B18</f>
        <v>0</v>
      </c>
      <c r="Q12" s="48">
        <f>'Formato 5'!C18</f>
        <v>0</v>
      </c>
      <c r="R12" s="48">
        <f>'Formato 5'!D18</f>
        <v>0</v>
      </c>
      <c r="S12" s="48">
        <f>'Formato 5'!E18</f>
        <v>0</v>
      </c>
      <c r="T12" s="48">
        <f>'Formato 5'!F18</f>
        <v>0</v>
      </c>
      <c r="U12" s="48">
        <f>'Formato 5'!G18</f>
        <v>0</v>
      </c>
    </row>
    <row r="13">
      <c r="A13" s="5" t="str">
        <f t="shared" si="1"/>
        <v>5,1,8,3,0,0,0</v>
      </c>
      <c r="B13">
        <v>5.0</v>
      </c>
      <c r="C13">
        <v>1.0</v>
      </c>
      <c r="D13">
        <v>8.0</v>
      </c>
      <c r="E13">
        <v>3.0</v>
      </c>
      <c r="K13" t="s">
        <v>2836</v>
      </c>
      <c r="P13" s="48">
        <f>'Formato 5'!B19</f>
        <v>0</v>
      </c>
      <c r="Q13" s="48">
        <f>'Formato 5'!C19</f>
        <v>0</v>
      </c>
      <c r="R13" s="48">
        <f>'Formato 5'!D19</f>
        <v>0</v>
      </c>
      <c r="S13" s="48">
        <f>'Formato 5'!E19</f>
        <v>0</v>
      </c>
      <c r="T13" s="48">
        <f>'Formato 5'!F19</f>
        <v>0</v>
      </c>
      <c r="U13" s="48">
        <f>'Formato 5'!G19</f>
        <v>0</v>
      </c>
    </row>
    <row r="14">
      <c r="A14" s="5" t="str">
        <f t="shared" si="1"/>
        <v>5,1,8,4,0,0,0</v>
      </c>
      <c r="B14">
        <v>5.0</v>
      </c>
      <c r="C14">
        <v>1.0</v>
      </c>
      <c r="D14">
        <v>8.0</v>
      </c>
      <c r="E14">
        <v>4.0</v>
      </c>
      <c r="K14" t="s">
        <v>2838</v>
      </c>
      <c r="P14" s="48">
        <f>'Formato 5'!B20</f>
        <v>0</v>
      </c>
      <c r="Q14" s="48">
        <f>'Formato 5'!C20</f>
        <v>0</v>
      </c>
      <c r="R14" s="48">
        <f>'Formato 5'!D20</f>
        <v>0</v>
      </c>
      <c r="S14" s="48">
        <f>'Formato 5'!E20</f>
        <v>0</v>
      </c>
      <c r="T14" s="48">
        <f>'Formato 5'!F20</f>
        <v>0</v>
      </c>
      <c r="U14" s="48">
        <f>'Formato 5'!G20</f>
        <v>0</v>
      </c>
    </row>
    <row r="15">
      <c r="A15" s="5" t="str">
        <f t="shared" si="1"/>
        <v>5,1,8,5,0,0,0</v>
      </c>
      <c r="B15">
        <v>5.0</v>
      </c>
      <c r="C15">
        <v>1.0</v>
      </c>
      <c r="D15">
        <v>8.0</v>
      </c>
      <c r="E15">
        <v>5.0</v>
      </c>
      <c r="K15" t="s">
        <v>2840</v>
      </c>
      <c r="P15" s="48">
        <f>'Formato 5'!B21</f>
        <v>0</v>
      </c>
      <c r="Q15" s="48">
        <f>'Formato 5'!C21</f>
        <v>0</v>
      </c>
      <c r="R15" s="48">
        <f>'Formato 5'!D21</f>
        <v>0</v>
      </c>
      <c r="S15" s="48">
        <f>'Formato 5'!E21</f>
        <v>0</v>
      </c>
      <c r="T15" s="48">
        <f>'Formato 5'!F21</f>
        <v>0</v>
      </c>
      <c r="U15" s="48">
        <f>'Formato 5'!G21</f>
        <v>0</v>
      </c>
    </row>
    <row r="16">
      <c r="A16" s="5" t="str">
        <f t="shared" si="1"/>
        <v>5,1,8,6,0,0,0</v>
      </c>
      <c r="B16">
        <v>5.0</v>
      </c>
      <c r="C16">
        <v>1.0</v>
      </c>
      <c r="D16">
        <v>8.0</v>
      </c>
      <c r="E16">
        <v>6.0</v>
      </c>
      <c r="K16" t="s">
        <v>2842</v>
      </c>
      <c r="P16" s="48">
        <f>'Formato 5'!B22</f>
        <v>0</v>
      </c>
      <c r="Q16" s="48">
        <f>'Formato 5'!C22</f>
        <v>0</v>
      </c>
      <c r="R16" s="48">
        <f>'Formato 5'!D22</f>
        <v>0</v>
      </c>
      <c r="S16" s="48">
        <f>'Formato 5'!E22</f>
        <v>0</v>
      </c>
      <c r="T16" s="48">
        <f>'Formato 5'!F22</f>
        <v>0</v>
      </c>
      <c r="U16" s="48">
        <f>'Formato 5'!G22</f>
        <v>0</v>
      </c>
    </row>
    <row r="17">
      <c r="A17" s="5" t="str">
        <f t="shared" si="1"/>
        <v>5,1,8,7,0,0,0</v>
      </c>
      <c r="B17">
        <v>5.0</v>
      </c>
      <c r="C17">
        <v>1.0</v>
      </c>
      <c r="D17">
        <v>8.0</v>
      </c>
      <c r="E17">
        <v>7.0</v>
      </c>
      <c r="K17" t="s">
        <v>2844</v>
      </c>
      <c r="P17" s="48">
        <f>'Formato 5'!B23</f>
        <v>0</v>
      </c>
      <c r="Q17" s="48">
        <f>'Formato 5'!C23</f>
        <v>0</v>
      </c>
      <c r="R17" s="48">
        <f>'Formato 5'!D23</f>
        <v>0</v>
      </c>
      <c r="S17" s="48">
        <f>'Formato 5'!E23</f>
        <v>0</v>
      </c>
      <c r="T17" s="48">
        <f>'Formato 5'!F23</f>
        <v>0</v>
      </c>
      <c r="U17" s="48">
        <f>'Formato 5'!G23</f>
        <v>0</v>
      </c>
    </row>
    <row r="18">
      <c r="A18" s="5" t="str">
        <f t="shared" si="1"/>
        <v>5,1,8,8,0,0,0</v>
      </c>
      <c r="B18">
        <v>5.0</v>
      </c>
      <c r="C18">
        <v>1.0</v>
      </c>
      <c r="D18">
        <v>8.0</v>
      </c>
      <c r="E18">
        <v>8.0</v>
      </c>
      <c r="K18" t="s">
        <v>2846</v>
      </c>
      <c r="P18" s="48">
        <f>'Formato 5'!B24</f>
        <v>0</v>
      </c>
      <c r="Q18" s="48">
        <f>'Formato 5'!C24</f>
        <v>0</v>
      </c>
      <c r="R18" s="48">
        <f>'Formato 5'!D24</f>
        <v>0</v>
      </c>
      <c r="S18" s="48">
        <f>'Formato 5'!E24</f>
        <v>0</v>
      </c>
      <c r="T18" s="48">
        <f>'Formato 5'!F24</f>
        <v>0</v>
      </c>
      <c r="U18" s="48">
        <f>'Formato 5'!G24</f>
        <v>0</v>
      </c>
    </row>
    <row r="19">
      <c r="A19" s="5" t="str">
        <f t="shared" si="1"/>
        <v>5,1,8,9,0,0,0</v>
      </c>
      <c r="B19">
        <v>5.0</v>
      </c>
      <c r="C19">
        <v>1.0</v>
      </c>
      <c r="D19">
        <v>8.0</v>
      </c>
      <c r="E19">
        <v>9.0</v>
      </c>
      <c r="K19" t="s">
        <v>2848</v>
      </c>
      <c r="P19" s="48">
        <f>'Formato 5'!B25</f>
        <v>0</v>
      </c>
      <c r="Q19" s="48">
        <f>'Formato 5'!C25</f>
        <v>0</v>
      </c>
      <c r="R19" s="48">
        <f>'Formato 5'!D25</f>
        <v>0</v>
      </c>
      <c r="S19" s="48">
        <f>'Formato 5'!E25</f>
        <v>0</v>
      </c>
      <c r="T19" s="48">
        <f>'Formato 5'!F25</f>
        <v>0</v>
      </c>
      <c r="U19" s="48">
        <f>'Formato 5'!G25</f>
        <v>0</v>
      </c>
    </row>
    <row r="20">
      <c r="A20" s="5" t="str">
        <f t="shared" si="1"/>
        <v>5,1,8,10,0,0,0</v>
      </c>
      <c r="B20">
        <v>5.0</v>
      </c>
      <c r="C20">
        <v>1.0</v>
      </c>
      <c r="D20">
        <v>8.0</v>
      </c>
      <c r="E20">
        <v>10.0</v>
      </c>
      <c r="K20" t="s">
        <v>2850</v>
      </c>
      <c r="P20" s="48">
        <f>'Formato 5'!B26</f>
        <v>0</v>
      </c>
      <c r="Q20" s="48">
        <f>'Formato 5'!C26</f>
        <v>0</v>
      </c>
      <c r="R20" s="48">
        <f>'Formato 5'!D26</f>
        <v>0</v>
      </c>
      <c r="S20" s="48">
        <f>'Formato 5'!E26</f>
        <v>0</v>
      </c>
      <c r="T20" s="48">
        <f>'Formato 5'!F26</f>
        <v>0</v>
      </c>
      <c r="U20" s="48">
        <f>'Formato 5'!G26</f>
        <v>0</v>
      </c>
    </row>
    <row r="21" ht="15.75" customHeight="1">
      <c r="A21" s="5" t="str">
        <f t="shared" si="1"/>
        <v>5,1,8,11,0,0,0</v>
      </c>
      <c r="B21">
        <v>5.0</v>
      </c>
      <c r="C21">
        <v>1.0</v>
      </c>
      <c r="D21">
        <v>8.0</v>
      </c>
      <c r="E21">
        <v>11.0</v>
      </c>
      <c r="K21" t="s">
        <v>2852</v>
      </c>
      <c r="P21" s="48">
        <f>'Formato 5'!B27</f>
        <v>0</v>
      </c>
      <c r="Q21" s="48">
        <f>'Formato 5'!C27</f>
        <v>0</v>
      </c>
      <c r="R21" s="48">
        <f>'Formato 5'!D27</f>
        <v>0</v>
      </c>
      <c r="S21" s="48">
        <f>'Formato 5'!E27</f>
        <v>0</v>
      </c>
      <c r="T21" s="48">
        <f>'Formato 5'!F27</f>
        <v>0</v>
      </c>
      <c r="U21" s="48">
        <f>'Formato 5'!G27</f>
        <v>0</v>
      </c>
    </row>
    <row r="22" ht="15.75" customHeight="1">
      <c r="A22" s="5" t="str">
        <f t="shared" si="1"/>
        <v>5,1,9,0,0,0,0</v>
      </c>
      <c r="B22">
        <v>5.0</v>
      </c>
      <c r="C22">
        <v>1.0</v>
      </c>
      <c r="D22">
        <v>9.0</v>
      </c>
      <c r="J22" t="s">
        <v>2854</v>
      </c>
      <c r="P22" s="48">
        <f>'Formato 5'!B28</f>
        <v>0</v>
      </c>
      <c r="Q22" s="48">
        <f>'Formato 5'!C28</f>
        <v>0</v>
      </c>
      <c r="R22" s="48">
        <f>'Formato 5'!D28</f>
        <v>0</v>
      </c>
      <c r="S22" s="48">
        <f>'Formato 5'!E28</f>
        <v>0</v>
      </c>
      <c r="T22" s="48">
        <f>'Formato 5'!F28</f>
        <v>0</v>
      </c>
      <c r="U22" s="48">
        <f>'Formato 5'!G28</f>
        <v>0</v>
      </c>
    </row>
    <row r="23" ht="15.75" customHeight="1">
      <c r="A23" s="5" t="str">
        <f t="shared" si="1"/>
        <v>5,1,9,1,0,0,0</v>
      </c>
      <c r="B23">
        <v>5.0</v>
      </c>
      <c r="C23">
        <v>1.0</v>
      </c>
      <c r="D23">
        <v>9.0</v>
      </c>
      <c r="E23">
        <v>1.0</v>
      </c>
      <c r="K23" t="s">
        <v>2856</v>
      </c>
      <c r="P23" s="48">
        <f>'Formato 5'!B29</f>
        <v>0</v>
      </c>
      <c r="Q23" s="48">
        <f>'Formato 5'!C29</f>
        <v>0</v>
      </c>
      <c r="R23" s="48">
        <f>'Formato 5'!D29</f>
        <v>0</v>
      </c>
      <c r="S23" s="48">
        <f>'Formato 5'!E29</f>
        <v>0</v>
      </c>
      <c r="T23" s="48">
        <f>'Formato 5'!F29</f>
        <v>0</v>
      </c>
      <c r="U23" s="48">
        <f>'Formato 5'!G29</f>
        <v>0</v>
      </c>
    </row>
    <row r="24" ht="15.75" customHeight="1">
      <c r="A24" s="5" t="str">
        <f t="shared" si="1"/>
        <v>5,1,9,2,0,0,0</v>
      </c>
      <c r="B24">
        <v>5.0</v>
      </c>
      <c r="C24">
        <v>1.0</v>
      </c>
      <c r="D24">
        <v>9.0</v>
      </c>
      <c r="E24">
        <v>2.0</v>
      </c>
      <c r="K24" t="s">
        <v>2858</v>
      </c>
      <c r="P24" s="48">
        <f>'Formato 5'!B30</f>
        <v>0</v>
      </c>
      <c r="Q24" s="48">
        <f>'Formato 5'!C30</f>
        <v>0</v>
      </c>
      <c r="R24" s="48">
        <f>'Formato 5'!D30</f>
        <v>0</v>
      </c>
      <c r="S24" s="48">
        <f>'Formato 5'!E30</f>
        <v>0</v>
      </c>
      <c r="T24" s="48">
        <f>'Formato 5'!F30</f>
        <v>0</v>
      </c>
      <c r="U24" s="48">
        <f>'Formato 5'!G30</f>
        <v>0</v>
      </c>
    </row>
    <row r="25" ht="15.75" customHeight="1">
      <c r="A25" s="5" t="str">
        <f t="shared" si="1"/>
        <v>5,1,9,3,0,0,0</v>
      </c>
      <c r="B25">
        <v>5.0</v>
      </c>
      <c r="C25">
        <v>1.0</v>
      </c>
      <c r="D25">
        <v>9.0</v>
      </c>
      <c r="E25">
        <v>3.0</v>
      </c>
      <c r="K25" t="s">
        <v>2860</v>
      </c>
      <c r="P25" s="48">
        <f>'Formato 5'!B31</f>
        <v>0</v>
      </c>
      <c r="Q25" s="48">
        <f>'Formato 5'!C31</f>
        <v>0</v>
      </c>
      <c r="R25" s="48">
        <f>'Formato 5'!D31</f>
        <v>0</v>
      </c>
      <c r="S25" s="48">
        <f>'Formato 5'!E31</f>
        <v>0</v>
      </c>
      <c r="T25" s="48">
        <f>'Formato 5'!F31</f>
        <v>0</v>
      </c>
      <c r="U25" s="48">
        <f>'Formato 5'!G31</f>
        <v>0</v>
      </c>
    </row>
    <row r="26" ht="15.75" customHeight="1">
      <c r="A26" s="5" t="str">
        <f t="shared" si="1"/>
        <v>5,1,9,4,0,0,0</v>
      </c>
      <c r="B26">
        <v>5.0</v>
      </c>
      <c r="C26">
        <v>1.0</v>
      </c>
      <c r="D26">
        <v>9.0</v>
      </c>
      <c r="E26">
        <v>4.0</v>
      </c>
      <c r="K26" t="s">
        <v>2862</v>
      </c>
      <c r="P26" s="48">
        <f>'Formato 5'!B32</f>
        <v>0</v>
      </c>
      <c r="Q26" s="48">
        <f>'Formato 5'!C32</f>
        <v>0</v>
      </c>
      <c r="R26" s="48">
        <f>'Formato 5'!D32</f>
        <v>0</v>
      </c>
      <c r="S26" s="48">
        <f>'Formato 5'!E32</f>
        <v>0</v>
      </c>
      <c r="T26" s="48">
        <f>'Formato 5'!F32</f>
        <v>0</v>
      </c>
      <c r="U26" s="48">
        <f>'Formato 5'!G32</f>
        <v>0</v>
      </c>
    </row>
    <row r="27" ht="15.75" customHeight="1">
      <c r="A27" s="5" t="str">
        <f t="shared" si="1"/>
        <v>5,1,9,5,0,0,0</v>
      </c>
      <c r="B27">
        <v>5.0</v>
      </c>
      <c r="C27">
        <v>1.0</v>
      </c>
      <c r="D27">
        <v>9.0</v>
      </c>
      <c r="E27">
        <v>5.0</v>
      </c>
      <c r="K27" t="s">
        <v>2865</v>
      </c>
      <c r="P27" s="48">
        <f>'Formato 5'!B33</f>
        <v>0</v>
      </c>
      <c r="Q27" s="48">
        <f>'Formato 5'!C33</f>
        <v>0</v>
      </c>
      <c r="R27" s="48">
        <f>'Formato 5'!D33</f>
        <v>0</v>
      </c>
      <c r="S27" s="48">
        <f>'Formato 5'!E33</f>
        <v>0</v>
      </c>
      <c r="T27" s="48">
        <f>'Formato 5'!F33</f>
        <v>0</v>
      </c>
      <c r="U27" s="48">
        <f>'Formato 5'!G33</f>
        <v>0</v>
      </c>
    </row>
    <row r="28" ht="15.75" customHeight="1">
      <c r="A28" s="5" t="str">
        <f t="shared" si="1"/>
        <v>5,1,10,0,0,0,0</v>
      </c>
      <c r="B28">
        <v>5.0</v>
      </c>
      <c r="C28">
        <v>1.0</v>
      </c>
      <c r="D28">
        <v>10.0</v>
      </c>
      <c r="J28" t="s">
        <v>2867</v>
      </c>
      <c r="P28" s="48">
        <f>'Formato 5'!B34</f>
        <v>23585949.96</v>
      </c>
      <c r="Q28" s="48">
        <f>'Formato 5'!C34</f>
        <v>2107473.15</v>
      </c>
      <c r="R28" s="48">
        <f>'Formato 5'!D34</f>
        <v>25693423.11</v>
      </c>
      <c r="S28" s="48">
        <f>'Formato 5'!E34</f>
        <v>19562000</v>
      </c>
      <c r="T28" s="48">
        <f>'Formato 5'!F34</f>
        <v>19562000</v>
      </c>
      <c r="U28" s="48">
        <f>'Formato 5'!G34</f>
        <v>-4023949.96</v>
      </c>
    </row>
    <row r="29" ht="15.75" customHeight="1">
      <c r="A29" s="5" t="str">
        <f t="shared" si="1"/>
        <v>5,1,11,0,0,0,0</v>
      </c>
      <c r="B29">
        <v>5.0</v>
      </c>
      <c r="C29">
        <v>1.0</v>
      </c>
      <c r="D29">
        <v>11.0</v>
      </c>
      <c r="J29" t="s">
        <v>2869</v>
      </c>
      <c r="P29" s="48">
        <f>'Formato 5'!B35</f>
        <v>1369696</v>
      </c>
      <c r="Q29" s="48">
        <f>'Formato 5'!C35</f>
        <v>0</v>
      </c>
      <c r="R29" s="48">
        <f>'Formato 5'!D35</f>
        <v>1369696</v>
      </c>
      <c r="S29" s="48">
        <f>'Formato 5'!E35</f>
        <v>786752.3</v>
      </c>
      <c r="T29" s="48">
        <f>'Formato 5'!F35</f>
        <v>786752.3</v>
      </c>
      <c r="U29" s="48">
        <f>'Formato 5'!G35</f>
        <v>-582943.7</v>
      </c>
    </row>
    <row r="30" ht="15.75" customHeight="1">
      <c r="A30" s="5" t="str">
        <f t="shared" si="1"/>
        <v>5,1,11,1,0,0,0</v>
      </c>
      <c r="B30">
        <v>5.0</v>
      </c>
      <c r="C30">
        <v>1.0</v>
      </c>
      <c r="D30">
        <v>11.0</v>
      </c>
      <c r="E30">
        <v>1.0</v>
      </c>
      <c r="K30" t="s">
        <v>2872</v>
      </c>
      <c r="P30" s="48">
        <f>'Formato 5'!B36</f>
        <v>1369696</v>
      </c>
      <c r="Q30" s="48">
        <f>'Formato 5'!C36</f>
        <v>0</v>
      </c>
      <c r="R30" s="48">
        <f>'Formato 5'!D36</f>
        <v>1369696</v>
      </c>
      <c r="S30" s="48">
        <f>'Formato 5'!E36</f>
        <v>786752.3</v>
      </c>
      <c r="T30" s="48">
        <f>'Formato 5'!F36</f>
        <v>786752.3</v>
      </c>
      <c r="U30" s="48">
        <f>'Formato 5'!G36</f>
        <v>-582943.7</v>
      </c>
    </row>
    <row r="31" ht="15.75" customHeight="1">
      <c r="A31" s="5" t="str">
        <f t="shared" si="1"/>
        <v>5,1,12,0,0,0,0</v>
      </c>
      <c r="B31">
        <v>5.0</v>
      </c>
      <c r="C31">
        <v>1.0</v>
      </c>
      <c r="D31">
        <v>12.0</v>
      </c>
      <c r="J31" t="s">
        <v>2874</v>
      </c>
      <c r="P31" s="48">
        <f>'Formato 5'!B37</f>
        <v>0</v>
      </c>
      <c r="Q31" s="48">
        <f>'Formato 5'!C37</f>
        <v>0</v>
      </c>
      <c r="R31" s="48">
        <f>'Formato 5'!D37</f>
        <v>0</v>
      </c>
      <c r="S31" s="48">
        <f>'Formato 5'!E37</f>
        <v>0</v>
      </c>
      <c r="T31" s="48">
        <f>'Formato 5'!F37</f>
        <v>0</v>
      </c>
      <c r="U31" s="48">
        <f>'Formato 5'!G37</f>
        <v>0</v>
      </c>
    </row>
    <row r="32" ht="15.75" customHeight="1">
      <c r="A32" s="5" t="str">
        <f t="shared" si="1"/>
        <v>5,1,12,1,0,0,0</v>
      </c>
      <c r="B32">
        <v>5.0</v>
      </c>
      <c r="C32">
        <v>1.0</v>
      </c>
      <c r="D32">
        <v>12.0</v>
      </c>
      <c r="E32">
        <v>1.0</v>
      </c>
      <c r="K32" t="s">
        <v>2875</v>
      </c>
      <c r="P32" s="48">
        <f>'Formato 5'!B38</f>
        <v>0</v>
      </c>
      <c r="Q32" s="48">
        <f>'Formato 5'!C38</f>
        <v>0</v>
      </c>
      <c r="R32" s="48">
        <f>'Formato 5'!D38</f>
        <v>0</v>
      </c>
      <c r="S32" s="48">
        <f>'Formato 5'!E38</f>
        <v>0</v>
      </c>
      <c r="T32" s="48">
        <f>'Formato 5'!F38</f>
        <v>0</v>
      </c>
      <c r="U32" s="48">
        <f>'Formato 5'!G38</f>
        <v>0</v>
      </c>
    </row>
    <row r="33" ht="15.75" customHeight="1">
      <c r="A33" s="5" t="str">
        <f t="shared" si="1"/>
        <v>5,1,12,2,0,0,0</v>
      </c>
      <c r="B33">
        <v>5.0</v>
      </c>
      <c r="C33">
        <v>1.0</v>
      </c>
      <c r="D33">
        <v>12.0</v>
      </c>
      <c r="E33">
        <v>2.0</v>
      </c>
      <c r="K33" t="s">
        <v>2876</v>
      </c>
      <c r="P33" s="48">
        <f>'Formato 5'!B39</f>
        <v>0</v>
      </c>
      <c r="Q33" s="48">
        <f>'Formato 5'!C39</f>
        <v>0</v>
      </c>
      <c r="R33" s="48">
        <f>'Formato 5'!D39</f>
        <v>0</v>
      </c>
      <c r="S33" s="48">
        <f>'Formato 5'!E39</f>
        <v>0</v>
      </c>
      <c r="T33" s="48">
        <f>'Formato 5'!F39</f>
        <v>0</v>
      </c>
      <c r="U33" s="48">
        <f>'Formato 5'!G39</f>
        <v>0</v>
      </c>
    </row>
    <row r="34" ht="15.75" customHeight="1">
      <c r="A34" s="5" t="str">
        <f t="shared" si="1"/>
        <v>5,2,0,0,0,0,0</v>
      </c>
      <c r="B34">
        <v>5.0</v>
      </c>
      <c r="C34">
        <v>2.0</v>
      </c>
      <c r="I34" t="s">
        <v>2877</v>
      </c>
      <c r="P34" s="59">
        <f>'Formato 5'!B41</f>
        <v>27762145.96</v>
      </c>
      <c r="Q34">
        <f>'Formato 5'!C41</f>
        <v>2934962.73</v>
      </c>
      <c r="R34" s="59">
        <f>'Formato 5'!D41</f>
        <v>30697108.69</v>
      </c>
      <c r="S34">
        <f>'Formato 5'!E41</f>
        <v>20438284.04</v>
      </c>
      <c r="T34" s="59">
        <f>'Formato 5'!F41</f>
        <v>22607610.57</v>
      </c>
      <c r="U34" s="59">
        <f>'Formato 5'!G41</f>
        <v>-5154535.39</v>
      </c>
    </row>
    <row r="35" ht="15.75" customHeight="1">
      <c r="A35" s="5" t="str">
        <f t="shared" si="1"/>
        <v>5,3,0,0,0,0,0</v>
      </c>
      <c r="B35">
        <v>5.0</v>
      </c>
      <c r="C35">
        <v>3.0</v>
      </c>
      <c r="I35" t="s">
        <v>2820</v>
      </c>
      <c r="U35">
        <f>'Formato 5'!G42</f>
        <v>0</v>
      </c>
    </row>
    <row r="36" ht="15.75" customHeight="1">
      <c r="A36" s="5" t="str">
        <f t="shared" si="1"/>
        <v>5,4,0,0,0,0,0</v>
      </c>
      <c r="B36">
        <v>5.0</v>
      </c>
      <c r="C36">
        <v>4.0</v>
      </c>
      <c r="I36" t="s">
        <v>2822</v>
      </c>
    </row>
    <row r="37" ht="15.75" customHeight="1">
      <c r="A37" s="5" t="str">
        <f t="shared" si="1"/>
        <v>5,4,1,0,0,0,0</v>
      </c>
      <c r="B37">
        <v>5.0</v>
      </c>
      <c r="C37">
        <v>4.0</v>
      </c>
      <c r="D37">
        <v>1.0</v>
      </c>
      <c r="J37" t="s">
        <v>2503</v>
      </c>
      <c r="P37">
        <f>'Formato 5'!B45</f>
        <v>0</v>
      </c>
      <c r="Q37">
        <f>'Formato 5'!C45</f>
        <v>0</v>
      </c>
      <c r="R37" s="59">
        <f>'Formato 5'!D45</f>
        <v>0</v>
      </c>
      <c r="S37">
        <f>'Formato 5'!E45</f>
        <v>0</v>
      </c>
      <c r="T37">
        <f>'Formato 5'!F45</f>
        <v>0</v>
      </c>
      <c r="U37">
        <f>'Formato 5'!G45</f>
        <v>0</v>
      </c>
    </row>
    <row r="38" ht="15.75" customHeight="1">
      <c r="A38" s="5" t="str">
        <f t="shared" si="1"/>
        <v>5,4,1,1,0,0,0</v>
      </c>
      <c r="B38">
        <v>5.0</v>
      </c>
      <c r="C38">
        <v>4.0</v>
      </c>
      <c r="D38">
        <v>1.0</v>
      </c>
      <c r="E38">
        <v>1.0</v>
      </c>
      <c r="K38" t="s">
        <v>2878</v>
      </c>
      <c r="P38">
        <f>'Formato 5'!B46</f>
        <v>0</v>
      </c>
      <c r="Q38">
        <f>'Formato 5'!C46</f>
        <v>0</v>
      </c>
      <c r="R38" s="59">
        <f>'Formato 5'!D46</f>
        <v>0</v>
      </c>
      <c r="S38">
        <f>'Formato 5'!E46</f>
        <v>0</v>
      </c>
      <c r="T38">
        <f>'Formato 5'!F46</f>
        <v>0</v>
      </c>
      <c r="U38">
        <f>'Formato 5'!G46</f>
        <v>0</v>
      </c>
    </row>
    <row r="39" ht="15.75" customHeight="1">
      <c r="A39" s="5" t="str">
        <f t="shared" si="1"/>
        <v>5,4,1,2,0,0,0</v>
      </c>
      <c r="B39">
        <v>5.0</v>
      </c>
      <c r="C39">
        <v>4.0</v>
      </c>
      <c r="D39">
        <v>1.0</v>
      </c>
      <c r="E39">
        <v>2.0</v>
      </c>
      <c r="K39" t="s">
        <v>2879</v>
      </c>
      <c r="P39">
        <f>'Formato 5'!B47</f>
        <v>0</v>
      </c>
      <c r="Q39">
        <f>'Formato 5'!C47</f>
        <v>0</v>
      </c>
      <c r="R39" s="59">
        <f>'Formato 5'!D47</f>
        <v>0</v>
      </c>
      <c r="S39">
        <f>'Formato 5'!E47</f>
        <v>0</v>
      </c>
      <c r="T39">
        <f>'Formato 5'!F47</f>
        <v>0</v>
      </c>
      <c r="U39">
        <f>'Formato 5'!G47</f>
        <v>0</v>
      </c>
    </row>
    <row r="40" ht="15.75" customHeight="1">
      <c r="A40" s="5" t="str">
        <f t="shared" si="1"/>
        <v>5,4,1,3,0,0,0</v>
      </c>
      <c r="B40">
        <v>5.0</v>
      </c>
      <c r="C40">
        <v>4.0</v>
      </c>
      <c r="D40">
        <v>1.0</v>
      </c>
      <c r="E40">
        <v>3.0</v>
      </c>
      <c r="K40" t="s">
        <v>2880</v>
      </c>
      <c r="P40">
        <f>'Formato 5'!B48</f>
        <v>0</v>
      </c>
      <c r="Q40">
        <f>'Formato 5'!C48</f>
        <v>0</v>
      </c>
      <c r="R40" s="59">
        <f>'Formato 5'!D48</f>
        <v>0</v>
      </c>
      <c r="S40">
        <f>'Formato 5'!E48</f>
        <v>0</v>
      </c>
      <c r="T40">
        <f>'Formato 5'!F48</f>
        <v>0</v>
      </c>
      <c r="U40">
        <f>'Formato 5'!G48</f>
        <v>0</v>
      </c>
    </row>
    <row r="41" ht="15.75" customHeight="1">
      <c r="A41" s="5" t="str">
        <f t="shared" si="1"/>
        <v>5,4,1,4,0,0,0</v>
      </c>
      <c r="B41">
        <v>5.0</v>
      </c>
      <c r="C41">
        <v>4.0</v>
      </c>
      <c r="D41">
        <v>1.0</v>
      </c>
      <c r="E41">
        <v>4.0</v>
      </c>
      <c r="K41" t="s">
        <v>2881</v>
      </c>
      <c r="P41">
        <f>'Formato 5'!B49</f>
        <v>0</v>
      </c>
      <c r="Q41">
        <f>'Formato 5'!C49</f>
        <v>0</v>
      </c>
      <c r="R41" s="59">
        <f>'Formato 5'!D49</f>
        <v>0</v>
      </c>
      <c r="S41">
        <f>'Formato 5'!E49</f>
        <v>0</v>
      </c>
      <c r="T41">
        <f>'Formato 5'!F49</f>
        <v>0</v>
      </c>
      <c r="U41">
        <f>'Formato 5'!G49</f>
        <v>0</v>
      </c>
    </row>
    <row r="42" ht="15.75" customHeight="1">
      <c r="A42" s="5" t="str">
        <f t="shared" si="1"/>
        <v>5,4,1,5,0,0,0</v>
      </c>
      <c r="B42">
        <v>5.0</v>
      </c>
      <c r="C42">
        <v>4.0</v>
      </c>
      <c r="D42">
        <v>1.0</v>
      </c>
      <c r="E42">
        <v>5.0</v>
      </c>
      <c r="K42" t="s">
        <v>2882</v>
      </c>
      <c r="P42">
        <f>'Formato 5'!B50</f>
        <v>0</v>
      </c>
      <c r="Q42">
        <f>'Formato 5'!C50</f>
        <v>0</v>
      </c>
      <c r="R42" s="59">
        <f>'Formato 5'!D50</f>
        <v>0</v>
      </c>
      <c r="S42">
        <f>'Formato 5'!E50</f>
        <v>0</v>
      </c>
      <c r="T42">
        <f>'Formato 5'!F50</f>
        <v>0</v>
      </c>
      <c r="U42">
        <f>'Formato 5'!G50</f>
        <v>0</v>
      </c>
    </row>
    <row r="43" ht="15.75" customHeight="1">
      <c r="A43" s="5" t="str">
        <f t="shared" si="1"/>
        <v>5,4,1,6,0,0,0</v>
      </c>
      <c r="B43">
        <v>5.0</v>
      </c>
      <c r="C43">
        <v>4.0</v>
      </c>
      <c r="D43">
        <v>1.0</v>
      </c>
      <c r="E43">
        <v>6.0</v>
      </c>
      <c r="K43" t="s">
        <v>2883</v>
      </c>
      <c r="P43">
        <f>'Formato 5'!B51</f>
        <v>0</v>
      </c>
      <c r="Q43">
        <f>'Formato 5'!C51</f>
        <v>0</v>
      </c>
      <c r="R43" s="59">
        <f>'Formato 5'!D51</f>
        <v>0</v>
      </c>
      <c r="S43">
        <f>'Formato 5'!E51</f>
        <v>0</v>
      </c>
      <c r="T43">
        <f>'Formato 5'!F51</f>
        <v>0</v>
      </c>
      <c r="U43">
        <f>'Formato 5'!G51</f>
        <v>0</v>
      </c>
    </row>
    <row r="44" ht="15.75" customHeight="1">
      <c r="A44" s="5" t="str">
        <f t="shared" si="1"/>
        <v>5,4,1,7,0,0,0</v>
      </c>
      <c r="B44">
        <v>5.0</v>
      </c>
      <c r="C44">
        <v>4.0</v>
      </c>
      <c r="D44">
        <v>1.0</v>
      </c>
      <c r="E44">
        <v>7.0</v>
      </c>
      <c r="K44" t="s">
        <v>2884</v>
      </c>
      <c r="P44">
        <f>'Formato 5'!B52</f>
        <v>0</v>
      </c>
      <c r="Q44">
        <f>'Formato 5'!C52</f>
        <v>0</v>
      </c>
      <c r="R44" s="59">
        <f>'Formato 5'!D52</f>
        <v>0</v>
      </c>
      <c r="S44">
        <f>'Formato 5'!E52</f>
        <v>0</v>
      </c>
      <c r="T44">
        <f>'Formato 5'!F52</f>
        <v>0</v>
      </c>
      <c r="U44">
        <f>'Formato 5'!G52</f>
        <v>0</v>
      </c>
    </row>
    <row r="45" ht="15.75" customHeight="1">
      <c r="A45" s="5" t="str">
        <f t="shared" si="1"/>
        <v>5,4,1,8,0,0,0</v>
      </c>
      <c r="B45">
        <v>5.0</v>
      </c>
      <c r="C45">
        <v>4.0</v>
      </c>
      <c r="D45">
        <v>1.0</v>
      </c>
      <c r="E45">
        <v>8.0</v>
      </c>
      <c r="K45" t="s">
        <v>2885</v>
      </c>
      <c r="P45">
        <f>'Formato 5'!B53</f>
        <v>0</v>
      </c>
      <c r="Q45">
        <f>'Formato 5'!C53</f>
        <v>0</v>
      </c>
      <c r="R45" s="59">
        <f>'Formato 5'!D53</f>
        <v>0</v>
      </c>
      <c r="S45">
        <f>'Formato 5'!E53</f>
        <v>0</v>
      </c>
      <c r="T45">
        <f>'Formato 5'!F53</f>
        <v>0</v>
      </c>
      <c r="U45">
        <f>'Formato 5'!G53</f>
        <v>0</v>
      </c>
    </row>
    <row r="46" ht="15.75" customHeight="1">
      <c r="A46" s="5" t="str">
        <f t="shared" si="1"/>
        <v>5,4,2,0,0,0,0</v>
      </c>
      <c r="B46">
        <v>5.0</v>
      </c>
      <c r="C46">
        <v>4.0</v>
      </c>
      <c r="D46">
        <v>2.0</v>
      </c>
      <c r="J46" t="s">
        <v>2869</v>
      </c>
      <c r="P46">
        <f>'Formato 5'!B54</f>
        <v>0</v>
      </c>
      <c r="Q46">
        <f>'Formato 5'!C54</f>
        <v>0</v>
      </c>
      <c r="R46" s="59">
        <f>'Formato 5'!D54</f>
        <v>0</v>
      </c>
      <c r="S46">
        <f>'Formato 5'!E54</f>
        <v>0</v>
      </c>
      <c r="T46">
        <f>'Formato 5'!F54</f>
        <v>0</v>
      </c>
      <c r="U46">
        <f>'Formato 5'!G54</f>
        <v>0</v>
      </c>
    </row>
    <row r="47" ht="15.75" customHeight="1">
      <c r="A47" s="5" t="str">
        <f t="shared" si="1"/>
        <v>5,4,2,1,0,0,0</v>
      </c>
      <c r="B47">
        <v>5.0</v>
      </c>
      <c r="C47">
        <v>4.0</v>
      </c>
      <c r="D47">
        <v>2.0</v>
      </c>
      <c r="E47">
        <v>1.0</v>
      </c>
      <c r="K47" t="s">
        <v>2886</v>
      </c>
      <c r="P47">
        <f>'Formato 5'!B55</f>
        <v>0</v>
      </c>
      <c r="Q47">
        <f>'Formato 5'!C55</f>
        <v>0</v>
      </c>
      <c r="R47" s="59">
        <f>'Formato 5'!D55</f>
        <v>0</v>
      </c>
      <c r="S47">
        <f>'Formato 5'!E55</f>
        <v>0</v>
      </c>
      <c r="T47">
        <f>'Formato 5'!F55</f>
        <v>0</v>
      </c>
      <c r="U47">
        <f>'Formato 5'!G55</f>
        <v>0</v>
      </c>
    </row>
    <row r="48" ht="15.75" customHeight="1">
      <c r="A48" s="5" t="str">
        <f t="shared" si="1"/>
        <v>5,4,2,2,0,0,0</v>
      </c>
      <c r="B48">
        <v>5.0</v>
      </c>
      <c r="C48">
        <v>4.0</v>
      </c>
      <c r="D48">
        <v>2.0</v>
      </c>
      <c r="E48">
        <v>2.0</v>
      </c>
      <c r="K48" t="s">
        <v>2887</v>
      </c>
      <c r="P48">
        <f>'Formato 5'!B56</f>
        <v>0</v>
      </c>
      <c r="Q48">
        <f>'Formato 5'!C56</f>
        <v>0</v>
      </c>
      <c r="R48" s="59">
        <f>'Formato 5'!D56</f>
        <v>0</v>
      </c>
      <c r="S48">
        <f>'Formato 5'!E56</f>
        <v>0</v>
      </c>
      <c r="T48">
        <f>'Formato 5'!F56</f>
        <v>0</v>
      </c>
      <c r="U48">
        <f>'Formato 5'!G56</f>
        <v>0</v>
      </c>
    </row>
    <row r="49" ht="15.75" customHeight="1">
      <c r="A49" s="5" t="str">
        <f t="shared" si="1"/>
        <v>5,4,2,3,0,0,0</v>
      </c>
      <c r="B49">
        <v>5.0</v>
      </c>
      <c r="C49">
        <v>4.0</v>
      </c>
      <c r="D49">
        <v>2.0</v>
      </c>
      <c r="E49">
        <v>3.0</v>
      </c>
      <c r="K49" t="s">
        <v>2888</v>
      </c>
      <c r="P49">
        <f>'Formato 5'!B57</f>
        <v>0</v>
      </c>
      <c r="Q49">
        <f>'Formato 5'!C57</f>
        <v>0</v>
      </c>
      <c r="R49" s="59">
        <f>'Formato 5'!D57</f>
        <v>0</v>
      </c>
      <c r="S49">
        <f>'Formato 5'!E57</f>
        <v>0</v>
      </c>
      <c r="T49">
        <f>'Formato 5'!F57</f>
        <v>0</v>
      </c>
      <c r="U49">
        <f>'Formato 5'!G57</f>
        <v>0</v>
      </c>
    </row>
    <row r="50" ht="15.75" customHeight="1">
      <c r="A50" s="5" t="str">
        <f t="shared" si="1"/>
        <v>5,4,2,4,0,0,0</v>
      </c>
      <c r="B50">
        <v>5.0</v>
      </c>
      <c r="C50">
        <v>4.0</v>
      </c>
      <c r="D50">
        <v>2.0</v>
      </c>
      <c r="E50">
        <v>4.0</v>
      </c>
      <c r="K50" t="s">
        <v>2872</v>
      </c>
      <c r="P50">
        <f>'Formato 5'!B58</f>
        <v>0</v>
      </c>
      <c r="Q50">
        <f>'Formato 5'!C58</f>
        <v>0</v>
      </c>
      <c r="R50" s="59">
        <f>'Formato 5'!D58</f>
        <v>0</v>
      </c>
      <c r="S50">
        <f>'Formato 5'!E58</f>
        <v>0</v>
      </c>
      <c r="T50">
        <f>'Formato 5'!F58</f>
        <v>0</v>
      </c>
      <c r="U50">
        <f>'Formato 5'!G58</f>
        <v>0</v>
      </c>
    </row>
    <row r="51" ht="15.75" customHeight="1">
      <c r="A51" s="5" t="str">
        <f t="shared" si="1"/>
        <v>5,4,3,0,0,0,0</v>
      </c>
      <c r="B51">
        <v>5.0</v>
      </c>
      <c r="C51">
        <v>4.0</v>
      </c>
      <c r="D51">
        <v>3.0</v>
      </c>
      <c r="J51" t="s">
        <v>2889</v>
      </c>
      <c r="P51">
        <f>'Formato 5'!B59</f>
        <v>0</v>
      </c>
      <c r="Q51">
        <f>'Formato 5'!C59</f>
        <v>0</v>
      </c>
      <c r="R51" s="59">
        <f>'Formato 5'!D59</f>
        <v>0</v>
      </c>
      <c r="S51">
        <f>'Formato 5'!E59</f>
        <v>0</v>
      </c>
      <c r="T51">
        <f>'Formato 5'!F59</f>
        <v>0</v>
      </c>
      <c r="U51">
        <f>'Formato 5'!G59</f>
        <v>0</v>
      </c>
    </row>
    <row r="52" ht="15.75" customHeight="1">
      <c r="A52" s="5" t="str">
        <f t="shared" si="1"/>
        <v>5,4,3,1,0,0,0</v>
      </c>
      <c r="B52">
        <v>5.0</v>
      </c>
      <c r="C52">
        <v>4.0</v>
      </c>
      <c r="D52">
        <v>3.0</v>
      </c>
      <c r="E52">
        <v>1.0</v>
      </c>
      <c r="K52" t="s">
        <v>2890</v>
      </c>
      <c r="P52">
        <f>'Formato 5'!B60</f>
        <v>0</v>
      </c>
      <c r="Q52">
        <f>'Formato 5'!C60</f>
        <v>0</v>
      </c>
      <c r="R52" s="59">
        <f>'Formato 5'!D60</f>
        <v>0</v>
      </c>
      <c r="S52">
        <f>'Formato 5'!E60</f>
        <v>0</v>
      </c>
      <c r="T52">
        <f>'Formato 5'!F60</f>
        <v>0</v>
      </c>
      <c r="U52">
        <f>'Formato 5'!G60</f>
        <v>0</v>
      </c>
    </row>
    <row r="53" ht="15.75" customHeight="1">
      <c r="A53" s="5" t="str">
        <f t="shared" si="1"/>
        <v>5,4,3,2,0,0,0</v>
      </c>
      <c r="B53">
        <v>5.0</v>
      </c>
      <c r="C53">
        <v>4.0</v>
      </c>
      <c r="D53">
        <v>3.0</v>
      </c>
      <c r="E53">
        <v>2.0</v>
      </c>
      <c r="K53" t="s">
        <v>2891</v>
      </c>
      <c r="P53">
        <f>'Formato 5'!B61</f>
        <v>0</v>
      </c>
      <c r="Q53">
        <f>'Formato 5'!C61</f>
        <v>0</v>
      </c>
      <c r="R53" s="59">
        <f>'Formato 5'!D61</f>
        <v>0</v>
      </c>
      <c r="S53">
        <f>'Formato 5'!E61</f>
        <v>0</v>
      </c>
      <c r="T53">
        <f>'Formato 5'!F61</f>
        <v>0</v>
      </c>
      <c r="U53">
        <f>'Formato 5'!G61</f>
        <v>0</v>
      </c>
    </row>
    <row r="54" ht="15.75" customHeight="1">
      <c r="A54" s="5" t="str">
        <f t="shared" si="1"/>
        <v>5,4,4,0,0,0,0</v>
      </c>
      <c r="B54">
        <v>5.0</v>
      </c>
      <c r="C54">
        <v>4.0</v>
      </c>
      <c r="D54">
        <v>4.0</v>
      </c>
      <c r="J54" t="s">
        <v>2892</v>
      </c>
      <c r="P54">
        <f>'Formato 5'!B62</f>
        <v>0</v>
      </c>
      <c r="Q54">
        <f>'Formato 5'!C62</f>
        <v>0</v>
      </c>
      <c r="R54" s="59">
        <f>'Formato 5'!D62</f>
        <v>0</v>
      </c>
      <c r="S54">
        <f>'Formato 5'!E62</f>
        <v>0</v>
      </c>
      <c r="T54">
        <f>'Formato 5'!F62</f>
        <v>0</v>
      </c>
      <c r="U54">
        <f>'Formato 5'!G62</f>
        <v>0</v>
      </c>
    </row>
    <row r="55" ht="15.75" customHeight="1">
      <c r="A55" s="5" t="str">
        <f t="shared" si="1"/>
        <v>5,4,5,0,0,0,0</v>
      </c>
      <c r="B55">
        <v>5.0</v>
      </c>
      <c r="C55">
        <v>4.0</v>
      </c>
      <c r="D55">
        <v>5.0</v>
      </c>
      <c r="J55" t="s">
        <v>2893</v>
      </c>
      <c r="P55">
        <f>'Formato 5'!B63</f>
        <v>0</v>
      </c>
      <c r="Q55">
        <f>'Formato 5'!C63</f>
        <v>0</v>
      </c>
      <c r="R55" s="59">
        <f>'Formato 5'!D63</f>
        <v>0</v>
      </c>
      <c r="S55">
        <f>'Formato 5'!E63</f>
        <v>0</v>
      </c>
      <c r="T55">
        <f>'Formato 5'!F63</f>
        <v>0</v>
      </c>
      <c r="U55">
        <f>'Formato 5'!G63</f>
        <v>0</v>
      </c>
    </row>
    <row r="56" ht="15.75" customHeight="1">
      <c r="A56" s="5" t="str">
        <f t="shared" si="1"/>
        <v>5,5,0,0,0,0,0</v>
      </c>
      <c r="B56">
        <v>5.0</v>
      </c>
      <c r="C56">
        <v>5.0</v>
      </c>
      <c r="I56" t="s">
        <v>2894</v>
      </c>
      <c r="P56">
        <f>'Formato 5'!B65</f>
        <v>0</v>
      </c>
      <c r="Q56">
        <f>'Formato 5'!C65</f>
        <v>0</v>
      </c>
      <c r="R56" s="59">
        <f>'Formato 5'!D65</f>
        <v>0</v>
      </c>
      <c r="S56">
        <f>'Formato 5'!E65</f>
        <v>0</v>
      </c>
      <c r="T56">
        <f>'Formato 5'!F65</f>
        <v>0</v>
      </c>
      <c r="U56">
        <f>'Formato 5'!G65</f>
        <v>0</v>
      </c>
    </row>
    <row r="57" ht="15.75" customHeight="1">
      <c r="A57" s="5" t="str">
        <f t="shared" si="1"/>
        <v>5,6,0,0,0,0,0</v>
      </c>
      <c r="B57">
        <v>5.0</v>
      </c>
      <c r="C57">
        <v>6.0</v>
      </c>
      <c r="I57" t="s">
        <v>2895</v>
      </c>
      <c r="P57">
        <f>'Formato 5'!B67</f>
        <v>0</v>
      </c>
      <c r="Q57">
        <f>'Formato 5'!C67</f>
        <v>0</v>
      </c>
      <c r="R57">
        <f>'Formato 5'!D67</f>
        <v>0</v>
      </c>
      <c r="S57">
        <f>'Formato 5'!E67</f>
        <v>0</v>
      </c>
      <c r="T57">
        <f>'Formato 5'!F67</f>
        <v>0</v>
      </c>
      <c r="U57">
        <f>'Formato 5'!G67</f>
        <v>0</v>
      </c>
    </row>
    <row r="58" ht="15.75" customHeight="1">
      <c r="A58" s="5" t="str">
        <f t="shared" si="1"/>
        <v>5,6,1,0,0,0,0</v>
      </c>
      <c r="B58">
        <v>5.0</v>
      </c>
      <c r="C58">
        <v>6.0</v>
      </c>
      <c r="D58">
        <v>1.0</v>
      </c>
      <c r="J58" t="s">
        <v>2895</v>
      </c>
      <c r="P58">
        <f>'Formato 5'!B68</f>
        <v>0</v>
      </c>
      <c r="Q58">
        <f>'Formato 5'!C68</f>
        <v>0</v>
      </c>
      <c r="R58">
        <f>'Formato 5'!D68</f>
        <v>0</v>
      </c>
      <c r="S58">
        <f>'Formato 5'!E68</f>
        <v>0</v>
      </c>
      <c r="T58">
        <f>'Formato 5'!F68</f>
        <v>0</v>
      </c>
      <c r="U58">
        <f>'Formato 5'!G68</f>
        <v>0</v>
      </c>
    </row>
    <row r="59" ht="15.75" customHeight="1">
      <c r="A59" s="5" t="str">
        <f t="shared" si="1"/>
        <v>5,7,0,0,0,0,0</v>
      </c>
      <c r="B59">
        <v>5.0</v>
      </c>
      <c r="C59">
        <v>7.0</v>
      </c>
      <c r="I59" t="s">
        <v>2868</v>
      </c>
    </row>
    <row r="60" ht="15.75" customHeight="1">
      <c r="A60" s="5" t="str">
        <f t="shared" si="1"/>
        <v>5,7,1,0,0,0,0</v>
      </c>
      <c r="B60">
        <v>5.0</v>
      </c>
      <c r="C60">
        <v>7.0</v>
      </c>
      <c r="D60">
        <v>1.0</v>
      </c>
      <c r="J60" t="s">
        <v>2896</v>
      </c>
      <c r="P60">
        <f>'Formato 5'!B73</f>
        <v>0</v>
      </c>
      <c r="Q60">
        <f>'Formato 5'!C73</f>
        <v>0</v>
      </c>
      <c r="R60">
        <f>'Formato 5'!D73</f>
        <v>0</v>
      </c>
      <c r="S60">
        <f>'Formato 5'!E73</f>
        <v>0</v>
      </c>
      <c r="T60">
        <f>'Formato 5'!F73</f>
        <v>0</v>
      </c>
      <c r="U60">
        <f>'Formato 5'!G73</f>
        <v>0</v>
      </c>
    </row>
    <row r="61" ht="15.75" customHeight="1">
      <c r="A61" s="5" t="str">
        <f t="shared" si="1"/>
        <v>5,7,2,0,0,0,0</v>
      </c>
      <c r="B61">
        <v>5.0</v>
      </c>
      <c r="C61">
        <v>7.0</v>
      </c>
      <c r="D61">
        <v>2.0</v>
      </c>
      <c r="J61" t="s">
        <v>2897</v>
      </c>
      <c r="P61">
        <f>'Formato 5'!B74</f>
        <v>0</v>
      </c>
      <c r="Q61">
        <f>'Formato 5'!C74</f>
        <v>0</v>
      </c>
      <c r="R61">
        <f>'Formato 5'!D74</f>
        <v>0</v>
      </c>
      <c r="S61">
        <f>'Formato 5'!E74</f>
        <v>0</v>
      </c>
      <c r="T61">
        <f>'Formato 5'!F74</f>
        <v>0</v>
      </c>
      <c r="U61">
        <f>'Formato 5'!G74</f>
        <v>0</v>
      </c>
    </row>
    <row r="62" ht="15.75" customHeight="1">
      <c r="A62" s="5" t="str">
        <f t="shared" si="1"/>
        <v>5,7,3,0,0,0,0</v>
      </c>
      <c r="B62">
        <v>5.0</v>
      </c>
      <c r="C62">
        <v>7.0</v>
      </c>
      <c r="D62">
        <v>3.0</v>
      </c>
      <c r="J62" t="s">
        <v>2895</v>
      </c>
      <c r="P62">
        <f>'Formato 5'!B75</f>
        <v>0</v>
      </c>
      <c r="Q62">
        <f>'Formato 5'!C75</f>
        <v>0</v>
      </c>
      <c r="R62">
        <f>'Formato 5'!D75</f>
        <v>0</v>
      </c>
      <c r="S62">
        <f>'Formato 5'!E75</f>
        <v>0</v>
      </c>
      <c r="T62">
        <f>'Formato 5'!F75</f>
        <v>0</v>
      </c>
      <c r="U62">
        <f>'Formato 5'!G75</f>
        <v>0</v>
      </c>
    </row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2.86"/>
    <col customWidth="1" min="2" max="6" width="20.71"/>
    <col customWidth="1" min="7" max="7" width="17.57"/>
    <col customWidth="1" min="8" max="26" width="10.71"/>
  </cols>
  <sheetData>
    <row r="1" ht="56.25" customHeight="1">
      <c r="A1" s="101" t="s">
        <v>2898</v>
      </c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9"/>
    </row>
    <row r="3">
      <c r="A3" s="20" t="s">
        <v>2899</v>
      </c>
      <c r="B3" s="21"/>
      <c r="C3" s="21"/>
      <c r="D3" s="21"/>
      <c r="E3" s="21"/>
      <c r="F3" s="21"/>
      <c r="G3" s="22"/>
    </row>
    <row r="4">
      <c r="A4" s="20" t="s">
        <v>2900</v>
      </c>
      <c r="B4" s="21"/>
      <c r="C4" s="21"/>
      <c r="D4" s="21"/>
      <c r="E4" s="21"/>
      <c r="F4" s="21"/>
      <c r="G4" s="22"/>
    </row>
    <row r="5">
      <c r="A5" s="20" t="str">
        <f>TRIMESTRE</f>
        <v>Del 1 de enero al 30 de septiembre de 2018 (b)</v>
      </c>
      <c r="B5" s="21"/>
      <c r="C5" s="21"/>
      <c r="D5" s="21"/>
      <c r="E5" s="21"/>
      <c r="F5" s="21"/>
      <c r="G5" s="22"/>
    </row>
    <row r="6">
      <c r="A6" s="23" t="s">
        <v>655</v>
      </c>
      <c r="B6" s="24"/>
      <c r="C6" s="24"/>
      <c r="D6" s="24"/>
      <c r="E6" s="24"/>
      <c r="F6" s="24"/>
      <c r="G6" s="25"/>
    </row>
    <row r="7" ht="15.0" customHeight="1">
      <c r="A7" s="102" t="s">
        <v>769</v>
      </c>
      <c r="B7" s="103" t="s">
        <v>2901</v>
      </c>
      <c r="C7" s="94"/>
      <c r="D7" s="94"/>
      <c r="E7" s="94"/>
      <c r="F7" s="9"/>
      <c r="G7" s="104" t="s">
        <v>2902</v>
      </c>
    </row>
    <row r="8">
      <c r="A8" s="95"/>
      <c r="B8" s="29" t="s">
        <v>2903</v>
      </c>
      <c r="C8" s="29" t="s">
        <v>2904</v>
      </c>
      <c r="D8" s="29" t="s">
        <v>2905</v>
      </c>
      <c r="E8" s="29" t="s">
        <v>2697</v>
      </c>
      <c r="F8" s="29" t="s">
        <v>2906</v>
      </c>
      <c r="G8" s="95"/>
    </row>
    <row r="9">
      <c r="A9" s="105" t="s">
        <v>2907</v>
      </c>
      <c r="B9" s="106">
        <f t="shared" ref="B9:G9" si="1">SUM(B10,B18,B28,B38,B48,B58,B62,B71,B75)</f>
        <v>27762145.96</v>
      </c>
      <c r="C9" s="106">
        <f t="shared" si="1"/>
        <v>2934962.73</v>
      </c>
      <c r="D9" s="106">
        <f t="shared" si="1"/>
        <v>30697108.69</v>
      </c>
      <c r="E9" s="106">
        <f t="shared" si="1"/>
        <v>19436785.28</v>
      </c>
      <c r="F9" s="106">
        <f t="shared" si="1"/>
        <v>19378131.61</v>
      </c>
      <c r="G9" s="106">
        <f t="shared" si="1"/>
        <v>11260323.41</v>
      </c>
    </row>
    <row r="10">
      <c r="A10" s="107" t="s">
        <v>2908</v>
      </c>
      <c r="B10" s="108">
        <f t="shared" ref="B10:G10" si="2">SUM(B11:B17)</f>
        <v>16854005.96</v>
      </c>
      <c r="C10" s="108">
        <f t="shared" si="2"/>
        <v>1405059.16</v>
      </c>
      <c r="D10" s="108">
        <f t="shared" si="2"/>
        <v>18259065.12</v>
      </c>
      <c r="E10" s="108">
        <f t="shared" si="2"/>
        <v>10945549.84</v>
      </c>
      <c r="F10" s="108">
        <f t="shared" si="2"/>
        <v>10945549.84</v>
      </c>
      <c r="G10" s="108">
        <f t="shared" si="2"/>
        <v>7313515.28</v>
      </c>
    </row>
    <row r="11">
      <c r="A11" s="107" t="s">
        <v>2909</v>
      </c>
      <c r="B11" s="109">
        <v>1.061741305E7</v>
      </c>
      <c r="C11" s="110">
        <v>599027.52</v>
      </c>
      <c r="D11" s="108">
        <f t="shared" ref="D11:D17" si="3">+B11+C11</f>
        <v>11216440.57</v>
      </c>
      <c r="E11" s="110">
        <v>7428367.86</v>
      </c>
      <c r="F11" s="110">
        <v>7428367.86</v>
      </c>
      <c r="G11" s="108">
        <f t="shared" ref="G11:G17" si="4">D11-E11</f>
        <v>3788072.71</v>
      </c>
    </row>
    <row r="12">
      <c r="A12" s="107" t="s">
        <v>2910</v>
      </c>
      <c r="B12" s="109">
        <v>3606689.34</v>
      </c>
      <c r="C12" s="110">
        <v>0.0</v>
      </c>
      <c r="D12" s="108">
        <f t="shared" si="3"/>
        <v>3606689.34</v>
      </c>
      <c r="E12" s="110">
        <v>2563088.37</v>
      </c>
      <c r="F12" s="110">
        <v>2563088.37</v>
      </c>
      <c r="G12" s="108">
        <f t="shared" si="4"/>
        <v>1043600.97</v>
      </c>
    </row>
    <row r="13">
      <c r="A13" s="107" t="s">
        <v>2911</v>
      </c>
      <c r="B13" s="109">
        <v>2014446.6</v>
      </c>
      <c r="C13" s="110">
        <v>275491.98</v>
      </c>
      <c r="D13" s="108">
        <f t="shared" si="3"/>
        <v>2289938.58</v>
      </c>
      <c r="E13" s="110">
        <v>585889.46</v>
      </c>
      <c r="F13" s="110">
        <v>585889.46</v>
      </c>
      <c r="G13" s="108">
        <f t="shared" si="4"/>
        <v>1704049.12</v>
      </c>
    </row>
    <row r="14">
      <c r="A14" s="107" t="s">
        <v>2912</v>
      </c>
      <c r="B14" s="111">
        <v>0.0</v>
      </c>
      <c r="C14" s="110">
        <v>0.0</v>
      </c>
      <c r="D14" s="108">
        <f t="shared" si="3"/>
        <v>0</v>
      </c>
      <c r="E14" s="110">
        <v>0.0</v>
      </c>
      <c r="F14" s="110">
        <v>0.0</v>
      </c>
      <c r="G14" s="108">
        <f t="shared" si="4"/>
        <v>0</v>
      </c>
    </row>
    <row r="15">
      <c r="A15" s="107" t="s">
        <v>2913</v>
      </c>
      <c r="B15" s="109">
        <v>615456.97</v>
      </c>
      <c r="C15" s="110">
        <v>530539.66</v>
      </c>
      <c r="D15" s="108">
        <f t="shared" si="3"/>
        <v>1145996.63</v>
      </c>
      <c r="E15" s="110">
        <v>368204.15</v>
      </c>
      <c r="F15" s="110">
        <v>368204.15</v>
      </c>
      <c r="G15" s="108">
        <f t="shared" si="4"/>
        <v>777792.48</v>
      </c>
    </row>
    <row r="16">
      <c r="A16" s="107" t="s">
        <v>2914</v>
      </c>
      <c r="B16" s="111">
        <v>0.0</v>
      </c>
      <c r="C16" s="110">
        <v>0.0</v>
      </c>
      <c r="D16" s="108">
        <f t="shared" si="3"/>
        <v>0</v>
      </c>
      <c r="E16" s="110">
        <v>0.0</v>
      </c>
      <c r="F16" s="110">
        <v>0.0</v>
      </c>
      <c r="G16" s="108">
        <f t="shared" si="4"/>
        <v>0</v>
      </c>
    </row>
    <row r="17">
      <c r="A17" s="107" t="s">
        <v>2915</v>
      </c>
      <c r="B17" s="111">
        <v>0.0</v>
      </c>
      <c r="C17" s="110">
        <v>0.0</v>
      </c>
      <c r="D17" s="108">
        <f t="shared" si="3"/>
        <v>0</v>
      </c>
      <c r="E17" s="110">
        <v>0.0</v>
      </c>
      <c r="F17" s="110">
        <v>0.0</v>
      </c>
      <c r="G17" s="108">
        <f t="shared" si="4"/>
        <v>0</v>
      </c>
    </row>
    <row r="18">
      <c r="A18" s="107" t="s">
        <v>2916</v>
      </c>
      <c r="B18" s="108">
        <f t="shared" ref="B18:G18" si="5">SUM(B19:B27)</f>
        <v>2529800</v>
      </c>
      <c r="C18" s="108">
        <f t="shared" si="5"/>
        <v>763648.01</v>
      </c>
      <c r="D18" s="108">
        <f t="shared" si="5"/>
        <v>3293448.01</v>
      </c>
      <c r="E18" s="108">
        <f t="shared" si="5"/>
        <v>2171291.04</v>
      </c>
      <c r="F18" s="108">
        <f t="shared" si="5"/>
        <v>2137169.37</v>
      </c>
      <c r="G18" s="108">
        <f t="shared" si="5"/>
        <v>1122156.97</v>
      </c>
    </row>
    <row r="19">
      <c r="A19" s="107" t="s">
        <v>2917</v>
      </c>
      <c r="B19" s="109">
        <v>399800.0</v>
      </c>
      <c r="C19" s="109">
        <v>-19000.0</v>
      </c>
      <c r="D19" s="108">
        <f t="shared" ref="D19:D27" si="6">+B19+C19</f>
        <v>380800</v>
      </c>
      <c r="E19" s="110">
        <v>211100.47</v>
      </c>
      <c r="F19" s="110">
        <v>210416.07</v>
      </c>
      <c r="G19" s="108">
        <f t="shared" ref="G19:G27" si="7">D19-E19</f>
        <v>169699.53</v>
      </c>
    </row>
    <row r="20">
      <c r="A20" s="107" t="s">
        <v>2918</v>
      </c>
      <c r="B20" s="109">
        <v>824000.0</v>
      </c>
      <c r="C20" s="109">
        <v>0.0</v>
      </c>
      <c r="D20" s="108">
        <f t="shared" si="6"/>
        <v>824000</v>
      </c>
      <c r="E20" s="110">
        <v>530954.92</v>
      </c>
      <c r="F20" s="110">
        <v>517339.86</v>
      </c>
      <c r="G20" s="108">
        <f t="shared" si="7"/>
        <v>293045.08</v>
      </c>
    </row>
    <row r="21" ht="15.75" customHeight="1">
      <c r="A21" s="107" t="s">
        <v>2919</v>
      </c>
      <c r="B21" s="111">
        <v>0.0</v>
      </c>
      <c r="C21" s="109">
        <v>0.0</v>
      </c>
      <c r="D21" s="108">
        <f t="shared" si="6"/>
        <v>0</v>
      </c>
      <c r="E21" s="110">
        <v>0.0</v>
      </c>
      <c r="F21" s="110">
        <v>0.0</v>
      </c>
      <c r="G21" s="108">
        <f t="shared" si="7"/>
        <v>0</v>
      </c>
    </row>
    <row r="22" ht="15.75" customHeight="1">
      <c r="A22" s="107" t="s">
        <v>2920</v>
      </c>
      <c r="B22" s="109">
        <v>135000.0</v>
      </c>
      <c r="C22" s="109">
        <v>25000.0</v>
      </c>
      <c r="D22" s="108">
        <f t="shared" si="6"/>
        <v>160000</v>
      </c>
      <c r="E22" s="110">
        <v>130267.54</v>
      </c>
      <c r="F22" s="110">
        <v>129547.54</v>
      </c>
      <c r="G22" s="108">
        <f t="shared" si="7"/>
        <v>29732.46</v>
      </c>
    </row>
    <row r="23" ht="15.75" customHeight="1">
      <c r="A23" s="107" t="s">
        <v>2921</v>
      </c>
      <c r="B23" s="109">
        <v>492000.0</v>
      </c>
      <c r="C23" s="111">
        <f>203648.01+50000</f>
        <v>253648.01</v>
      </c>
      <c r="D23" s="108">
        <f t="shared" si="6"/>
        <v>745648.01</v>
      </c>
      <c r="E23" s="110">
        <v>559355.26</v>
      </c>
      <c r="F23" s="110">
        <v>559355.26</v>
      </c>
      <c r="G23" s="108">
        <f t="shared" si="7"/>
        <v>186292.75</v>
      </c>
    </row>
    <row r="24" ht="15.75" customHeight="1">
      <c r="A24" s="107" t="s">
        <v>2922</v>
      </c>
      <c r="B24" s="109">
        <v>520000.0</v>
      </c>
      <c r="C24" s="111">
        <v>500000.0</v>
      </c>
      <c r="D24" s="108">
        <f t="shared" si="6"/>
        <v>1020000</v>
      </c>
      <c r="E24" s="110">
        <v>664575.13</v>
      </c>
      <c r="F24" s="110">
        <v>645472.92</v>
      </c>
      <c r="G24" s="108">
        <f t="shared" si="7"/>
        <v>355424.87</v>
      </c>
    </row>
    <row r="25" ht="15.75" customHeight="1">
      <c r="A25" s="107" t="s">
        <v>2923</v>
      </c>
      <c r="B25" s="109">
        <v>36000.0</v>
      </c>
      <c r="C25" s="111">
        <v>0.0</v>
      </c>
      <c r="D25" s="108">
        <f t="shared" si="6"/>
        <v>36000</v>
      </c>
      <c r="E25" s="110">
        <v>9268.0</v>
      </c>
      <c r="F25" s="110">
        <v>9268.0</v>
      </c>
      <c r="G25" s="108">
        <f t="shared" si="7"/>
        <v>26732</v>
      </c>
    </row>
    <row r="26" ht="15.75" customHeight="1">
      <c r="A26" s="107" t="s">
        <v>2924</v>
      </c>
      <c r="B26" s="109"/>
      <c r="C26" s="111">
        <v>0.0</v>
      </c>
      <c r="D26" s="108">
        <f t="shared" si="6"/>
        <v>0</v>
      </c>
      <c r="E26" s="110">
        <v>0.0</v>
      </c>
      <c r="F26" s="110">
        <v>0.0</v>
      </c>
      <c r="G26" s="108">
        <f t="shared" si="7"/>
        <v>0</v>
      </c>
    </row>
    <row r="27" ht="15.75" customHeight="1">
      <c r="A27" s="107" t="s">
        <v>2925</v>
      </c>
      <c r="B27" s="109">
        <v>123000.0</v>
      </c>
      <c r="C27" s="111">
        <v>4000.0</v>
      </c>
      <c r="D27" s="108">
        <f t="shared" si="6"/>
        <v>127000</v>
      </c>
      <c r="E27" s="110">
        <v>65769.72</v>
      </c>
      <c r="F27" s="110">
        <v>65769.72</v>
      </c>
      <c r="G27" s="108">
        <f t="shared" si="7"/>
        <v>61230.28</v>
      </c>
    </row>
    <row r="28" ht="15.75" customHeight="1">
      <c r="A28" s="107" t="s">
        <v>2926</v>
      </c>
      <c r="B28" s="108">
        <f t="shared" ref="B28:G28" si="8">SUM(B29:B37)</f>
        <v>3124431.47</v>
      </c>
      <c r="C28" s="108">
        <f t="shared" si="8"/>
        <v>-300959.59</v>
      </c>
      <c r="D28" s="108">
        <f t="shared" si="8"/>
        <v>2823471.88</v>
      </c>
      <c r="E28" s="108">
        <f t="shared" si="8"/>
        <v>1542893.39</v>
      </c>
      <c r="F28" s="108">
        <f t="shared" si="8"/>
        <v>1518361.39</v>
      </c>
      <c r="G28" s="108">
        <f t="shared" si="8"/>
        <v>1280578.49</v>
      </c>
    </row>
    <row r="29" ht="15.75" customHeight="1">
      <c r="A29" s="107" t="s">
        <v>2927</v>
      </c>
      <c r="B29" s="109">
        <v>384500.0</v>
      </c>
      <c r="C29" s="110">
        <v>0.0</v>
      </c>
      <c r="D29" s="108">
        <f t="shared" ref="D29:D37" si="9">+B29+C29</f>
        <v>384500</v>
      </c>
      <c r="E29" s="110">
        <v>223444.39</v>
      </c>
      <c r="F29" s="110">
        <v>220441.39</v>
      </c>
      <c r="G29" s="108">
        <f t="shared" ref="G29:G37" si="10">D29-E29</f>
        <v>161055.61</v>
      </c>
    </row>
    <row r="30" ht="15.75" customHeight="1">
      <c r="A30" s="107" t="s">
        <v>2928</v>
      </c>
      <c r="B30" s="109">
        <v>90000.0</v>
      </c>
      <c r="C30" s="110">
        <v>-40000.0</v>
      </c>
      <c r="D30" s="108">
        <f t="shared" si="9"/>
        <v>50000</v>
      </c>
      <c r="E30" s="110">
        <v>0.0</v>
      </c>
      <c r="F30" s="110">
        <v>0.0</v>
      </c>
      <c r="G30" s="108">
        <f t="shared" si="10"/>
        <v>50000</v>
      </c>
    </row>
    <row r="31" ht="15.75" customHeight="1">
      <c r="A31" s="107" t="s">
        <v>2929</v>
      </c>
      <c r="B31" s="109">
        <v>318000.0</v>
      </c>
      <c r="C31" s="110">
        <v>-60000.0</v>
      </c>
      <c r="D31" s="108">
        <f t="shared" si="9"/>
        <v>258000</v>
      </c>
      <c r="E31" s="110">
        <v>103301.09</v>
      </c>
      <c r="F31" s="110">
        <v>103301.09</v>
      </c>
      <c r="G31" s="108">
        <f t="shared" si="10"/>
        <v>154698.91</v>
      </c>
    </row>
    <row r="32" ht="15.75" customHeight="1">
      <c r="A32" s="107" t="s">
        <v>2930</v>
      </c>
      <c r="B32" s="109">
        <v>181500.0</v>
      </c>
      <c r="C32" s="110">
        <v>40000.0</v>
      </c>
      <c r="D32" s="108">
        <f t="shared" si="9"/>
        <v>221500</v>
      </c>
      <c r="E32" s="110">
        <v>189761.21</v>
      </c>
      <c r="F32" s="110">
        <v>189761.21</v>
      </c>
      <c r="G32" s="108">
        <f t="shared" si="10"/>
        <v>31738.79</v>
      </c>
    </row>
    <row r="33" ht="15.75" customHeight="1">
      <c r="A33" s="107" t="s">
        <v>2931</v>
      </c>
      <c r="B33" s="109">
        <v>1007599.58</v>
      </c>
      <c r="C33" s="110">
        <v>-155000.0</v>
      </c>
      <c r="D33" s="108">
        <f t="shared" si="9"/>
        <v>852599.58</v>
      </c>
      <c r="E33" s="110">
        <v>407040.76</v>
      </c>
      <c r="F33" s="110">
        <v>407040.76</v>
      </c>
      <c r="G33" s="108">
        <f t="shared" si="10"/>
        <v>445558.82</v>
      </c>
    </row>
    <row r="34" ht="15.75" customHeight="1">
      <c r="A34" s="107" t="s">
        <v>2932</v>
      </c>
      <c r="B34" s="109">
        <v>6100.0</v>
      </c>
      <c r="C34" s="110">
        <v>0.0</v>
      </c>
      <c r="D34" s="108">
        <f t="shared" si="9"/>
        <v>6100</v>
      </c>
      <c r="E34" s="110">
        <v>0.0</v>
      </c>
      <c r="F34" s="110">
        <v>0.0</v>
      </c>
      <c r="G34" s="108">
        <f t="shared" si="10"/>
        <v>6100</v>
      </c>
    </row>
    <row r="35" ht="15.75" customHeight="1">
      <c r="A35" s="107" t="s">
        <v>2933</v>
      </c>
      <c r="B35" s="109">
        <v>158100.42</v>
      </c>
      <c r="C35" s="110">
        <v>0.0</v>
      </c>
      <c r="D35" s="108">
        <f t="shared" si="9"/>
        <v>158100.42</v>
      </c>
      <c r="E35" s="110">
        <v>99347.42</v>
      </c>
      <c r="F35" s="110">
        <v>99347.42</v>
      </c>
      <c r="G35" s="108">
        <f t="shared" si="10"/>
        <v>58753</v>
      </c>
    </row>
    <row r="36" ht="15.75" customHeight="1">
      <c r="A36" s="107" t="s">
        <v>2934</v>
      </c>
      <c r="B36" s="109">
        <v>636500.0</v>
      </c>
      <c r="C36" s="110">
        <v>-102417.0</v>
      </c>
      <c r="D36" s="108">
        <f t="shared" si="9"/>
        <v>534083</v>
      </c>
      <c r="E36" s="110">
        <v>305310.34</v>
      </c>
      <c r="F36" s="110">
        <v>283781.34</v>
      </c>
      <c r="G36" s="108">
        <f t="shared" si="10"/>
        <v>228772.66</v>
      </c>
    </row>
    <row r="37" ht="15.75" customHeight="1">
      <c r="A37" s="107" t="s">
        <v>2935</v>
      </c>
      <c r="B37" s="109">
        <v>342131.47</v>
      </c>
      <c r="C37" s="110">
        <v>16457.41</v>
      </c>
      <c r="D37" s="108">
        <f t="shared" si="9"/>
        <v>358588.88</v>
      </c>
      <c r="E37" s="110">
        <v>214688.18</v>
      </c>
      <c r="F37" s="110">
        <v>214688.18</v>
      </c>
      <c r="G37" s="108">
        <f t="shared" si="10"/>
        <v>143900.7</v>
      </c>
    </row>
    <row r="38" ht="15.75" customHeight="1">
      <c r="A38" s="107" t="s">
        <v>2936</v>
      </c>
      <c r="B38" s="111">
        <f t="shared" ref="B38:G38" si="11">SUM(B39:B47)</f>
        <v>3902908.53</v>
      </c>
      <c r="C38" s="111">
        <f t="shared" si="11"/>
        <v>698221.15</v>
      </c>
      <c r="D38" s="108">
        <f t="shared" si="11"/>
        <v>4601129.68</v>
      </c>
      <c r="E38" s="108">
        <f t="shared" si="11"/>
        <v>3347351.58</v>
      </c>
      <c r="F38" s="108">
        <f t="shared" si="11"/>
        <v>3347351.58</v>
      </c>
      <c r="G38" s="108">
        <f t="shared" si="11"/>
        <v>1253778.1</v>
      </c>
    </row>
    <row r="39" ht="15.75" customHeight="1">
      <c r="A39" s="107" t="s">
        <v>2937</v>
      </c>
      <c r="B39" s="111">
        <v>0.0</v>
      </c>
      <c r="C39" s="111">
        <v>0.0</v>
      </c>
      <c r="D39" s="108">
        <f t="shared" ref="D39:D47" si="12">+B39+C39</f>
        <v>0</v>
      </c>
      <c r="E39" s="110">
        <v>0.0</v>
      </c>
      <c r="F39" s="110">
        <v>0.0</v>
      </c>
      <c r="G39" s="108">
        <f t="shared" ref="G39:G47" si="13">D39-E39</f>
        <v>0</v>
      </c>
    </row>
    <row r="40" ht="15.75" customHeight="1">
      <c r="A40" s="107" t="s">
        <v>2938</v>
      </c>
      <c r="B40" s="111">
        <v>0.0</v>
      </c>
      <c r="C40" s="111">
        <v>0.0</v>
      </c>
      <c r="D40" s="108">
        <f t="shared" si="12"/>
        <v>0</v>
      </c>
      <c r="E40" s="110">
        <v>0.0</v>
      </c>
      <c r="F40" s="110">
        <v>0.0</v>
      </c>
      <c r="G40" s="108">
        <f t="shared" si="13"/>
        <v>0</v>
      </c>
    </row>
    <row r="41" ht="15.75" customHeight="1">
      <c r="A41" s="107" t="s">
        <v>2939</v>
      </c>
      <c r="B41" s="111">
        <v>0.0</v>
      </c>
      <c r="C41" s="111">
        <v>0.0</v>
      </c>
      <c r="D41" s="108">
        <f t="shared" si="12"/>
        <v>0</v>
      </c>
      <c r="E41" s="110">
        <v>0.0</v>
      </c>
      <c r="F41" s="110">
        <v>0.0</v>
      </c>
      <c r="G41" s="108">
        <f t="shared" si="13"/>
        <v>0</v>
      </c>
    </row>
    <row r="42" ht="15.75" customHeight="1">
      <c r="A42" s="107" t="s">
        <v>2940</v>
      </c>
      <c r="B42" s="109">
        <v>3762504.44</v>
      </c>
      <c r="C42" s="109">
        <v>698221.15</v>
      </c>
      <c r="D42" s="108">
        <f t="shared" si="12"/>
        <v>4460725.59</v>
      </c>
      <c r="E42" s="110">
        <v>3252710.56</v>
      </c>
      <c r="F42" s="110">
        <v>3252710.56</v>
      </c>
      <c r="G42" s="108">
        <f t="shared" si="13"/>
        <v>1208015.03</v>
      </c>
    </row>
    <row r="43" ht="15.75" customHeight="1">
      <c r="A43" s="107" t="s">
        <v>2941</v>
      </c>
      <c r="B43" s="109">
        <v>140404.09</v>
      </c>
      <c r="C43" s="111">
        <v>0.0</v>
      </c>
      <c r="D43" s="108">
        <f t="shared" si="12"/>
        <v>140404.09</v>
      </c>
      <c r="E43" s="110">
        <v>94641.02</v>
      </c>
      <c r="F43" s="110">
        <v>94641.02</v>
      </c>
      <c r="G43" s="108">
        <f t="shared" si="13"/>
        <v>45763.07</v>
      </c>
    </row>
    <row r="44" ht="15.75" customHeight="1">
      <c r="A44" s="107" t="s">
        <v>2942</v>
      </c>
      <c r="B44" s="111">
        <v>0.0</v>
      </c>
      <c r="C44" s="111">
        <v>0.0</v>
      </c>
      <c r="D44" s="108">
        <f t="shared" si="12"/>
        <v>0</v>
      </c>
      <c r="E44" s="110">
        <v>0.0</v>
      </c>
      <c r="F44" s="110">
        <v>0.0</v>
      </c>
      <c r="G44" s="108">
        <f t="shared" si="13"/>
        <v>0</v>
      </c>
    </row>
    <row r="45" ht="15.75" customHeight="1">
      <c r="A45" s="107" t="s">
        <v>2943</v>
      </c>
      <c r="B45" s="111">
        <v>0.0</v>
      </c>
      <c r="C45" s="111">
        <v>0.0</v>
      </c>
      <c r="D45" s="108">
        <f t="shared" si="12"/>
        <v>0</v>
      </c>
      <c r="E45" s="110">
        <v>0.0</v>
      </c>
      <c r="F45" s="110">
        <v>0.0</v>
      </c>
      <c r="G45" s="108">
        <f t="shared" si="13"/>
        <v>0</v>
      </c>
    </row>
    <row r="46" ht="15.75" customHeight="1">
      <c r="A46" s="107" t="s">
        <v>2944</v>
      </c>
      <c r="B46" s="111">
        <v>0.0</v>
      </c>
      <c r="C46" s="111">
        <v>0.0</v>
      </c>
      <c r="D46" s="108">
        <f t="shared" si="12"/>
        <v>0</v>
      </c>
      <c r="E46" s="110">
        <v>0.0</v>
      </c>
      <c r="F46" s="110">
        <v>0.0</v>
      </c>
      <c r="G46" s="108">
        <f t="shared" si="13"/>
        <v>0</v>
      </c>
    </row>
    <row r="47" ht="15.75" customHeight="1">
      <c r="A47" s="107" t="s">
        <v>2945</v>
      </c>
      <c r="B47" s="111">
        <v>0.0</v>
      </c>
      <c r="C47" s="111">
        <v>0.0</v>
      </c>
      <c r="D47" s="108">
        <f t="shared" si="12"/>
        <v>0</v>
      </c>
      <c r="E47" s="110">
        <v>0.0</v>
      </c>
      <c r="F47" s="110">
        <v>0.0</v>
      </c>
      <c r="G47" s="108">
        <f t="shared" si="13"/>
        <v>0</v>
      </c>
    </row>
    <row r="48" ht="15.75" customHeight="1">
      <c r="A48" s="107" t="s">
        <v>2946</v>
      </c>
      <c r="B48" s="108">
        <f t="shared" ref="B48:G48" si="14">SUM(B49:B57)</f>
        <v>1351000</v>
      </c>
      <c r="C48" s="108">
        <f t="shared" si="14"/>
        <v>368994</v>
      </c>
      <c r="D48" s="108">
        <f t="shared" si="14"/>
        <v>1719994</v>
      </c>
      <c r="E48" s="108">
        <f t="shared" si="14"/>
        <v>1429699.43</v>
      </c>
      <c r="F48" s="108">
        <f t="shared" si="14"/>
        <v>1429699.43</v>
      </c>
      <c r="G48" s="108">
        <f t="shared" si="14"/>
        <v>290294.57</v>
      </c>
    </row>
    <row r="49" ht="15.75" customHeight="1">
      <c r="A49" s="107" t="s">
        <v>2947</v>
      </c>
      <c r="B49" s="109">
        <v>180000.0</v>
      </c>
      <c r="C49" s="110">
        <v>214417.0</v>
      </c>
      <c r="D49" s="108">
        <f t="shared" ref="D49:D57" si="15">+B49+C49</f>
        <v>394417</v>
      </c>
      <c r="E49" s="110">
        <v>139914.92</v>
      </c>
      <c r="F49" s="110">
        <v>139914.92</v>
      </c>
      <c r="G49" s="108">
        <f t="shared" ref="G49:G57" si="16">D49-E49</f>
        <v>254502.08</v>
      </c>
    </row>
    <row r="50" ht="15.75" customHeight="1">
      <c r="A50" s="107" t="s">
        <v>2948</v>
      </c>
      <c r="B50" s="109">
        <v>0.0</v>
      </c>
      <c r="C50" s="110">
        <v>0.0</v>
      </c>
      <c r="D50" s="108">
        <f t="shared" si="15"/>
        <v>0</v>
      </c>
      <c r="E50" s="110">
        <v>0.0</v>
      </c>
      <c r="F50" s="110">
        <v>0.0</v>
      </c>
      <c r="G50" s="108">
        <f t="shared" si="16"/>
        <v>0</v>
      </c>
    </row>
    <row r="51" ht="15.75" customHeight="1">
      <c r="A51" s="107" t="s">
        <v>2949</v>
      </c>
      <c r="B51" s="109">
        <v>60000.0</v>
      </c>
      <c r="C51" s="110">
        <v>100000.0</v>
      </c>
      <c r="D51" s="108">
        <f t="shared" si="15"/>
        <v>160000</v>
      </c>
      <c r="E51" s="110">
        <v>135207.51</v>
      </c>
      <c r="F51" s="110">
        <v>135207.51</v>
      </c>
      <c r="G51" s="108">
        <f t="shared" si="16"/>
        <v>24792.49</v>
      </c>
    </row>
    <row r="52" ht="15.75" customHeight="1">
      <c r="A52" s="107" t="s">
        <v>2950</v>
      </c>
      <c r="B52" s="109">
        <v>1060000.0</v>
      </c>
      <c r="C52" s="110">
        <v>94577.0</v>
      </c>
      <c r="D52" s="108">
        <f t="shared" si="15"/>
        <v>1154577</v>
      </c>
      <c r="E52" s="110">
        <v>1154577.0</v>
      </c>
      <c r="F52" s="110">
        <v>1154577.0</v>
      </c>
      <c r="G52" s="108">
        <f t="shared" si="16"/>
        <v>0</v>
      </c>
    </row>
    <row r="53" ht="15.75" customHeight="1">
      <c r="A53" s="107" t="s">
        <v>2951</v>
      </c>
      <c r="B53" s="109">
        <v>0.0</v>
      </c>
      <c r="C53" s="110">
        <v>0.0</v>
      </c>
      <c r="D53" s="108">
        <f t="shared" si="15"/>
        <v>0</v>
      </c>
      <c r="E53" s="110">
        <v>0.0</v>
      </c>
      <c r="F53" s="110">
        <v>0.0</v>
      </c>
      <c r="G53" s="108">
        <f t="shared" si="16"/>
        <v>0</v>
      </c>
    </row>
    <row r="54" ht="15.75" customHeight="1">
      <c r="A54" s="107" t="s">
        <v>2952</v>
      </c>
      <c r="B54" s="109">
        <v>51000.0</v>
      </c>
      <c r="C54" s="110">
        <v>-40000.0</v>
      </c>
      <c r="D54" s="108">
        <f t="shared" si="15"/>
        <v>11000</v>
      </c>
      <c r="E54" s="110">
        <v>0.0</v>
      </c>
      <c r="F54" s="110">
        <v>0.0</v>
      </c>
      <c r="G54" s="108">
        <f t="shared" si="16"/>
        <v>11000</v>
      </c>
    </row>
    <row r="55" ht="15.75" customHeight="1">
      <c r="A55" s="107" t="s">
        <v>2953</v>
      </c>
      <c r="B55" s="111">
        <v>0.0</v>
      </c>
      <c r="C55" s="110">
        <v>0.0</v>
      </c>
      <c r="D55" s="108">
        <f t="shared" si="15"/>
        <v>0</v>
      </c>
      <c r="E55" s="110">
        <v>0.0</v>
      </c>
      <c r="F55" s="110">
        <v>0.0</v>
      </c>
      <c r="G55" s="108">
        <f t="shared" si="16"/>
        <v>0</v>
      </c>
    </row>
    <row r="56" ht="15.75" customHeight="1">
      <c r="A56" s="107" t="s">
        <v>2954</v>
      </c>
      <c r="B56" s="111">
        <v>0.0</v>
      </c>
      <c r="C56" s="110">
        <v>0.0</v>
      </c>
      <c r="D56" s="108">
        <f t="shared" si="15"/>
        <v>0</v>
      </c>
      <c r="E56" s="110">
        <v>0.0</v>
      </c>
      <c r="F56" s="110">
        <v>0.0</v>
      </c>
      <c r="G56" s="108">
        <f t="shared" si="16"/>
        <v>0</v>
      </c>
    </row>
    <row r="57" ht="15.75" customHeight="1">
      <c r="A57" s="107" t="s">
        <v>2955</v>
      </c>
      <c r="B57" s="111">
        <v>0.0</v>
      </c>
      <c r="C57" s="110">
        <v>0.0</v>
      </c>
      <c r="D57" s="108">
        <f t="shared" si="15"/>
        <v>0</v>
      </c>
      <c r="E57" s="110">
        <v>0.0</v>
      </c>
      <c r="F57" s="110">
        <v>0.0</v>
      </c>
      <c r="G57" s="108">
        <f t="shared" si="16"/>
        <v>0</v>
      </c>
    </row>
    <row r="58" ht="15.75" customHeight="1">
      <c r="A58" s="107" t="s">
        <v>2956</v>
      </c>
      <c r="B58" s="111">
        <f t="shared" ref="B58:G58" si="17">SUM(B59:B61)</f>
        <v>0</v>
      </c>
      <c r="C58" s="111">
        <f t="shared" si="17"/>
        <v>0</v>
      </c>
      <c r="D58" s="108">
        <f t="shared" si="17"/>
        <v>0</v>
      </c>
      <c r="E58" s="108">
        <f t="shared" si="17"/>
        <v>0</v>
      </c>
      <c r="F58" s="108">
        <f t="shared" si="17"/>
        <v>0</v>
      </c>
      <c r="G58" s="108">
        <f t="shared" si="17"/>
        <v>0</v>
      </c>
    </row>
    <row r="59" ht="15.75" customHeight="1">
      <c r="A59" s="107" t="s">
        <v>2957</v>
      </c>
      <c r="B59" s="111">
        <v>0.0</v>
      </c>
      <c r="C59" s="111">
        <v>0.0</v>
      </c>
      <c r="D59" s="108">
        <f t="shared" ref="D59:D61" si="18">+B59+C59</f>
        <v>0</v>
      </c>
      <c r="E59" s="109">
        <v>0.0</v>
      </c>
      <c r="F59" s="109">
        <v>0.0</v>
      </c>
      <c r="G59" s="108">
        <f t="shared" ref="G59:G61" si="19">D59-E59</f>
        <v>0</v>
      </c>
    </row>
    <row r="60" ht="15.75" customHeight="1">
      <c r="A60" s="107" t="s">
        <v>2958</v>
      </c>
      <c r="B60" s="111">
        <v>0.0</v>
      </c>
      <c r="C60" s="111">
        <v>0.0</v>
      </c>
      <c r="D60" s="108">
        <f t="shared" si="18"/>
        <v>0</v>
      </c>
      <c r="E60" s="109">
        <v>0.0</v>
      </c>
      <c r="F60" s="109">
        <v>0.0</v>
      </c>
      <c r="G60" s="108">
        <f t="shared" si="19"/>
        <v>0</v>
      </c>
    </row>
    <row r="61" ht="15.75" customHeight="1">
      <c r="A61" s="107" t="s">
        <v>2959</v>
      </c>
      <c r="B61" s="111">
        <v>0.0</v>
      </c>
      <c r="C61" s="111">
        <v>0.0</v>
      </c>
      <c r="D61" s="108">
        <f t="shared" si="18"/>
        <v>0</v>
      </c>
      <c r="E61" s="109">
        <v>0.0</v>
      </c>
      <c r="F61" s="109">
        <v>0.0</v>
      </c>
      <c r="G61" s="108">
        <f t="shared" si="19"/>
        <v>0</v>
      </c>
    </row>
    <row r="62" ht="15.75" customHeight="1">
      <c r="A62" s="107" t="s">
        <v>2960</v>
      </c>
      <c r="B62" s="111">
        <f t="shared" ref="B62:G62" si="20">SUM(B63:B67,B69:B70)</f>
        <v>0</v>
      </c>
      <c r="C62" s="111">
        <f t="shared" si="20"/>
        <v>0</v>
      </c>
      <c r="D62" s="108">
        <f t="shared" si="20"/>
        <v>0</v>
      </c>
      <c r="E62" s="108">
        <f t="shared" si="20"/>
        <v>0</v>
      </c>
      <c r="F62" s="108">
        <f t="shared" si="20"/>
        <v>0</v>
      </c>
      <c r="G62" s="108">
        <f t="shared" si="20"/>
        <v>0</v>
      </c>
    </row>
    <row r="63" ht="15.75" customHeight="1">
      <c r="A63" s="107" t="s">
        <v>2961</v>
      </c>
      <c r="B63" s="111">
        <v>0.0</v>
      </c>
      <c r="C63" s="111">
        <v>0.0</v>
      </c>
      <c r="D63" s="108">
        <f t="shared" ref="D63:D70" si="21">+B63+C63</f>
        <v>0</v>
      </c>
      <c r="E63" s="109">
        <v>0.0</v>
      </c>
      <c r="F63" s="109">
        <v>0.0</v>
      </c>
      <c r="G63" s="108">
        <f t="shared" ref="G63:G70" si="22">D63-E63</f>
        <v>0</v>
      </c>
    </row>
    <row r="64" ht="15.75" customHeight="1">
      <c r="A64" s="107" t="s">
        <v>2962</v>
      </c>
      <c r="B64" s="111">
        <v>0.0</v>
      </c>
      <c r="C64" s="111">
        <v>0.0</v>
      </c>
      <c r="D64" s="108">
        <f t="shared" si="21"/>
        <v>0</v>
      </c>
      <c r="E64" s="109">
        <v>0.0</v>
      </c>
      <c r="F64" s="109">
        <v>0.0</v>
      </c>
      <c r="G64" s="108">
        <f t="shared" si="22"/>
        <v>0</v>
      </c>
    </row>
    <row r="65" ht="15.75" customHeight="1">
      <c r="A65" s="107" t="s">
        <v>2963</v>
      </c>
      <c r="B65" s="111">
        <v>0.0</v>
      </c>
      <c r="C65" s="111">
        <v>0.0</v>
      </c>
      <c r="D65" s="108">
        <f t="shared" si="21"/>
        <v>0</v>
      </c>
      <c r="E65" s="109">
        <v>0.0</v>
      </c>
      <c r="F65" s="109">
        <v>0.0</v>
      </c>
      <c r="G65" s="108">
        <f t="shared" si="22"/>
        <v>0</v>
      </c>
    </row>
    <row r="66" ht="15.75" customHeight="1">
      <c r="A66" s="107" t="s">
        <v>2964</v>
      </c>
      <c r="B66" s="111">
        <v>0.0</v>
      </c>
      <c r="C66" s="111">
        <v>0.0</v>
      </c>
      <c r="D66" s="108">
        <f t="shared" si="21"/>
        <v>0</v>
      </c>
      <c r="E66" s="109">
        <v>0.0</v>
      </c>
      <c r="F66" s="109">
        <v>0.0</v>
      </c>
      <c r="G66" s="108">
        <f t="shared" si="22"/>
        <v>0</v>
      </c>
    </row>
    <row r="67" ht="15.75" customHeight="1">
      <c r="A67" s="107" t="s">
        <v>2965</v>
      </c>
      <c r="B67" s="111">
        <v>0.0</v>
      </c>
      <c r="C67" s="111">
        <v>0.0</v>
      </c>
      <c r="D67" s="108">
        <f t="shared" si="21"/>
        <v>0</v>
      </c>
      <c r="E67" s="109">
        <v>0.0</v>
      </c>
      <c r="F67" s="109">
        <v>0.0</v>
      </c>
      <c r="G67" s="108">
        <f t="shared" si="22"/>
        <v>0</v>
      </c>
    </row>
    <row r="68" ht="15.75" customHeight="1">
      <c r="A68" s="107" t="s">
        <v>2966</v>
      </c>
      <c r="B68" s="111">
        <v>0.0</v>
      </c>
      <c r="C68" s="111">
        <v>0.0</v>
      </c>
      <c r="D68" s="108">
        <f t="shared" si="21"/>
        <v>0</v>
      </c>
      <c r="E68" s="109">
        <v>0.0</v>
      </c>
      <c r="F68" s="109">
        <v>0.0</v>
      </c>
      <c r="G68" s="108">
        <f t="shared" si="22"/>
        <v>0</v>
      </c>
    </row>
    <row r="69" ht="15.75" customHeight="1">
      <c r="A69" s="107" t="s">
        <v>2967</v>
      </c>
      <c r="B69" s="111">
        <v>0.0</v>
      </c>
      <c r="C69" s="111">
        <v>0.0</v>
      </c>
      <c r="D69" s="108">
        <f t="shared" si="21"/>
        <v>0</v>
      </c>
      <c r="E69" s="109">
        <v>0.0</v>
      </c>
      <c r="F69" s="109">
        <v>0.0</v>
      </c>
      <c r="G69" s="108">
        <f t="shared" si="22"/>
        <v>0</v>
      </c>
    </row>
    <row r="70" ht="15.75" customHeight="1">
      <c r="A70" s="107" t="s">
        <v>2968</v>
      </c>
      <c r="B70" s="111">
        <v>0.0</v>
      </c>
      <c r="C70" s="111">
        <v>0.0</v>
      </c>
      <c r="D70" s="108">
        <f t="shared" si="21"/>
        <v>0</v>
      </c>
      <c r="E70" s="109">
        <v>0.0</v>
      </c>
      <c r="F70" s="109">
        <v>0.0</v>
      </c>
      <c r="G70" s="108">
        <f t="shared" si="22"/>
        <v>0</v>
      </c>
    </row>
    <row r="71" ht="15.75" customHeight="1">
      <c r="A71" s="107" t="s">
        <v>2969</v>
      </c>
      <c r="B71" s="111">
        <f t="shared" ref="B71:G71" si="23">SUM(B72:B74)</f>
        <v>0</v>
      </c>
      <c r="C71" s="111">
        <f t="shared" si="23"/>
        <v>0</v>
      </c>
      <c r="D71" s="108">
        <f t="shared" si="23"/>
        <v>0</v>
      </c>
      <c r="E71" s="108">
        <f t="shared" si="23"/>
        <v>0</v>
      </c>
      <c r="F71" s="108">
        <f t="shared" si="23"/>
        <v>0</v>
      </c>
      <c r="G71" s="108">
        <f t="shared" si="23"/>
        <v>0</v>
      </c>
    </row>
    <row r="72" ht="15.75" customHeight="1">
      <c r="A72" s="107" t="s">
        <v>2970</v>
      </c>
      <c r="B72" s="111">
        <v>0.0</v>
      </c>
      <c r="C72" s="111">
        <v>0.0</v>
      </c>
      <c r="D72" s="108">
        <f t="shared" ref="D72:D74" si="24">+B72+C72</f>
        <v>0</v>
      </c>
      <c r="E72" s="109">
        <v>0.0</v>
      </c>
      <c r="F72" s="109">
        <v>0.0</v>
      </c>
      <c r="G72" s="108">
        <f t="shared" ref="G72:G74" si="25">D72-E72</f>
        <v>0</v>
      </c>
    </row>
    <row r="73" ht="15.75" customHeight="1">
      <c r="A73" s="107" t="s">
        <v>2971</v>
      </c>
      <c r="B73" s="111">
        <v>0.0</v>
      </c>
      <c r="C73" s="111">
        <v>0.0</v>
      </c>
      <c r="D73" s="108">
        <f t="shared" si="24"/>
        <v>0</v>
      </c>
      <c r="E73" s="109">
        <v>0.0</v>
      </c>
      <c r="F73" s="109">
        <v>0.0</v>
      </c>
      <c r="G73" s="108">
        <f t="shared" si="25"/>
        <v>0</v>
      </c>
    </row>
    <row r="74" ht="15.75" customHeight="1">
      <c r="A74" s="107" t="s">
        <v>2972</v>
      </c>
      <c r="B74" s="111">
        <v>0.0</v>
      </c>
      <c r="C74" s="111">
        <v>0.0</v>
      </c>
      <c r="D74" s="108">
        <f t="shared" si="24"/>
        <v>0</v>
      </c>
      <c r="E74" s="109">
        <v>0.0</v>
      </c>
      <c r="F74" s="109">
        <v>0.0</v>
      </c>
      <c r="G74" s="108">
        <f t="shared" si="25"/>
        <v>0</v>
      </c>
    </row>
    <row r="75" ht="15.75" customHeight="1">
      <c r="A75" s="107" t="s">
        <v>2973</v>
      </c>
      <c r="B75" s="111">
        <f t="shared" ref="B75:G75" si="26">SUM(B76:B82)</f>
        <v>0</v>
      </c>
      <c r="C75" s="111">
        <f t="shared" si="26"/>
        <v>0</v>
      </c>
      <c r="D75" s="108">
        <f t="shared" si="26"/>
        <v>0</v>
      </c>
      <c r="E75" s="108">
        <f t="shared" si="26"/>
        <v>0</v>
      </c>
      <c r="F75" s="108">
        <f t="shared" si="26"/>
        <v>0</v>
      </c>
      <c r="G75" s="108">
        <f t="shared" si="26"/>
        <v>0</v>
      </c>
    </row>
    <row r="76" ht="15.75" customHeight="1">
      <c r="A76" s="107" t="s">
        <v>2974</v>
      </c>
      <c r="B76" s="111">
        <v>0.0</v>
      </c>
      <c r="C76" s="111">
        <v>0.0</v>
      </c>
      <c r="D76" s="108">
        <f t="shared" ref="D76:D82" si="27">+B76+C76</f>
        <v>0</v>
      </c>
      <c r="E76" s="109">
        <v>0.0</v>
      </c>
      <c r="F76" s="109">
        <v>0.0</v>
      </c>
      <c r="G76" s="108">
        <f t="shared" ref="G76:G82" si="28">D76-E76</f>
        <v>0</v>
      </c>
    </row>
    <row r="77" ht="15.75" customHeight="1">
      <c r="A77" s="107" t="s">
        <v>2975</v>
      </c>
      <c r="B77" s="111">
        <v>0.0</v>
      </c>
      <c r="C77" s="111">
        <v>0.0</v>
      </c>
      <c r="D77" s="108">
        <f t="shared" si="27"/>
        <v>0</v>
      </c>
      <c r="E77" s="109">
        <v>0.0</v>
      </c>
      <c r="F77" s="109">
        <v>0.0</v>
      </c>
      <c r="G77" s="108">
        <f t="shared" si="28"/>
        <v>0</v>
      </c>
    </row>
    <row r="78" ht="15.75" customHeight="1">
      <c r="A78" s="107" t="s">
        <v>2976</v>
      </c>
      <c r="B78" s="111">
        <v>0.0</v>
      </c>
      <c r="C78" s="111">
        <v>0.0</v>
      </c>
      <c r="D78" s="108">
        <f t="shared" si="27"/>
        <v>0</v>
      </c>
      <c r="E78" s="109">
        <v>0.0</v>
      </c>
      <c r="F78" s="109">
        <v>0.0</v>
      </c>
      <c r="G78" s="108">
        <f t="shared" si="28"/>
        <v>0</v>
      </c>
    </row>
    <row r="79" ht="15.75" customHeight="1">
      <c r="A79" s="107" t="s">
        <v>2977</v>
      </c>
      <c r="B79" s="111">
        <v>0.0</v>
      </c>
      <c r="C79" s="111">
        <v>0.0</v>
      </c>
      <c r="D79" s="108">
        <f t="shared" si="27"/>
        <v>0</v>
      </c>
      <c r="E79" s="109">
        <v>0.0</v>
      </c>
      <c r="F79" s="109">
        <v>0.0</v>
      </c>
      <c r="G79" s="108">
        <f t="shared" si="28"/>
        <v>0</v>
      </c>
    </row>
    <row r="80" ht="15.75" customHeight="1">
      <c r="A80" s="107" t="s">
        <v>2978</v>
      </c>
      <c r="B80" s="111">
        <v>0.0</v>
      </c>
      <c r="C80" s="111">
        <v>0.0</v>
      </c>
      <c r="D80" s="108">
        <f t="shared" si="27"/>
        <v>0</v>
      </c>
      <c r="E80" s="109">
        <v>0.0</v>
      </c>
      <c r="F80" s="109">
        <v>0.0</v>
      </c>
      <c r="G80" s="108">
        <f t="shared" si="28"/>
        <v>0</v>
      </c>
    </row>
    <row r="81" ht="15.75" customHeight="1">
      <c r="A81" s="107" t="s">
        <v>2979</v>
      </c>
      <c r="B81" s="111">
        <v>0.0</v>
      </c>
      <c r="C81" s="111">
        <v>0.0</v>
      </c>
      <c r="D81" s="108">
        <f t="shared" si="27"/>
        <v>0</v>
      </c>
      <c r="E81" s="109">
        <v>0.0</v>
      </c>
      <c r="F81" s="109">
        <v>0.0</v>
      </c>
      <c r="G81" s="108">
        <f t="shared" si="28"/>
        <v>0</v>
      </c>
    </row>
    <row r="82" ht="15.75" customHeight="1">
      <c r="A82" s="107" t="s">
        <v>2980</v>
      </c>
      <c r="B82" s="111">
        <v>0.0</v>
      </c>
      <c r="C82" s="111">
        <v>0.0</v>
      </c>
      <c r="D82" s="108">
        <f t="shared" si="27"/>
        <v>0</v>
      </c>
      <c r="E82" s="109">
        <v>0.0</v>
      </c>
      <c r="F82" s="109">
        <v>0.0</v>
      </c>
      <c r="G82" s="108">
        <f t="shared" si="28"/>
        <v>0</v>
      </c>
    </row>
    <row r="83" ht="15.75" customHeight="1">
      <c r="A83" s="107"/>
      <c r="B83" s="111"/>
      <c r="C83" s="111"/>
      <c r="D83" s="111"/>
      <c r="E83" s="111"/>
      <c r="F83" s="111"/>
      <c r="G83" s="111"/>
    </row>
    <row r="84" ht="15.75" customHeight="1">
      <c r="A84" s="112" t="s">
        <v>2981</v>
      </c>
      <c r="B84" s="113">
        <f t="shared" ref="B84:G84" si="29">SUM(B85,B93,B103,B113,B123,B133,B137,B146,B150)</f>
        <v>0</v>
      </c>
      <c r="C84" s="113">
        <f t="shared" si="29"/>
        <v>0</v>
      </c>
      <c r="D84" s="106">
        <f t="shared" si="29"/>
        <v>0</v>
      </c>
      <c r="E84" s="106">
        <f t="shared" si="29"/>
        <v>0</v>
      </c>
      <c r="F84" s="106">
        <f t="shared" si="29"/>
        <v>0</v>
      </c>
      <c r="G84" s="106">
        <f t="shared" si="29"/>
        <v>0</v>
      </c>
    </row>
    <row r="85" ht="15.75" customHeight="1">
      <c r="A85" s="107" t="s">
        <v>2908</v>
      </c>
      <c r="B85" s="111">
        <f t="shared" ref="B85:G85" si="30">SUM(B86:B92)</f>
        <v>0</v>
      </c>
      <c r="C85" s="111">
        <f t="shared" si="30"/>
        <v>0</v>
      </c>
      <c r="D85" s="108">
        <f t="shared" si="30"/>
        <v>0</v>
      </c>
      <c r="E85" s="108">
        <f t="shared" si="30"/>
        <v>0</v>
      </c>
      <c r="F85" s="108">
        <f t="shared" si="30"/>
        <v>0</v>
      </c>
      <c r="G85" s="108">
        <f t="shared" si="30"/>
        <v>0</v>
      </c>
    </row>
    <row r="86" ht="15.75" customHeight="1">
      <c r="A86" s="107" t="s">
        <v>2909</v>
      </c>
      <c r="B86" s="111">
        <v>0.0</v>
      </c>
      <c r="C86" s="111">
        <v>0.0</v>
      </c>
      <c r="D86" s="108">
        <f t="shared" ref="D86:D92" si="31">+B86+C86</f>
        <v>0</v>
      </c>
      <c r="E86" s="109">
        <v>0.0</v>
      </c>
      <c r="F86" s="109">
        <v>0.0</v>
      </c>
      <c r="G86" s="108">
        <f t="shared" ref="G86:G92" si="32">D86-E86</f>
        <v>0</v>
      </c>
    </row>
    <row r="87" ht="15.75" customHeight="1">
      <c r="A87" s="107" t="s">
        <v>2910</v>
      </c>
      <c r="B87" s="111">
        <v>0.0</v>
      </c>
      <c r="C87" s="111">
        <v>0.0</v>
      </c>
      <c r="D87" s="108">
        <f t="shared" si="31"/>
        <v>0</v>
      </c>
      <c r="E87" s="109">
        <v>0.0</v>
      </c>
      <c r="F87" s="109">
        <v>0.0</v>
      </c>
      <c r="G87" s="108">
        <f t="shared" si="32"/>
        <v>0</v>
      </c>
    </row>
    <row r="88" ht="15.75" customHeight="1">
      <c r="A88" s="107" t="s">
        <v>2911</v>
      </c>
      <c r="B88" s="111">
        <v>0.0</v>
      </c>
      <c r="C88" s="111">
        <v>0.0</v>
      </c>
      <c r="D88" s="108">
        <f t="shared" si="31"/>
        <v>0</v>
      </c>
      <c r="E88" s="109">
        <v>0.0</v>
      </c>
      <c r="F88" s="109">
        <v>0.0</v>
      </c>
      <c r="G88" s="108">
        <f t="shared" si="32"/>
        <v>0</v>
      </c>
    </row>
    <row r="89" ht="15.75" customHeight="1">
      <c r="A89" s="107" t="s">
        <v>2912</v>
      </c>
      <c r="B89" s="111">
        <v>0.0</v>
      </c>
      <c r="C89" s="111">
        <v>0.0</v>
      </c>
      <c r="D89" s="108">
        <f t="shared" si="31"/>
        <v>0</v>
      </c>
      <c r="E89" s="109">
        <v>0.0</v>
      </c>
      <c r="F89" s="109">
        <v>0.0</v>
      </c>
      <c r="G89" s="108">
        <f t="shared" si="32"/>
        <v>0</v>
      </c>
    </row>
    <row r="90" ht="15.75" customHeight="1">
      <c r="A90" s="107" t="s">
        <v>2913</v>
      </c>
      <c r="B90" s="111">
        <v>0.0</v>
      </c>
      <c r="C90" s="111">
        <v>0.0</v>
      </c>
      <c r="D90" s="108">
        <f t="shared" si="31"/>
        <v>0</v>
      </c>
      <c r="E90" s="109">
        <v>0.0</v>
      </c>
      <c r="F90" s="109">
        <v>0.0</v>
      </c>
      <c r="G90" s="108">
        <f t="shared" si="32"/>
        <v>0</v>
      </c>
    </row>
    <row r="91" ht="15.75" customHeight="1">
      <c r="A91" s="107" t="s">
        <v>2914</v>
      </c>
      <c r="B91" s="111">
        <v>0.0</v>
      </c>
      <c r="C91" s="111">
        <v>0.0</v>
      </c>
      <c r="D91" s="108">
        <f t="shared" si="31"/>
        <v>0</v>
      </c>
      <c r="E91" s="109">
        <v>0.0</v>
      </c>
      <c r="F91" s="109">
        <v>0.0</v>
      </c>
      <c r="G91" s="108">
        <f t="shared" si="32"/>
        <v>0</v>
      </c>
    </row>
    <row r="92" ht="15.75" customHeight="1">
      <c r="A92" s="107" t="s">
        <v>2915</v>
      </c>
      <c r="B92" s="111">
        <v>0.0</v>
      </c>
      <c r="C92" s="111">
        <v>0.0</v>
      </c>
      <c r="D92" s="108">
        <f t="shared" si="31"/>
        <v>0</v>
      </c>
      <c r="E92" s="109">
        <v>0.0</v>
      </c>
      <c r="F92" s="109">
        <v>0.0</v>
      </c>
      <c r="G92" s="108">
        <f t="shared" si="32"/>
        <v>0</v>
      </c>
    </row>
    <row r="93" ht="15.75" customHeight="1">
      <c r="A93" s="107" t="s">
        <v>2916</v>
      </c>
      <c r="B93" s="111">
        <f t="shared" ref="B93:G93" si="33">SUM(B94:B102)</f>
        <v>0</v>
      </c>
      <c r="C93" s="111">
        <f t="shared" si="33"/>
        <v>0</v>
      </c>
      <c r="D93" s="108">
        <f t="shared" si="33"/>
        <v>0</v>
      </c>
      <c r="E93" s="108">
        <f t="shared" si="33"/>
        <v>0</v>
      </c>
      <c r="F93" s="108">
        <f t="shared" si="33"/>
        <v>0</v>
      </c>
      <c r="G93" s="108">
        <f t="shared" si="33"/>
        <v>0</v>
      </c>
    </row>
    <row r="94" ht="15.75" customHeight="1">
      <c r="A94" s="107" t="s">
        <v>2917</v>
      </c>
      <c r="B94" s="111">
        <v>0.0</v>
      </c>
      <c r="C94" s="111">
        <v>0.0</v>
      </c>
      <c r="D94" s="108">
        <f t="shared" ref="D94:D102" si="34">+B94+C94</f>
        <v>0</v>
      </c>
      <c r="E94" s="109">
        <v>0.0</v>
      </c>
      <c r="F94" s="109">
        <v>0.0</v>
      </c>
      <c r="G94" s="108">
        <f t="shared" ref="G94:G102" si="35">D94-E94</f>
        <v>0</v>
      </c>
    </row>
    <row r="95" ht="15.75" customHeight="1">
      <c r="A95" s="107" t="s">
        <v>2918</v>
      </c>
      <c r="B95" s="111">
        <v>0.0</v>
      </c>
      <c r="C95" s="111">
        <v>0.0</v>
      </c>
      <c r="D95" s="108">
        <f t="shared" si="34"/>
        <v>0</v>
      </c>
      <c r="E95" s="109">
        <v>0.0</v>
      </c>
      <c r="F95" s="109">
        <v>0.0</v>
      </c>
      <c r="G95" s="108">
        <f t="shared" si="35"/>
        <v>0</v>
      </c>
    </row>
    <row r="96" ht="15.75" customHeight="1">
      <c r="A96" s="107" t="s">
        <v>2919</v>
      </c>
      <c r="B96" s="111">
        <v>0.0</v>
      </c>
      <c r="C96" s="111">
        <v>0.0</v>
      </c>
      <c r="D96" s="108">
        <f t="shared" si="34"/>
        <v>0</v>
      </c>
      <c r="E96" s="109">
        <v>0.0</v>
      </c>
      <c r="F96" s="109">
        <v>0.0</v>
      </c>
      <c r="G96" s="108">
        <f t="shared" si="35"/>
        <v>0</v>
      </c>
    </row>
    <row r="97" ht="15.75" customHeight="1">
      <c r="A97" s="107" t="s">
        <v>2920</v>
      </c>
      <c r="B97" s="111">
        <v>0.0</v>
      </c>
      <c r="C97" s="111">
        <v>0.0</v>
      </c>
      <c r="D97" s="108">
        <f t="shared" si="34"/>
        <v>0</v>
      </c>
      <c r="E97" s="109">
        <v>0.0</v>
      </c>
      <c r="F97" s="109">
        <v>0.0</v>
      </c>
      <c r="G97" s="108">
        <f t="shared" si="35"/>
        <v>0</v>
      </c>
    </row>
    <row r="98" ht="15.75" customHeight="1">
      <c r="A98" s="114" t="s">
        <v>2921</v>
      </c>
      <c r="B98" s="111">
        <v>0.0</v>
      </c>
      <c r="C98" s="111">
        <v>0.0</v>
      </c>
      <c r="D98" s="108">
        <f t="shared" si="34"/>
        <v>0</v>
      </c>
      <c r="E98" s="109">
        <v>0.0</v>
      </c>
      <c r="F98" s="109">
        <v>0.0</v>
      </c>
      <c r="G98" s="108">
        <f t="shared" si="35"/>
        <v>0</v>
      </c>
    </row>
    <row r="99" ht="15.75" customHeight="1">
      <c r="A99" s="107" t="s">
        <v>2922</v>
      </c>
      <c r="B99" s="111">
        <v>0.0</v>
      </c>
      <c r="C99" s="111">
        <v>0.0</v>
      </c>
      <c r="D99" s="108">
        <f t="shared" si="34"/>
        <v>0</v>
      </c>
      <c r="E99" s="109">
        <v>0.0</v>
      </c>
      <c r="F99" s="109">
        <v>0.0</v>
      </c>
      <c r="G99" s="108">
        <f t="shared" si="35"/>
        <v>0</v>
      </c>
    </row>
    <row r="100" ht="15.75" customHeight="1">
      <c r="A100" s="107" t="s">
        <v>2923</v>
      </c>
      <c r="B100" s="111">
        <v>0.0</v>
      </c>
      <c r="C100" s="111">
        <v>0.0</v>
      </c>
      <c r="D100" s="108">
        <f t="shared" si="34"/>
        <v>0</v>
      </c>
      <c r="E100" s="109">
        <v>0.0</v>
      </c>
      <c r="F100" s="109">
        <v>0.0</v>
      </c>
      <c r="G100" s="108">
        <f t="shared" si="35"/>
        <v>0</v>
      </c>
    </row>
    <row r="101" ht="15.75" customHeight="1">
      <c r="A101" s="107" t="s">
        <v>2924</v>
      </c>
      <c r="B101" s="111">
        <v>0.0</v>
      </c>
      <c r="C101" s="111">
        <v>0.0</v>
      </c>
      <c r="D101" s="108">
        <f t="shared" si="34"/>
        <v>0</v>
      </c>
      <c r="E101" s="109">
        <v>0.0</v>
      </c>
      <c r="F101" s="109">
        <v>0.0</v>
      </c>
      <c r="G101" s="108">
        <f t="shared" si="35"/>
        <v>0</v>
      </c>
    </row>
    <row r="102" ht="15.75" customHeight="1">
      <c r="A102" s="107" t="s">
        <v>2925</v>
      </c>
      <c r="B102" s="111">
        <v>0.0</v>
      </c>
      <c r="C102" s="111">
        <v>0.0</v>
      </c>
      <c r="D102" s="108">
        <f t="shared" si="34"/>
        <v>0</v>
      </c>
      <c r="E102" s="109">
        <v>0.0</v>
      </c>
      <c r="F102" s="109">
        <v>0.0</v>
      </c>
      <c r="G102" s="108">
        <f t="shared" si="35"/>
        <v>0</v>
      </c>
    </row>
    <row r="103" ht="15.75" customHeight="1">
      <c r="A103" s="107" t="s">
        <v>2926</v>
      </c>
      <c r="B103" s="111">
        <f t="shared" ref="B103:G103" si="36">SUM(B104:B112)</f>
        <v>0</v>
      </c>
      <c r="C103" s="111">
        <f t="shared" si="36"/>
        <v>0</v>
      </c>
      <c r="D103" s="108">
        <f t="shared" si="36"/>
        <v>0</v>
      </c>
      <c r="E103" s="108">
        <f t="shared" si="36"/>
        <v>0</v>
      </c>
      <c r="F103" s="108">
        <f t="shared" si="36"/>
        <v>0</v>
      </c>
      <c r="G103" s="108">
        <f t="shared" si="36"/>
        <v>0</v>
      </c>
    </row>
    <row r="104" ht="15.75" customHeight="1">
      <c r="A104" s="107" t="s">
        <v>2927</v>
      </c>
      <c r="B104" s="111">
        <v>0.0</v>
      </c>
      <c r="C104" s="111">
        <v>0.0</v>
      </c>
      <c r="D104" s="108">
        <f t="shared" ref="D104:D112" si="37">+B104+C104</f>
        <v>0</v>
      </c>
      <c r="E104" s="109">
        <v>0.0</v>
      </c>
      <c r="F104" s="109">
        <v>0.0</v>
      </c>
      <c r="G104" s="108">
        <f t="shared" ref="G104:G112" si="38">D104-E104</f>
        <v>0</v>
      </c>
    </row>
    <row r="105" ht="15.75" customHeight="1">
      <c r="A105" s="107" t="s">
        <v>2928</v>
      </c>
      <c r="B105" s="111">
        <v>0.0</v>
      </c>
      <c r="C105" s="111">
        <v>0.0</v>
      </c>
      <c r="D105" s="108">
        <f t="shared" si="37"/>
        <v>0</v>
      </c>
      <c r="E105" s="109">
        <v>0.0</v>
      </c>
      <c r="F105" s="109">
        <v>0.0</v>
      </c>
      <c r="G105" s="108">
        <f t="shared" si="38"/>
        <v>0</v>
      </c>
    </row>
    <row r="106" ht="15.75" customHeight="1">
      <c r="A106" s="107" t="s">
        <v>2929</v>
      </c>
      <c r="B106" s="111">
        <v>0.0</v>
      </c>
      <c r="C106" s="111">
        <v>0.0</v>
      </c>
      <c r="D106" s="108">
        <f t="shared" si="37"/>
        <v>0</v>
      </c>
      <c r="E106" s="109">
        <v>0.0</v>
      </c>
      <c r="F106" s="109">
        <v>0.0</v>
      </c>
      <c r="G106" s="108">
        <f t="shared" si="38"/>
        <v>0</v>
      </c>
    </row>
    <row r="107" ht="15.75" customHeight="1">
      <c r="A107" s="107" t="s">
        <v>2930</v>
      </c>
      <c r="B107" s="111">
        <v>0.0</v>
      </c>
      <c r="C107" s="111">
        <v>0.0</v>
      </c>
      <c r="D107" s="108">
        <f t="shared" si="37"/>
        <v>0</v>
      </c>
      <c r="E107" s="109">
        <v>0.0</v>
      </c>
      <c r="F107" s="109">
        <v>0.0</v>
      </c>
      <c r="G107" s="108">
        <f t="shared" si="38"/>
        <v>0</v>
      </c>
    </row>
    <row r="108" ht="15.75" customHeight="1">
      <c r="A108" s="107" t="s">
        <v>2931</v>
      </c>
      <c r="B108" s="111">
        <v>0.0</v>
      </c>
      <c r="C108" s="111">
        <v>0.0</v>
      </c>
      <c r="D108" s="108">
        <f t="shared" si="37"/>
        <v>0</v>
      </c>
      <c r="E108" s="109">
        <v>0.0</v>
      </c>
      <c r="F108" s="109">
        <v>0.0</v>
      </c>
      <c r="G108" s="108">
        <f t="shared" si="38"/>
        <v>0</v>
      </c>
    </row>
    <row r="109" ht="15.75" customHeight="1">
      <c r="A109" s="107" t="s">
        <v>2932</v>
      </c>
      <c r="B109" s="111">
        <v>0.0</v>
      </c>
      <c r="C109" s="111">
        <v>0.0</v>
      </c>
      <c r="D109" s="108">
        <f t="shared" si="37"/>
        <v>0</v>
      </c>
      <c r="E109" s="109">
        <v>0.0</v>
      </c>
      <c r="F109" s="109">
        <v>0.0</v>
      </c>
      <c r="G109" s="108">
        <f t="shared" si="38"/>
        <v>0</v>
      </c>
    </row>
    <row r="110" ht="15.75" customHeight="1">
      <c r="A110" s="107" t="s">
        <v>2933</v>
      </c>
      <c r="B110" s="111">
        <v>0.0</v>
      </c>
      <c r="C110" s="111">
        <v>0.0</v>
      </c>
      <c r="D110" s="108">
        <f t="shared" si="37"/>
        <v>0</v>
      </c>
      <c r="E110" s="109">
        <v>0.0</v>
      </c>
      <c r="F110" s="109">
        <v>0.0</v>
      </c>
      <c r="G110" s="108">
        <f t="shared" si="38"/>
        <v>0</v>
      </c>
    </row>
    <row r="111" ht="15.75" customHeight="1">
      <c r="A111" s="107" t="s">
        <v>2934</v>
      </c>
      <c r="B111" s="111">
        <v>0.0</v>
      </c>
      <c r="C111" s="111">
        <v>0.0</v>
      </c>
      <c r="D111" s="108">
        <f t="shared" si="37"/>
        <v>0</v>
      </c>
      <c r="E111" s="109">
        <v>0.0</v>
      </c>
      <c r="F111" s="109">
        <v>0.0</v>
      </c>
      <c r="G111" s="108">
        <f t="shared" si="38"/>
        <v>0</v>
      </c>
    </row>
    <row r="112" ht="15.75" customHeight="1">
      <c r="A112" s="107" t="s">
        <v>2935</v>
      </c>
      <c r="B112" s="111">
        <v>0.0</v>
      </c>
      <c r="C112" s="111">
        <v>0.0</v>
      </c>
      <c r="D112" s="108">
        <f t="shared" si="37"/>
        <v>0</v>
      </c>
      <c r="E112" s="109">
        <v>0.0</v>
      </c>
      <c r="F112" s="109">
        <v>0.0</v>
      </c>
      <c r="G112" s="108">
        <f t="shared" si="38"/>
        <v>0</v>
      </c>
    </row>
    <row r="113" ht="15.75" customHeight="1">
      <c r="A113" s="107" t="s">
        <v>2936</v>
      </c>
      <c r="B113" s="111">
        <f t="shared" ref="B113:G113" si="39">SUM(B114:B122)</f>
        <v>0</v>
      </c>
      <c r="C113" s="111">
        <f t="shared" si="39"/>
        <v>0</v>
      </c>
      <c r="D113" s="108">
        <f t="shared" si="39"/>
        <v>0</v>
      </c>
      <c r="E113" s="111">
        <f t="shared" si="39"/>
        <v>0</v>
      </c>
      <c r="F113" s="111">
        <f t="shared" si="39"/>
        <v>0</v>
      </c>
      <c r="G113" s="108">
        <f t="shared" si="39"/>
        <v>0</v>
      </c>
    </row>
    <row r="114" ht="15.75" customHeight="1">
      <c r="A114" s="107" t="s">
        <v>2937</v>
      </c>
      <c r="B114" s="111">
        <v>0.0</v>
      </c>
      <c r="C114" s="111">
        <v>0.0</v>
      </c>
      <c r="D114" s="108">
        <f t="shared" ref="D114:D122" si="40">+B114+C114</f>
        <v>0</v>
      </c>
      <c r="E114" s="111">
        <v>0.0</v>
      </c>
      <c r="F114" s="111">
        <v>0.0</v>
      </c>
      <c r="G114" s="108">
        <f t="shared" ref="G114:G122" si="41">D114-E114</f>
        <v>0</v>
      </c>
    </row>
    <row r="115" ht="15.75" customHeight="1">
      <c r="A115" s="107" t="s">
        <v>2938</v>
      </c>
      <c r="B115" s="111">
        <v>0.0</v>
      </c>
      <c r="C115" s="111">
        <v>0.0</v>
      </c>
      <c r="D115" s="108">
        <f t="shared" si="40"/>
        <v>0</v>
      </c>
      <c r="E115" s="109">
        <v>0.0</v>
      </c>
      <c r="F115" s="109">
        <v>0.0</v>
      </c>
      <c r="G115" s="108">
        <f t="shared" si="41"/>
        <v>0</v>
      </c>
    </row>
    <row r="116" ht="15.75" customHeight="1">
      <c r="A116" s="107" t="s">
        <v>2939</v>
      </c>
      <c r="B116" s="111">
        <v>0.0</v>
      </c>
      <c r="C116" s="111">
        <v>0.0</v>
      </c>
      <c r="D116" s="108">
        <f t="shared" si="40"/>
        <v>0</v>
      </c>
      <c r="E116" s="109">
        <v>0.0</v>
      </c>
      <c r="F116" s="109">
        <v>0.0</v>
      </c>
      <c r="G116" s="108">
        <f t="shared" si="41"/>
        <v>0</v>
      </c>
    </row>
    <row r="117" ht="15.75" customHeight="1">
      <c r="A117" s="107" t="s">
        <v>2940</v>
      </c>
      <c r="B117" s="111">
        <v>0.0</v>
      </c>
      <c r="C117" s="111">
        <v>0.0</v>
      </c>
      <c r="D117" s="108">
        <f t="shared" si="40"/>
        <v>0</v>
      </c>
      <c r="E117" s="109">
        <v>0.0</v>
      </c>
      <c r="F117" s="109">
        <v>0.0</v>
      </c>
      <c r="G117" s="108">
        <f t="shared" si="41"/>
        <v>0</v>
      </c>
    </row>
    <row r="118" ht="15.75" customHeight="1">
      <c r="A118" s="107" t="s">
        <v>2941</v>
      </c>
      <c r="B118" s="111">
        <v>0.0</v>
      </c>
      <c r="C118" s="111">
        <v>0.0</v>
      </c>
      <c r="D118" s="108">
        <f t="shared" si="40"/>
        <v>0</v>
      </c>
      <c r="E118" s="109">
        <v>0.0</v>
      </c>
      <c r="F118" s="109">
        <v>0.0</v>
      </c>
      <c r="G118" s="108">
        <f t="shared" si="41"/>
        <v>0</v>
      </c>
    </row>
    <row r="119" ht="15.75" customHeight="1">
      <c r="A119" s="107" t="s">
        <v>2942</v>
      </c>
      <c r="B119" s="111">
        <v>0.0</v>
      </c>
      <c r="C119" s="111">
        <v>0.0</v>
      </c>
      <c r="D119" s="108">
        <f t="shared" si="40"/>
        <v>0</v>
      </c>
      <c r="E119" s="109">
        <v>0.0</v>
      </c>
      <c r="F119" s="109">
        <v>0.0</v>
      </c>
      <c r="G119" s="108">
        <f t="shared" si="41"/>
        <v>0</v>
      </c>
    </row>
    <row r="120" ht="15.75" customHeight="1">
      <c r="A120" s="107" t="s">
        <v>2943</v>
      </c>
      <c r="B120" s="111">
        <v>0.0</v>
      </c>
      <c r="C120" s="111">
        <v>0.0</v>
      </c>
      <c r="D120" s="108">
        <f t="shared" si="40"/>
        <v>0</v>
      </c>
      <c r="E120" s="109">
        <v>0.0</v>
      </c>
      <c r="F120" s="109">
        <v>0.0</v>
      </c>
      <c r="G120" s="108">
        <f t="shared" si="41"/>
        <v>0</v>
      </c>
    </row>
    <row r="121" ht="15.75" customHeight="1">
      <c r="A121" s="107" t="s">
        <v>2944</v>
      </c>
      <c r="B121" s="111">
        <v>0.0</v>
      </c>
      <c r="C121" s="111">
        <v>0.0</v>
      </c>
      <c r="D121" s="108">
        <f t="shared" si="40"/>
        <v>0</v>
      </c>
      <c r="E121" s="109">
        <v>0.0</v>
      </c>
      <c r="F121" s="109">
        <v>0.0</v>
      </c>
      <c r="G121" s="108">
        <f t="shared" si="41"/>
        <v>0</v>
      </c>
    </row>
    <row r="122" ht="15.75" customHeight="1">
      <c r="A122" s="107" t="s">
        <v>2945</v>
      </c>
      <c r="B122" s="111">
        <v>0.0</v>
      </c>
      <c r="C122" s="111">
        <v>0.0</v>
      </c>
      <c r="D122" s="108">
        <f t="shared" si="40"/>
        <v>0</v>
      </c>
      <c r="E122" s="109">
        <v>0.0</v>
      </c>
      <c r="F122" s="109">
        <v>0.0</v>
      </c>
      <c r="G122" s="108">
        <f t="shared" si="41"/>
        <v>0</v>
      </c>
    </row>
    <row r="123" ht="15.75" customHeight="1">
      <c r="A123" s="107" t="s">
        <v>2946</v>
      </c>
      <c r="B123" s="111">
        <f t="shared" ref="B123:G123" si="42">SUM(B124:B132)</f>
        <v>0</v>
      </c>
      <c r="C123" s="111">
        <f t="shared" si="42"/>
        <v>0</v>
      </c>
      <c r="D123" s="108">
        <f t="shared" si="42"/>
        <v>0</v>
      </c>
      <c r="E123" s="108">
        <f t="shared" si="42"/>
        <v>0</v>
      </c>
      <c r="F123" s="108">
        <f t="shared" si="42"/>
        <v>0</v>
      </c>
      <c r="G123" s="108">
        <f t="shared" si="42"/>
        <v>0</v>
      </c>
    </row>
    <row r="124" ht="15.75" customHeight="1">
      <c r="A124" s="107" t="s">
        <v>2947</v>
      </c>
      <c r="B124" s="111">
        <v>0.0</v>
      </c>
      <c r="C124" s="111">
        <v>0.0</v>
      </c>
      <c r="D124" s="108">
        <f t="shared" ref="D124:D132" si="43">+B124+C124</f>
        <v>0</v>
      </c>
      <c r="E124" s="109">
        <v>0.0</v>
      </c>
      <c r="F124" s="109">
        <v>0.0</v>
      </c>
      <c r="G124" s="108">
        <f t="shared" ref="G124:G132" si="44">D124-E124</f>
        <v>0</v>
      </c>
    </row>
    <row r="125" ht="15.75" customHeight="1">
      <c r="A125" s="107" t="s">
        <v>2948</v>
      </c>
      <c r="B125" s="111">
        <v>0.0</v>
      </c>
      <c r="C125" s="111">
        <v>0.0</v>
      </c>
      <c r="D125" s="108">
        <f t="shared" si="43"/>
        <v>0</v>
      </c>
      <c r="E125" s="109">
        <v>0.0</v>
      </c>
      <c r="F125" s="109">
        <v>0.0</v>
      </c>
      <c r="G125" s="108">
        <f t="shared" si="44"/>
        <v>0</v>
      </c>
    </row>
    <row r="126" ht="15.75" customHeight="1">
      <c r="A126" s="107" t="s">
        <v>2949</v>
      </c>
      <c r="B126" s="111">
        <v>0.0</v>
      </c>
      <c r="C126" s="111">
        <v>0.0</v>
      </c>
      <c r="D126" s="108">
        <f t="shared" si="43"/>
        <v>0</v>
      </c>
      <c r="E126" s="109">
        <v>0.0</v>
      </c>
      <c r="F126" s="109">
        <v>0.0</v>
      </c>
      <c r="G126" s="108">
        <f t="shared" si="44"/>
        <v>0</v>
      </c>
    </row>
    <row r="127" ht="15.75" customHeight="1">
      <c r="A127" s="107" t="s">
        <v>2950</v>
      </c>
      <c r="B127" s="111">
        <v>0.0</v>
      </c>
      <c r="C127" s="111">
        <v>0.0</v>
      </c>
      <c r="D127" s="108">
        <f t="shared" si="43"/>
        <v>0</v>
      </c>
      <c r="E127" s="109">
        <v>0.0</v>
      </c>
      <c r="F127" s="109">
        <v>0.0</v>
      </c>
      <c r="G127" s="108">
        <f t="shared" si="44"/>
        <v>0</v>
      </c>
    </row>
    <row r="128" ht="15.75" customHeight="1">
      <c r="A128" s="107" t="s">
        <v>2951</v>
      </c>
      <c r="B128" s="111">
        <v>0.0</v>
      </c>
      <c r="C128" s="111">
        <v>0.0</v>
      </c>
      <c r="D128" s="108">
        <f t="shared" si="43"/>
        <v>0</v>
      </c>
      <c r="E128" s="109">
        <v>0.0</v>
      </c>
      <c r="F128" s="109">
        <v>0.0</v>
      </c>
      <c r="G128" s="108">
        <f t="shared" si="44"/>
        <v>0</v>
      </c>
    </row>
    <row r="129" ht="15.75" customHeight="1">
      <c r="A129" s="107" t="s">
        <v>2952</v>
      </c>
      <c r="B129" s="111">
        <v>0.0</v>
      </c>
      <c r="C129" s="111">
        <v>0.0</v>
      </c>
      <c r="D129" s="108">
        <f t="shared" si="43"/>
        <v>0</v>
      </c>
      <c r="E129" s="109">
        <v>0.0</v>
      </c>
      <c r="F129" s="109">
        <v>0.0</v>
      </c>
      <c r="G129" s="108">
        <f t="shared" si="44"/>
        <v>0</v>
      </c>
    </row>
    <row r="130" ht="15.75" customHeight="1">
      <c r="A130" s="107" t="s">
        <v>2953</v>
      </c>
      <c r="B130" s="111">
        <v>0.0</v>
      </c>
      <c r="C130" s="111">
        <v>0.0</v>
      </c>
      <c r="D130" s="108">
        <f t="shared" si="43"/>
        <v>0</v>
      </c>
      <c r="E130" s="109">
        <v>0.0</v>
      </c>
      <c r="F130" s="109">
        <v>0.0</v>
      </c>
      <c r="G130" s="108">
        <f t="shared" si="44"/>
        <v>0</v>
      </c>
    </row>
    <row r="131" ht="15.75" customHeight="1">
      <c r="A131" s="107" t="s">
        <v>2954</v>
      </c>
      <c r="B131" s="111">
        <v>0.0</v>
      </c>
      <c r="C131" s="111">
        <v>0.0</v>
      </c>
      <c r="D131" s="108">
        <f t="shared" si="43"/>
        <v>0</v>
      </c>
      <c r="E131" s="109">
        <v>0.0</v>
      </c>
      <c r="F131" s="109">
        <v>0.0</v>
      </c>
      <c r="G131" s="108">
        <f t="shared" si="44"/>
        <v>0</v>
      </c>
    </row>
    <row r="132" ht="15.75" customHeight="1">
      <c r="A132" s="107" t="s">
        <v>2955</v>
      </c>
      <c r="B132" s="111">
        <v>0.0</v>
      </c>
      <c r="C132" s="111">
        <v>0.0</v>
      </c>
      <c r="D132" s="108">
        <f t="shared" si="43"/>
        <v>0</v>
      </c>
      <c r="E132" s="109">
        <v>0.0</v>
      </c>
      <c r="F132" s="109">
        <v>0.0</v>
      </c>
      <c r="G132" s="108">
        <f t="shared" si="44"/>
        <v>0</v>
      </c>
    </row>
    <row r="133" ht="15.75" customHeight="1">
      <c r="A133" s="107" t="s">
        <v>2956</v>
      </c>
      <c r="B133" s="111">
        <f t="shared" ref="B133:G133" si="45">SUM(B134:B136)</f>
        <v>0</v>
      </c>
      <c r="C133" s="111">
        <f t="shared" si="45"/>
        <v>0</v>
      </c>
      <c r="D133" s="108">
        <f t="shared" si="45"/>
        <v>0</v>
      </c>
      <c r="E133" s="108">
        <f t="shared" si="45"/>
        <v>0</v>
      </c>
      <c r="F133" s="108">
        <f t="shared" si="45"/>
        <v>0</v>
      </c>
      <c r="G133" s="108">
        <f t="shared" si="45"/>
        <v>0</v>
      </c>
    </row>
    <row r="134" ht="15.75" customHeight="1">
      <c r="A134" s="107" t="s">
        <v>2957</v>
      </c>
      <c r="B134" s="111">
        <v>0.0</v>
      </c>
      <c r="C134" s="111">
        <v>0.0</v>
      </c>
      <c r="D134" s="108">
        <f t="shared" ref="D134:D136" si="46">+B134+C134</f>
        <v>0</v>
      </c>
      <c r="E134" s="109">
        <v>0.0</v>
      </c>
      <c r="F134" s="109">
        <v>0.0</v>
      </c>
      <c r="G134" s="108">
        <f t="shared" ref="G134:G136" si="47">D134-E134</f>
        <v>0</v>
      </c>
    </row>
    <row r="135" ht="15.75" customHeight="1">
      <c r="A135" s="107" t="s">
        <v>2958</v>
      </c>
      <c r="B135" s="111">
        <v>0.0</v>
      </c>
      <c r="C135" s="111">
        <v>0.0</v>
      </c>
      <c r="D135" s="108">
        <f t="shared" si="46"/>
        <v>0</v>
      </c>
      <c r="E135" s="109">
        <v>0.0</v>
      </c>
      <c r="F135" s="109">
        <v>0.0</v>
      </c>
      <c r="G135" s="108">
        <f t="shared" si="47"/>
        <v>0</v>
      </c>
    </row>
    <row r="136" ht="15.75" customHeight="1">
      <c r="A136" s="107" t="s">
        <v>2959</v>
      </c>
      <c r="B136" s="111">
        <v>0.0</v>
      </c>
      <c r="C136" s="111">
        <v>0.0</v>
      </c>
      <c r="D136" s="108">
        <f t="shared" si="46"/>
        <v>0</v>
      </c>
      <c r="E136" s="109">
        <v>0.0</v>
      </c>
      <c r="F136" s="109">
        <v>0.0</v>
      </c>
      <c r="G136" s="108">
        <f t="shared" si="47"/>
        <v>0</v>
      </c>
    </row>
    <row r="137" ht="15.75" customHeight="1">
      <c r="A137" s="107" t="s">
        <v>2960</v>
      </c>
      <c r="B137" s="111">
        <f t="shared" ref="B137:G137" si="48">SUM(B138:B142,B144:B145)</f>
        <v>0</v>
      </c>
      <c r="C137" s="111">
        <f t="shared" si="48"/>
        <v>0</v>
      </c>
      <c r="D137" s="108">
        <f t="shared" si="48"/>
        <v>0</v>
      </c>
      <c r="E137" s="108">
        <f t="shared" si="48"/>
        <v>0</v>
      </c>
      <c r="F137" s="108">
        <f t="shared" si="48"/>
        <v>0</v>
      </c>
      <c r="G137" s="108">
        <f t="shared" si="48"/>
        <v>0</v>
      </c>
    </row>
    <row r="138" ht="15.75" customHeight="1">
      <c r="A138" s="107" t="s">
        <v>2961</v>
      </c>
      <c r="B138" s="111">
        <v>0.0</v>
      </c>
      <c r="C138" s="111">
        <v>0.0</v>
      </c>
      <c r="D138" s="108">
        <f t="shared" ref="D138:D145" si="49">+B138+C138</f>
        <v>0</v>
      </c>
      <c r="E138" s="109">
        <v>0.0</v>
      </c>
      <c r="F138" s="109">
        <v>0.0</v>
      </c>
      <c r="G138" s="108">
        <f t="shared" ref="G138:G145" si="50">D138-E138</f>
        <v>0</v>
      </c>
    </row>
    <row r="139" ht="15.75" customHeight="1">
      <c r="A139" s="107" t="s">
        <v>2962</v>
      </c>
      <c r="B139" s="111">
        <v>0.0</v>
      </c>
      <c r="C139" s="111">
        <v>0.0</v>
      </c>
      <c r="D139" s="108">
        <f t="shared" si="49"/>
        <v>0</v>
      </c>
      <c r="E139" s="109">
        <v>0.0</v>
      </c>
      <c r="F139" s="109">
        <v>0.0</v>
      </c>
      <c r="G139" s="108">
        <f t="shared" si="50"/>
        <v>0</v>
      </c>
    </row>
    <row r="140" ht="15.75" customHeight="1">
      <c r="A140" s="107" t="s">
        <v>2963</v>
      </c>
      <c r="B140" s="111">
        <v>0.0</v>
      </c>
      <c r="C140" s="111">
        <v>0.0</v>
      </c>
      <c r="D140" s="108">
        <f t="shared" si="49"/>
        <v>0</v>
      </c>
      <c r="E140" s="109">
        <v>0.0</v>
      </c>
      <c r="F140" s="109">
        <v>0.0</v>
      </c>
      <c r="G140" s="108">
        <f t="shared" si="50"/>
        <v>0</v>
      </c>
    </row>
    <row r="141" ht="15.75" customHeight="1">
      <c r="A141" s="107" t="s">
        <v>2964</v>
      </c>
      <c r="B141" s="111">
        <v>0.0</v>
      </c>
      <c r="C141" s="111">
        <v>0.0</v>
      </c>
      <c r="D141" s="108">
        <f t="shared" si="49"/>
        <v>0</v>
      </c>
      <c r="E141" s="109">
        <v>0.0</v>
      </c>
      <c r="F141" s="109">
        <v>0.0</v>
      </c>
      <c r="G141" s="108">
        <f t="shared" si="50"/>
        <v>0</v>
      </c>
    </row>
    <row r="142" ht="15.75" customHeight="1">
      <c r="A142" s="107" t="s">
        <v>2965</v>
      </c>
      <c r="B142" s="111">
        <v>0.0</v>
      </c>
      <c r="C142" s="111">
        <v>0.0</v>
      </c>
      <c r="D142" s="108">
        <f t="shared" si="49"/>
        <v>0</v>
      </c>
      <c r="E142" s="109">
        <v>0.0</v>
      </c>
      <c r="F142" s="109">
        <v>0.0</v>
      </c>
      <c r="G142" s="108">
        <f t="shared" si="50"/>
        <v>0</v>
      </c>
    </row>
    <row r="143" ht="15.75" customHeight="1">
      <c r="A143" s="107" t="s">
        <v>2966</v>
      </c>
      <c r="B143" s="111">
        <v>0.0</v>
      </c>
      <c r="C143" s="111">
        <v>0.0</v>
      </c>
      <c r="D143" s="108">
        <f t="shared" si="49"/>
        <v>0</v>
      </c>
      <c r="E143" s="109">
        <v>0.0</v>
      </c>
      <c r="F143" s="109">
        <v>0.0</v>
      </c>
      <c r="G143" s="108">
        <f t="shared" si="50"/>
        <v>0</v>
      </c>
    </row>
    <row r="144" ht="15.75" customHeight="1">
      <c r="A144" s="107" t="s">
        <v>2967</v>
      </c>
      <c r="B144" s="111">
        <v>0.0</v>
      </c>
      <c r="C144" s="111">
        <v>0.0</v>
      </c>
      <c r="D144" s="108">
        <f t="shared" si="49"/>
        <v>0</v>
      </c>
      <c r="E144" s="109">
        <v>0.0</v>
      </c>
      <c r="F144" s="109">
        <v>0.0</v>
      </c>
      <c r="G144" s="108">
        <f t="shared" si="50"/>
        <v>0</v>
      </c>
    </row>
    <row r="145" ht="15.75" customHeight="1">
      <c r="A145" s="107" t="s">
        <v>2968</v>
      </c>
      <c r="B145" s="111">
        <v>0.0</v>
      </c>
      <c r="C145" s="111">
        <v>0.0</v>
      </c>
      <c r="D145" s="108">
        <f t="shared" si="49"/>
        <v>0</v>
      </c>
      <c r="E145" s="109">
        <v>0.0</v>
      </c>
      <c r="F145" s="109">
        <v>0.0</v>
      </c>
      <c r="G145" s="108">
        <f t="shared" si="50"/>
        <v>0</v>
      </c>
    </row>
    <row r="146" ht="15.75" customHeight="1">
      <c r="A146" s="107" t="s">
        <v>2969</v>
      </c>
      <c r="B146" s="111">
        <f t="shared" ref="B146:G146" si="51">SUM(B147:B149)</f>
        <v>0</v>
      </c>
      <c r="C146" s="111">
        <f t="shared" si="51"/>
        <v>0</v>
      </c>
      <c r="D146" s="108">
        <f t="shared" si="51"/>
        <v>0</v>
      </c>
      <c r="E146" s="108">
        <f t="shared" si="51"/>
        <v>0</v>
      </c>
      <c r="F146" s="108">
        <f t="shared" si="51"/>
        <v>0</v>
      </c>
      <c r="G146" s="108">
        <f t="shared" si="51"/>
        <v>0</v>
      </c>
    </row>
    <row r="147" ht="15.75" customHeight="1">
      <c r="A147" s="107" t="s">
        <v>2970</v>
      </c>
      <c r="B147" s="111">
        <v>0.0</v>
      </c>
      <c r="C147" s="111">
        <v>0.0</v>
      </c>
      <c r="D147" s="108">
        <f t="shared" ref="D147:D149" si="52">+B147+C147</f>
        <v>0</v>
      </c>
      <c r="E147" s="109">
        <v>0.0</v>
      </c>
      <c r="F147" s="109">
        <v>0.0</v>
      </c>
      <c r="G147" s="108">
        <f t="shared" ref="G147:G149" si="53">D147-E147</f>
        <v>0</v>
      </c>
    </row>
    <row r="148" ht="15.75" customHeight="1">
      <c r="A148" s="107" t="s">
        <v>2971</v>
      </c>
      <c r="B148" s="111">
        <v>0.0</v>
      </c>
      <c r="C148" s="111">
        <v>0.0</v>
      </c>
      <c r="D148" s="108">
        <f t="shared" si="52"/>
        <v>0</v>
      </c>
      <c r="E148" s="109">
        <v>0.0</v>
      </c>
      <c r="F148" s="109">
        <v>0.0</v>
      </c>
      <c r="G148" s="108">
        <f t="shared" si="53"/>
        <v>0</v>
      </c>
    </row>
    <row r="149" ht="15.75" customHeight="1">
      <c r="A149" s="107" t="s">
        <v>2972</v>
      </c>
      <c r="B149" s="111">
        <v>0.0</v>
      </c>
      <c r="C149" s="111">
        <v>0.0</v>
      </c>
      <c r="D149" s="108">
        <f t="shared" si="52"/>
        <v>0</v>
      </c>
      <c r="E149" s="109">
        <v>0.0</v>
      </c>
      <c r="F149" s="109">
        <v>0.0</v>
      </c>
      <c r="G149" s="108">
        <f t="shared" si="53"/>
        <v>0</v>
      </c>
    </row>
    <row r="150" ht="15.75" customHeight="1">
      <c r="A150" s="107" t="s">
        <v>2973</v>
      </c>
      <c r="B150" s="111">
        <f t="shared" ref="B150:G150" si="54">SUM(B151:B157)</f>
        <v>0</v>
      </c>
      <c r="C150" s="111">
        <f t="shared" si="54"/>
        <v>0</v>
      </c>
      <c r="D150" s="108">
        <f t="shared" si="54"/>
        <v>0</v>
      </c>
      <c r="E150" s="108">
        <f t="shared" si="54"/>
        <v>0</v>
      </c>
      <c r="F150" s="108">
        <f t="shared" si="54"/>
        <v>0</v>
      </c>
      <c r="G150" s="108">
        <f t="shared" si="54"/>
        <v>0</v>
      </c>
    </row>
    <row r="151" ht="15.75" customHeight="1">
      <c r="A151" s="107" t="s">
        <v>2974</v>
      </c>
      <c r="B151" s="111">
        <v>0.0</v>
      </c>
      <c r="C151" s="111">
        <v>0.0</v>
      </c>
      <c r="D151" s="108">
        <f t="shared" ref="D151:D157" si="55">+B151+C151</f>
        <v>0</v>
      </c>
      <c r="E151" s="109">
        <v>0.0</v>
      </c>
      <c r="F151" s="109">
        <v>0.0</v>
      </c>
      <c r="G151" s="108">
        <f t="shared" ref="G151:G157" si="56">D151-E151</f>
        <v>0</v>
      </c>
    </row>
    <row r="152" ht="15.75" customHeight="1">
      <c r="A152" s="107" t="s">
        <v>2975</v>
      </c>
      <c r="B152" s="111">
        <v>0.0</v>
      </c>
      <c r="C152" s="111">
        <v>0.0</v>
      </c>
      <c r="D152" s="108">
        <f t="shared" si="55"/>
        <v>0</v>
      </c>
      <c r="E152" s="109">
        <v>0.0</v>
      </c>
      <c r="F152" s="109">
        <v>0.0</v>
      </c>
      <c r="G152" s="108">
        <f t="shared" si="56"/>
        <v>0</v>
      </c>
    </row>
    <row r="153" ht="15.75" customHeight="1">
      <c r="A153" s="107" t="s">
        <v>2976</v>
      </c>
      <c r="B153" s="111">
        <v>0.0</v>
      </c>
      <c r="C153" s="111">
        <v>0.0</v>
      </c>
      <c r="D153" s="108">
        <f t="shared" si="55"/>
        <v>0</v>
      </c>
      <c r="E153" s="109">
        <v>0.0</v>
      </c>
      <c r="F153" s="109">
        <v>0.0</v>
      </c>
      <c r="G153" s="108">
        <f t="shared" si="56"/>
        <v>0</v>
      </c>
    </row>
    <row r="154" ht="15.75" customHeight="1">
      <c r="A154" s="114" t="s">
        <v>2977</v>
      </c>
      <c r="B154" s="111">
        <v>0.0</v>
      </c>
      <c r="C154" s="111">
        <v>0.0</v>
      </c>
      <c r="D154" s="108">
        <f t="shared" si="55"/>
        <v>0</v>
      </c>
      <c r="E154" s="109">
        <v>0.0</v>
      </c>
      <c r="F154" s="109">
        <v>0.0</v>
      </c>
      <c r="G154" s="108">
        <f t="shared" si="56"/>
        <v>0</v>
      </c>
    </row>
    <row r="155" ht="15.75" customHeight="1">
      <c r="A155" s="107" t="s">
        <v>2978</v>
      </c>
      <c r="B155" s="111">
        <v>0.0</v>
      </c>
      <c r="C155" s="111">
        <v>0.0</v>
      </c>
      <c r="D155" s="108">
        <f t="shared" si="55"/>
        <v>0</v>
      </c>
      <c r="E155" s="109">
        <v>0.0</v>
      </c>
      <c r="F155" s="109">
        <v>0.0</v>
      </c>
      <c r="G155" s="108">
        <f t="shared" si="56"/>
        <v>0</v>
      </c>
    </row>
    <row r="156" ht="15.75" customHeight="1">
      <c r="A156" s="107" t="s">
        <v>2979</v>
      </c>
      <c r="B156" s="111">
        <v>0.0</v>
      </c>
      <c r="C156" s="111">
        <v>0.0</v>
      </c>
      <c r="D156" s="108">
        <f t="shared" si="55"/>
        <v>0</v>
      </c>
      <c r="E156" s="109">
        <v>0.0</v>
      </c>
      <c r="F156" s="109">
        <v>0.0</v>
      </c>
      <c r="G156" s="108">
        <f t="shared" si="56"/>
        <v>0</v>
      </c>
    </row>
    <row r="157" ht="15.75" customHeight="1">
      <c r="A157" s="107" t="s">
        <v>2980</v>
      </c>
      <c r="B157" s="111">
        <v>0.0</v>
      </c>
      <c r="C157" s="111">
        <v>0.0</v>
      </c>
      <c r="D157" s="108">
        <f t="shared" si="55"/>
        <v>0</v>
      </c>
      <c r="E157" s="109">
        <v>0.0</v>
      </c>
      <c r="F157" s="109">
        <v>0.0</v>
      </c>
      <c r="G157" s="108">
        <f t="shared" si="56"/>
        <v>0</v>
      </c>
    </row>
    <row r="158" ht="15.75" customHeight="1">
      <c r="A158" s="114"/>
      <c r="B158" s="111"/>
      <c r="C158" s="111"/>
      <c r="D158" s="111"/>
      <c r="E158" s="111"/>
      <c r="F158" s="111"/>
      <c r="G158" s="111"/>
    </row>
    <row r="159" ht="15.75" customHeight="1">
      <c r="A159" s="115" t="s">
        <v>2985</v>
      </c>
      <c r="B159" s="106">
        <f t="shared" ref="B159:G159" si="57">B9+B84</f>
        <v>27762145.96</v>
      </c>
      <c r="C159" s="106">
        <f t="shared" si="57"/>
        <v>2934962.73</v>
      </c>
      <c r="D159" s="106">
        <f t="shared" si="57"/>
        <v>30697108.69</v>
      </c>
      <c r="E159" s="106">
        <f t="shared" si="57"/>
        <v>19436785.28</v>
      </c>
      <c r="F159" s="106">
        <f t="shared" si="57"/>
        <v>19378131.61</v>
      </c>
      <c r="G159" s="106">
        <f t="shared" si="57"/>
        <v>11260323.41</v>
      </c>
    </row>
    <row r="160" ht="15.75" customHeight="1">
      <c r="A160" s="57"/>
      <c r="B160" s="56"/>
      <c r="C160" s="56"/>
      <c r="D160" s="56"/>
      <c r="E160" s="56"/>
      <c r="F160" s="56"/>
      <c r="G160" s="56"/>
    </row>
    <row r="161" ht="15.75" hidden="1" customHeight="1">
      <c r="A161" s="5"/>
    </row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G1"/>
    <mergeCell ref="A2:G2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159">
      <formula1>-1.79769313486231E100</formula1>
      <formula2>1.79769313486231E100</formula2>
    </dataValidation>
  </dataValidations>
  <printOptions horizontalCentered="1"/>
  <pageMargins bottom="0.35433070866141736" footer="0.0" header="0.0" left="0.1968503937007874" right="0.1968503937007874" top="0.35433070866141736"/>
  <pageSetup paperSize="9" scale="45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2982</v>
      </c>
      <c r="Q1" t="s">
        <v>2808</v>
      </c>
      <c r="R1" t="s">
        <v>2809</v>
      </c>
      <c r="S1" t="s">
        <v>2741</v>
      </c>
      <c r="T1" t="s">
        <v>2983</v>
      </c>
      <c r="U1" t="s">
        <v>2984</v>
      </c>
    </row>
    <row r="2">
      <c r="A2" t="str">
        <f t="shared" ref="A2:A150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6,1,1,0,0,0,0</v>
      </c>
      <c r="B2">
        <v>6.0</v>
      </c>
      <c r="C2">
        <v>1.0</v>
      </c>
      <c r="D2">
        <v>1.0</v>
      </c>
      <c r="I2" t="s">
        <v>2748</v>
      </c>
      <c r="P2" s="48">
        <f>'Formato 6 a)'!B9</f>
        <v>27762145.96</v>
      </c>
      <c r="Q2" s="48">
        <f>'Formato 6 a)'!C9</f>
        <v>2934962.73</v>
      </c>
      <c r="R2" s="48">
        <f>'Formato 6 a)'!D9</f>
        <v>30697108.69</v>
      </c>
      <c r="S2" s="48">
        <f>'Formato 6 a)'!E9</f>
        <v>19436785.28</v>
      </c>
      <c r="T2" s="48">
        <f>'Formato 6 a)'!F9</f>
        <v>19378131.61</v>
      </c>
      <c r="U2" s="48">
        <f>'Formato 6 a)'!G9</f>
        <v>11260323.41</v>
      </c>
    </row>
    <row r="3">
      <c r="A3" s="5" t="str">
        <f t="shared" si="1"/>
        <v>6,1,1,1,0,0,0</v>
      </c>
      <c r="B3">
        <v>6.0</v>
      </c>
      <c r="C3">
        <v>1.0</v>
      </c>
      <c r="D3">
        <v>1.0</v>
      </c>
      <c r="E3">
        <v>1.0</v>
      </c>
      <c r="J3" t="s">
        <v>2986</v>
      </c>
      <c r="P3" s="48">
        <f>'Formato 6 a)'!B10</f>
        <v>16854005.96</v>
      </c>
      <c r="Q3" s="48">
        <f>'Formato 6 a)'!C10</f>
        <v>1405059.16</v>
      </c>
      <c r="R3" s="48">
        <f>'Formato 6 a)'!D10</f>
        <v>18259065.12</v>
      </c>
      <c r="S3" s="48">
        <f>'Formato 6 a)'!E10</f>
        <v>10945549.84</v>
      </c>
      <c r="T3" s="48">
        <f>'Formato 6 a)'!F10</f>
        <v>10945549.84</v>
      </c>
      <c r="U3" s="48">
        <f>'Formato 6 a)'!G10</f>
        <v>7313515.28</v>
      </c>
      <c r="V3" s="48"/>
    </row>
    <row r="4">
      <c r="A4" s="5" t="str">
        <f t="shared" si="1"/>
        <v>6,1,1,1,1,0,0</v>
      </c>
      <c r="B4">
        <v>6.0</v>
      </c>
      <c r="C4">
        <v>1.0</v>
      </c>
      <c r="D4">
        <v>1.0</v>
      </c>
      <c r="E4">
        <v>1.0</v>
      </c>
      <c r="F4">
        <v>1.0</v>
      </c>
      <c r="K4" t="s">
        <v>2987</v>
      </c>
      <c r="P4" s="48">
        <f>'Formato 6 a)'!B11</f>
        <v>10617413.05</v>
      </c>
      <c r="Q4" s="48">
        <f>'Formato 6 a)'!C11</f>
        <v>599027.52</v>
      </c>
      <c r="R4" s="48">
        <f>'Formato 6 a)'!D11</f>
        <v>11216440.57</v>
      </c>
      <c r="S4" s="48">
        <f>'Formato 6 a)'!E11</f>
        <v>7428367.86</v>
      </c>
      <c r="T4" s="48">
        <f>'Formato 6 a)'!F11</f>
        <v>7428367.86</v>
      </c>
      <c r="U4" s="48">
        <f>'Formato 6 a)'!G11</f>
        <v>3788072.71</v>
      </c>
      <c r="V4" s="48"/>
    </row>
    <row r="5">
      <c r="A5" s="5" t="str">
        <f t="shared" si="1"/>
        <v>6,1,1,1,2,0,0</v>
      </c>
      <c r="B5">
        <v>6.0</v>
      </c>
      <c r="C5">
        <v>1.0</v>
      </c>
      <c r="D5">
        <v>1.0</v>
      </c>
      <c r="E5">
        <v>1.0</v>
      </c>
      <c r="F5">
        <v>2.0</v>
      </c>
      <c r="K5" t="s">
        <v>2988</v>
      </c>
      <c r="P5" s="48">
        <f>'Formato 6 a)'!B12</f>
        <v>3606689.34</v>
      </c>
      <c r="Q5" s="48">
        <f>'Formato 6 a)'!C12</f>
        <v>0</v>
      </c>
      <c r="R5" s="48">
        <f>'Formato 6 a)'!D12</f>
        <v>3606689.34</v>
      </c>
      <c r="S5" s="48">
        <f>'Formato 6 a)'!E12</f>
        <v>2563088.37</v>
      </c>
      <c r="T5" s="48">
        <f>'Formato 6 a)'!F12</f>
        <v>2563088.37</v>
      </c>
      <c r="U5" s="48">
        <f>'Formato 6 a)'!G12</f>
        <v>1043600.97</v>
      </c>
      <c r="V5" s="48"/>
    </row>
    <row r="6">
      <c r="A6" s="5" t="str">
        <f t="shared" si="1"/>
        <v>6,1,1,1,3,0,0</v>
      </c>
      <c r="B6">
        <v>6.0</v>
      </c>
      <c r="C6">
        <v>1.0</v>
      </c>
      <c r="D6">
        <v>1.0</v>
      </c>
      <c r="E6">
        <v>1.0</v>
      </c>
      <c r="F6">
        <v>3.0</v>
      </c>
      <c r="K6" t="s">
        <v>2989</v>
      </c>
      <c r="P6" s="48">
        <f>'Formato 6 a)'!B13</f>
        <v>2014446.6</v>
      </c>
      <c r="Q6" s="48">
        <f>'Formato 6 a)'!C13</f>
        <v>275491.98</v>
      </c>
      <c r="R6" s="48">
        <f>'Formato 6 a)'!D13</f>
        <v>2289938.58</v>
      </c>
      <c r="S6" s="48">
        <f>'Formato 6 a)'!E13</f>
        <v>585889.46</v>
      </c>
      <c r="T6" s="48">
        <f>'Formato 6 a)'!F13</f>
        <v>585889.46</v>
      </c>
      <c r="U6" s="48">
        <f>'Formato 6 a)'!G13</f>
        <v>1704049.12</v>
      </c>
      <c r="V6" s="48"/>
    </row>
    <row r="7">
      <c r="A7" s="5" t="str">
        <f t="shared" si="1"/>
        <v>6,1,1,1,4,0,0</v>
      </c>
      <c r="B7">
        <v>6.0</v>
      </c>
      <c r="C7">
        <v>1.0</v>
      </c>
      <c r="D7">
        <v>1.0</v>
      </c>
      <c r="E7">
        <v>1.0</v>
      </c>
      <c r="F7">
        <v>4.0</v>
      </c>
      <c r="K7" t="s">
        <v>2990</v>
      </c>
      <c r="P7" s="48">
        <f>'Formato 6 a)'!B14</f>
        <v>0</v>
      </c>
      <c r="Q7" s="48">
        <f>'Formato 6 a)'!C14</f>
        <v>0</v>
      </c>
      <c r="R7" s="48">
        <f>'Formato 6 a)'!D14</f>
        <v>0</v>
      </c>
      <c r="S7" s="48">
        <f>'Formato 6 a)'!E14</f>
        <v>0</v>
      </c>
      <c r="T7" s="48">
        <f>'Formato 6 a)'!F14</f>
        <v>0</v>
      </c>
      <c r="U7" s="48">
        <f>'Formato 6 a)'!G14</f>
        <v>0</v>
      </c>
      <c r="V7" s="48"/>
      <c r="W7" s="48"/>
      <c r="X7" s="48"/>
      <c r="Y7" s="48"/>
    </row>
    <row r="8">
      <c r="A8" s="5" t="str">
        <f t="shared" si="1"/>
        <v>6,1,1,1,5,0,0</v>
      </c>
      <c r="B8">
        <v>6.0</v>
      </c>
      <c r="C8">
        <v>1.0</v>
      </c>
      <c r="D8">
        <v>1.0</v>
      </c>
      <c r="E8">
        <v>1.0</v>
      </c>
      <c r="F8">
        <v>5.0</v>
      </c>
      <c r="K8" t="s">
        <v>2991</v>
      </c>
      <c r="P8" s="48">
        <f>'Formato 6 a)'!B15</f>
        <v>615456.97</v>
      </c>
      <c r="Q8" s="48">
        <f>'Formato 6 a)'!C15</f>
        <v>530539.66</v>
      </c>
      <c r="R8" s="48">
        <f>'Formato 6 a)'!D15</f>
        <v>1145996.63</v>
      </c>
      <c r="S8" s="48">
        <f>'Formato 6 a)'!E15</f>
        <v>368204.15</v>
      </c>
      <c r="T8" s="48">
        <f>'Formato 6 a)'!F15</f>
        <v>368204.15</v>
      </c>
      <c r="U8" s="48">
        <f>'Formato 6 a)'!G15</f>
        <v>777792.48</v>
      </c>
    </row>
    <row r="9">
      <c r="A9" s="5" t="str">
        <f t="shared" si="1"/>
        <v>6,1,1,1,6,0,0</v>
      </c>
      <c r="B9">
        <v>6.0</v>
      </c>
      <c r="C9">
        <v>1.0</v>
      </c>
      <c r="D9">
        <v>1.0</v>
      </c>
      <c r="E9">
        <v>1.0</v>
      </c>
      <c r="F9">
        <v>6.0</v>
      </c>
      <c r="K9" t="s">
        <v>2992</v>
      </c>
      <c r="P9" s="48">
        <f>'Formato 6 a)'!B16</f>
        <v>0</v>
      </c>
      <c r="Q9" s="48">
        <f>'Formato 6 a)'!C16</f>
        <v>0</v>
      </c>
      <c r="R9" s="48">
        <f>'Formato 6 a)'!D16</f>
        <v>0</v>
      </c>
      <c r="S9" s="48">
        <f>'Formato 6 a)'!E16</f>
        <v>0</v>
      </c>
      <c r="T9" s="48">
        <f>'Formato 6 a)'!F16</f>
        <v>0</v>
      </c>
      <c r="U9" s="48">
        <f>'Formato 6 a)'!G16</f>
        <v>0</v>
      </c>
    </row>
    <row r="10">
      <c r="A10" s="5" t="str">
        <f t="shared" si="1"/>
        <v>6,1,1,1,7,0,0</v>
      </c>
      <c r="B10">
        <v>6.0</v>
      </c>
      <c r="C10">
        <v>1.0</v>
      </c>
      <c r="D10">
        <v>1.0</v>
      </c>
      <c r="E10">
        <v>1.0</v>
      </c>
      <c r="F10">
        <v>7.0</v>
      </c>
      <c r="K10" t="s">
        <v>2993</v>
      </c>
      <c r="P10" s="48">
        <f>'Formato 6 a)'!B17</f>
        <v>0</v>
      </c>
      <c r="Q10" s="48">
        <f>'Formato 6 a)'!C17</f>
        <v>0</v>
      </c>
      <c r="R10" s="48">
        <f>'Formato 6 a)'!D17</f>
        <v>0</v>
      </c>
      <c r="S10" s="48">
        <f>'Formato 6 a)'!E17</f>
        <v>0</v>
      </c>
      <c r="T10" s="48">
        <f>'Formato 6 a)'!F17</f>
        <v>0</v>
      </c>
      <c r="U10" s="48">
        <f>'Formato 6 a)'!G17</f>
        <v>0</v>
      </c>
    </row>
    <row r="11">
      <c r="A11" s="5" t="str">
        <f t="shared" si="1"/>
        <v>6,1,1,2,0,0,0</v>
      </c>
      <c r="B11">
        <v>6.0</v>
      </c>
      <c r="C11">
        <v>1.0</v>
      </c>
      <c r="D11">
        <v>1.0</v>
      </c>
      <c r="E11">
        <v>2.0</v>
      </c>
      <c r="J11" t="s">
        <v>2994</v>
      </c>
      <c r="P11" s="48">
        <f>'Formato 6 a)'!B18</f>
        <v>2529800</v>
      </c>
      <c r="Q11" s="48">
        <f>'Formato 6 a)'!C18</f>
        <v>763648.01</v>
      </c>
      <c r="R11" s="48">
        <f>'Formato 6 a)'!D18</f>
        <v>3293448.01</v>
      </c>
      <c r="S11" s="48">
        <f>'Formato 6 a)'!E18</f>
        <v>2171291.04</v>
      </c>
      <c r="T11" s="48">
        <f>'Formato 6 a)'!F18</f>
        <v>2137169.37</v>
      </c>
      <c r="U11" s="48">
        <f>'Formato 6 a)'!G18</f>
        <v>1122156.97</v>
      </c>
    </row>
    <row r="12">
      <c r="A12" s="5" t="str">
        <f t="shared" si="1"/>
        <v>6,1,1,2,1,0,0</v>
      </c>
      <c r="B12">
        <v>6.0</v>
      </c>
      <c r="C12">
        <v>1.0</v>
      </c>
      <c r="D12">
        <v>1.0</v>
      </c>
      <c r="E12">
        <v>2.0</v>
      </c>
      <c r="F12">
        <v>1.0</v>
      </c>
      <c r="K12" t="s">
        <v>2995</v>
      </c>
      <c r="N12" s="5"/>
      <c r="P12" s="48">
        <f>'Formato 6 a)'!B19</f>
        <v>399800</v>
      </c>
      <c r="Q12" s="48">
        <f>'Formato 6 a)'!C19</f>
        <v>-19000</v>
      </c>
      <c r="R12" s="48">
        <f>'Formato 6 a)'!D19</f>
        <v>380800</v>
      </c>
      <c r="S12" s="48">
        <f>'Formato 6 a)'!E19</f>
        <v>211100.47</v>
      </c>
      <c r="T12" s="48">
        <f>'Formato 6 a)'!F19</f>
        <v>210416.07</v>
      </c>
      <c r="U12" s="48">
        <f>'Formato 6 a)'!G19</f>
        <v>169699.53</v>
      </c>
    </row>
    <row r="13">
      <c r="A13" s="5" t="str">
        <f t="shared" si="1"/>
        <v>6,1,1,2,2,0,0</v>
      </c>
      <c r="B13">
        <v>6.0</v>
      </c>
      <c r="C13">
        <v>1.0</v>
      </c>
      <c r="D13">
        <v>1.0</v>
      </c>
      <c r="E13">
        <v>2.0</v>
      </c>
      <c r="F13">
        <v>2.0</v>
      </c>
      <c r="K13" t="s">
        <v>2996</v>
      </c>
      <c r="P13" s="48">
        <f>'Formato 6 a)'!B20</f>
        <v>824000</v>
      </c>
      <c r="Q13" s="48">
        <f>'Formato 6 a)'!C20</f>
        <v>0</v>
      </c>
      <c r="R13" s="48">
        <f>'Formato 6 a)'!D20</f>
        <v>824000</v>
      </c>
      <c r="S13" s="48">
        <f>'Formato 6 a)'!E20</f>
        <v>530954.92</v>
      </c>
      <c r="T13" s="48">
        <f>'Formato 6 a)'!F20</f>
        <v>517339.86</v>
      </c>
      <c r="U13" s="48">
        <f>'Formato 6 a)'!G20</f>
        <v>293045.08</v>
      </c>
    </row>
    <row r="14">
      <c r="A14" s="5" t="str">
        <f t="shared" si="1"/>
        <v>6,1,1,2,3,0,0</v>
      </c>
      <c r="B14">
        <v>6.0</v>
      </c>
      <c r="C14">
        <v>1.0</v>
      </c>
      <c r="D14">
        <v>1.0</v>
      </c>
      <c r="E14">
        <v>2.0</v>
      </c>
      <c r="F14">
        <v>3.0</v>
      </c>
      <c r="K14" t="s">
        <v>2997</v>
      </c>
      <c r="P14" s="48">
        <f>'Formato 6 a)'!B21</f>
        <v>0</v>
      </c>
      <c r="Q14" s="48">
        <f>'Formato 6 a)'!C21</f>
        <v>0</v>
      </c>
      <c r="R14" s="48">
        <f>'Formato 6 a)'!D21</f>
        <v>0</v>
      </c>
      <c r="S14" s="48">
        <f>'Formato 6 a)'!E21</f>
        <v>0</v>
      </c>
      <c r="T14" s="48">
        <f>'Formato 6 a)'!F21</f>
        <v>0</v>
      </c>
      <c r="U14" s="48">
        <f>'Formato 6 a)'!G21</f>
        <v>0</v>
      </c>
    </row>
    <row r="15">
      <c r="A15" s="5" t="str">
        <f t="shared" si="1"/>
        <v>6,1,1,2,4,0,0</v>
      </c>
      <c r="B15">
        <v>6.0</v>
      </c>
      <c r="C15">
        <v>1.0</v>
      </c>
      <c r="D15">
        <v>1.0</v>
      </c>
      <c r="E15">
        <v>2.0</v>
      </c>
      <c r="F15">
        <v>4.0</v>
      </c>
      <c r="K15" t="s">
        <v>2998</v>
      </c>
      <c r="P15" s="48">
        <f>'Formato 6 a)'!B22</f>
        <v>135000</v>
      </c>
      <c r="Q15" s="48">
        <f>'Formato 6 a)'!C22</f>
        <v>25000</v>
      </c>
      <c r="R15" s="48">
        <f>'Formato 6 a)'!D22</f>
        <v>160000</v>
      </c>
      <c r="S15" s="48">
        <f>'Formato 6 a)'!E22</f>
        <v>130267.54</v>
      </c>
      <c r="T15" s="48">
        <f>'Formato 6 a)'!F22</f>
        <v>129547.54</v>
      </c>
      <c r="U15" s="48">
        <f>'Formato 6 a)'!G22</f>
        <v>29732.46</v>
      </c>
    </row>
    <row r="16">
      <c r="A16" s="5" t="str">
        <f t="shared" si="1"/>
        <v>6,1,1,2,5,0,0</v>
      </c>
      <c r="B16">
        <v>6.0</v>
      </c>
      <c r="C16">
        <v>1.0</v>
      </c>
      <c r="D16">
        <v>1.0</v>
      </c>
      <c r="E16">
        <v>2.0</v>
      </c>
      <c r="F16">
        <v>5.0</v>
      </c>
      <c r="K16" t="s">
        <v>2999</v>
      </c>
      <c r="P16" s="48">
        <f>'Formato 6 a)'!B23</f>
        <v>492000</v>
      </c>
      <c r="Q16" s="48">
        <f>'Formato 6 a)'!C23</f>
        <v>253648.01</v>
      </c>
      <c r="R16" s="48">
        <f>'Formato 6 a)'!D23</f>
        <v>745648.01</v>
      </c>
      <c r="S16" s="48">
        <f>'Formato 6 a)'!E23</f>
        <v>559355.26</v>
      </c>
      <c r="T16" s="48">
        <f>'Formato 6 a)'!F23</f>
        <v>559355.26</v>
      </c>
      <c r="U16" s="48">
        <f>'Formato 6 a)'!G23</f>
        <v>186292.75</v>
      </c>
    </row>
    <row r="17">
      <c r="A17" s="5" t="str">
        <f t="shared" si="1"/>
        <v>6,1,1,2,6,0,0</v>
      </c>
      <c r="B17">
        <v>6.0</v>
      </c>
      <c r="C17">
        <v>1.0</v>
      </c>
      <c r="D17">
        <v>1.0</v>
      </c>
      <c r="E17">
        <v>2.0</v>
      </c>
      <c r="F17">
        <v>6.0</v>
      </c>
      <c r="K17" t="s">
        <v>3000</v>
      </c>
      <c r="P17" s="48">
        <f>'Formato 6 a)'!B24</f>
        <v>520000</v>
      </c>
      <c r="Q17" s="48">
        <f>'Formato 6 a)'!C24</f>
        <v>500000</v>
      </c>
      <c r="R17" s="48">
        <f>'Formato 6 a)'!D24</f>
        <v>1020000</v>
      </c>
      <c r="S17" s="48">
        <f>'Formato 6 a)'!E24</f>
        <v>664575.13</v>
      </c>
      <c r="T17" s="48">
        <f>'Formato 6 a)'!F24</f>
        <v>645472.92</v>
      </c>
      <c r="U17" s="48">
        <f>'Formato 6 a)'!G24</f>
        <v>355424.87</v>
      </c>
    </row>
    <row r="18">
      <c r="A18" s="5" t="str">
        <f t="shared" si="1"/>
        <v>6,1,1,2,7,0,0</v>
      </c>
      <c r="B18">
        <v>6.0</v>
      </c>
      <c r="C18">
        <v>1.0</v>
      </c>
      <c r="D18">
        <v>1.0</v>
      </c>
      <c r="E18">
        <v>2.0</v>
      </c>
      <c r="F18">
        <v>7.0</v>
      </c>
      <c r="K18" t="s">
        <v>3001</v>
      </c>
      <c r="P18" s="48">
        <f>'Formato 6 a)'!B25</f>
        <v>36000</v>
      </c>
      <c r="Q18" s="48">
        <f>'Formato 6 a)'!C25</f>
        <v>0</v>
      </c>
      <c r="R18" s="48">
        <f>'Formato 6 a)'!D25</f>
        <v>36000</v>
      </c>
      <c r="S18" s="48">
        <f>'Formato 6 a)'!E25</f>
        <v>9268</v>
      </c>
      <c r="T18" s="48">
        <f>'Formato 6 a)'!F25</f>
        <v>9268</v>
      </c>
      <c r="U18" s="48">
        <f>'Formato 6 a)'!G25</f>
        <v>26732</v>
      </c>
    </row>
    <row r="19">
      <c r="A19" s="5" t="str">
        <f t="shared" si="1"/>
        <v>6,1,1,2,8,0,0</v>
      </c>
      <c r="B19">
        <v>6.0</v>
      </c>
      <c r="C19">
        <v>1.0</v>
      </c>
      <c r="D19">
        <v>1.0</v>
      </c>
      <c r="E19">
        <v>2.0</v>
      </c>
      <c r="F19">
        <v>8.0</v>
      </c>
      <c r="K19" t="s">
        <v>3002</v>
      </c>
      <c r="P19" s="48" t="str">
        <f>'Formato 6 a)'!B26</f>
        <v/>
      </c>
      <c r="Q19" s="48">
        <f>'Formato 6 a)'!C26</f>
        <v>0</v>
      </c>
      <c r="R19" s="48">
        <f>'Formato 6 a)'!D26</f>
        <v>0</v>
      </c>
      <c r="S19" s="48">
        <f>'Formato 6 a)'!E26</f>
        <v>0</v>
      </c>
      <c r="T19" s="48">
        <f>'Formato 6 a)'!F26</f>
        <v>0</v>
      </c>
      <c r="U19" s="48">
        <f>'Formato 6 a)'!G26</f>
        <v>0</v>
      </c>
    </row>
    <row r="20">
      <c r="A20" s="5" t="str">
        <f t="shared" si="1"/>
        <v>6,1,1,2,9,0,0</v>
      </c>
      <c r="B20">
        <v>6.0</v>
      </c>
      <c r="C20">
        <v>1.0</v>
      </c>
      <c r="D20">
        <v>1.0</v>
      </c>
      <c r="E20">
        <v>2.0</v>
      </c>
      <c r="F20">
        <v>9.0</v>
      </c>
      <c r="K20" t="s">
        <v>3003</v>
      </c>
      <c r="P20" s="48">
        <f>'Formato 6 a)'!B27</f>
        <v>123000</v>
      </c>
      <c r="Q20" s="48">
        <f>'Formato 6 a)'!C27</f>
        <v>4000</v>
      </c>
      <c r="R20" s="48">
        <f>'Formato 6 a)'!D27</f>
        <v>127000</v>
      </c>
      <c r="S20" s="48">
        <f>'Formato 6 a)'!E27</f>
        <v>65769.72</v>
      </c>
      <c r="T20" s="48">
        <f>'Formato 6 a)'!F27</f>
        <v>65769.72</v>
      </c>
      <c r="U20" s="48">
        <f>'Formato 6 a)'!G27</f>
        <v>61230.28</v>
      </c>
    </row>
    <row r="21" ht="15.75" customHeight="1">
      <c r="A21" s="5" t="str">
        <f t="shared" si="1"/>
        <v>6,1,1,3,0,0,0</v>
      </c>
      <c r="B21">
        <v>6.0</v>
      </c>
      <c r="C21">
        <v>1.0</v>
      </c>
      <c r="D21">
        <v>1.0</v>
      </c>
      <c r="E21">
        <v>3.0</v>
      </c>
      <c r="J21" t="s">
        <v>3004</v>
      </c>
      <c r="P21" s="48">
        <f>'Formato 6 a)'!B28</f>
        <v>3124431.47</v>
      </c>
      <c r="Q21" s="48">
        <f>'Formato 6 a)'!C28</f>
        <v>-300959.59</v>
      </c>
      <c r="R21" s="48">
        <f>'Formato 6 a)'!D28</f>
        <v>2823471.88</v>
      </c>
      <c r="S21" s="48">
        <f>'Formato 6 a)'!E28</f>
        <v>1542893.39</v>
      </c>
      <c r="T21" s="48">
        <f>'Formato 6 a)'!F28</f>
        <v>1518361.39</v>
      </c>
      <c r="U21" s="48">
        <f>'Formato 6 a)'!G28</f>
        <v>1280578.49</v>
      </c>
    </row>
    <row r="22" ht="15.75" customHeight="1">
      <c r="A22" s="5" t="str">
        <f t="shared" si="1"/>
        <v>6,1,1,3,1,0,0</v>
      </c>
      <c r="B22">
        <v>6.0</v>
      </c>
      <c r="C22">
        <v>1.0</v>
      </c>
      <c r="D22">
        <v>1.0</v>
      </c>
      <c r="E22">
        <v>3.0</v>
      </c>
      <c r="F22">
        <v>1.0</v>
      </c>
      <c r="K22" t="s">
        <v>3005</v>
      </c>
      <c r="P22" s="48">
        <f>'Formato 6 a)'!B29</f>
        <v>384500</v>
      </c>
      <c r="Q22" s="48">
        <f>'Formato 6 a)'!C29</f>
        <v>0</v>
      </c>
      <c r="R22" s="48">
        <f>'Formato 6 a)'!D29</f>
        <v>384500</v>
      </c>
      <c r="S22" s="48">
        <f>'Formato 6 a)'!E29</f>
        <v>223444.39</v>
      </c>
      <c r="T22" s="48">
        <f>'Formato 6 a)'!F29</f>
        <v>220441.39</v>
      </c>
      <c r="U22" s="48">
        <f>'Formato 6 a)'!G29</f>
        <v>161055.61</v>
      </c>
    </row>
    <row r="23" ht="15.75" customHeight="1">
      <c r="A23" s="5" t="str">
        <f t="shared" si="1"/>
        <v>6,1,1,3,2,0,0</v>
      </c>
      <c r="B23">
        <v>6.0</v>
      </c>
      <c r="C23">
        <v>1.0</v>
      </c>
      <c r="D23">
        <v>1.0</v>
      </c>
      <c r="E23">
        <v>3.0</v>
      </c>
      <c r="F23">
        <v>2.0</v>
      </c>
      <c r="K23" t="s">
        <v>3006</v>
      </c>
      <c r="P23" s="48">
        <f>'Formato 6 a)'!B30</f>
        <v>90000</v>
      </c>
      <c r="Q23" s="48">
        <f>'Formato 6 a)'!C30</f>
        <v>-40000</v>
      </c>
      <c r="R23" s="48">
        <f>'Formato 6 a)'!D30</f>
        <v>50000</v>
      </c>
      <c r="S23" s="48">
        <f>'Formato 6 a)'!E30</f>
        <v>0</v>
      </c>
      <c r="T23" s="48">
        <f>'Formato 6 a)'!F30</f>
        <v>0</v>
      </c>
      <c r="U23" s="48">
        <f>'Formato 6 a)'!G30</f>
        <v>50000</v>
      </c>
    </row>
    <row r="24" ht="15.75" customHeight="1">
      <c r="A24" s="5" t="str">
        <f t="shared" si="1"/>
        <v>6,1,1,3,3,0,0</v>
      </c>
      <c r="B24">
        <v>6.0</v>
      </c>
      <c r="C24">
        <v>1.0</v>
      </c>
      <c r="D24">
        <v>1.0</v>
      </c>
      <c r="E24">
        <v>3.0</v>
      </c>
      <c r="F24">
        <v>3.0</v>
      </c>
      <c r="K24" t="s">
        <v>3007</v>
      </c>
      <c r="P24" s="48">
        <f>'Formato 6 a)'!B31</f>
        <v>318000</v>
      </c>
      <c r="Q24" s="48">
        <f>'Formato 6 a)'!C31</f>
        <v>-60000</v>
      </c>
      <c r="R24" s="48">
        <f>'Formato 6 a)'!D31</f>
        <v>258000</v>
      </c>
      <c r="S24" s="48">
        <f>'Formato 6 a)'!E31</f>
        <v>103301.09</v>
      </c>
      <c r="T24" s="48">
        <f>'Formato 6 a)'!F31</f>
        <v>103301.09</v>
      </c>
      <c r="U24" s="48">
        <f>'Formato 6 a)'!G31</f>
        <v>154698.91</v>
      </c>
    </row>
    <row r="25" ht="15.75" customHeight="1">
      <c r="A25" s="5" t="str">
        <f t="shared" si="1"/>
        <v>6,1,1,3,4,0,0</v>
      </c>
      <c r="B25">
        <v>6.0</v>
      </c>
      <c r="C25">
        <v>1.0</v>
      </c>
      <c r="D25">
        <v>1.0</v>
      </c>
      <c r="E25">
        <v>3.0</v>
      </c>
      <c r="F25">
        <v>4.0</v>
      </c>
      <c r="K25" t="s">
        <v>3008</v>
      </c>
      <c r="P25" s="48">
        <f>'Formato 6 a)'!B32</f>
        <v>181500</v>
      </c>
      <c r="Q25" s="48">
        <f>'Formato 6 a)'!C32</f>
        <v>40000</v>
      </c>
      <c r="R25" s="48">
        <f>'Formato 6 a)'!D32</f>
        <v>221500</v>
      </c>
      <c r="S25" s="48">
        <f>'Formato 6 a)'!E32</f>
        <v>189761.21</v>
      </c>
      <c r="T25" s="48">
        <f>'Formato 6 a)'!F32</f>
        <v>189761.21</v>
      </c>
      <c r="U25" s="48">
        <f>'Formato 6 a)'!G32</f>
        <v>31738.79</v>
      </c>
    </row>
    <row r="26" ht="15.75" customHeight="1">
      <c r="A26" s="5" t="str">
        <f t="shared" si="1"/>
        <v>6,1,1,3,5,0,0</v>
      </c>
      <c r="B26">
        <v>6.0</v>
      </c>
      <c r="C26">
        <v>1.0</v>
      </c>
      <c r="D26">
        <v>1.0</v>
      </c>
      <c r="E26">
        <v>3.0</v>
      </c>
      <c r="F26">
        <v>5.0</v>
      </c>
      <c r="K26" t="s">
        <v>3009</v>
      </c>
      <c r="P26" s="48">
        <f>'Formato 6 a)'!B33</f>
        <v>1007599.58</v>
      </c>
      <c r="Q26" s="48">
        <f>'Formato 6 a)'!C33</f>
        <v>-155000</v>
      </c>
      <c r="R26" s="48">
        <f>'Formato 6 a)'!D33</f>
        <v>852599.58</v>
      </c>
      <c r="S26" s="48">
        <f>'Formato 6 a)'!E33</f>
        <v>407040.76</v>
      </c>
      <c r="T26" s="48">
        <f>'Formato 6 a)'!F33</f>
        <v>407040.76</v>
      </c>
      <c r="U26" s="48">
        <f>'Formato 6 a)'!G33</f>
        <v>445558.82</v>
      </c>
    </row>
    <row r="27" ht="15.75" customHeight="1">
      <c r="A27" s="5" t="str">
        <f t="shared" si="1"/>
        <v>6,1,1,3,6,0,0</v>
      </c>
      <c r="B27">
        <v>6.0</v>
      </c>
      <c r="C27">
        <v>1.0</v>
      </c>
      <c r="D27">
        <v>1.0</v>
      </c>
      <c r="E27">
        <v>3.0</v>
      </c>
      <c r="F27">
        <v>6.0</v>
      </c>
      <c r="K27" t="s">
        <v>3010</v>
      </c>
      <c r="P27" s="48">
        <f>'Formato 6 a)'!B34</f>
        <v>6100</v>
      </c>
      <c r="Q27" s="48">
        <f>'Formato 6 a)'!C34</f>
        <v>0</v>
      </c>
      <c r="R27" s="48">
        <f>'Formato 6 a)'!D34</f>
        <v>6100</v>
      </c>
      <c r="S27" s="48">
        <f>'Formato 6 a)'!E34</f>
        <v>0</v>
      </c>
      <c r="T27" s="48">
        <f>'Formato 6 a)'!F34</f>
        <v>0</v>
      </c>
      <c r="U27" s="48">
        <f>'Formato 6 a)'!G34</f>
        <v>6100</v>
      </c>
    </row>
    <row r="28" ht="15.75" customHeight="1">
      <c r="A28" s="5" t="str">
        <f t="shared" si="1"/>
        <v>6,1,1,3,7,0,0</v>
      </c>
      <c r="B28">
        <v>6.0</v>
      </c>
      <c r="C28">
        <v>1.0</v>
      </c>
      <c r="D28">
        <v>1.0</v>
      </c>
      <c r="E28">
        <v>3.0</v>
      </c>
      <c r="F28">
        <v>7.0</v>
      </c>
      <c r="K28" t="s">
        <v>3011</v>
      </c>
      <c r="P28" s="48">
        <f>'Formato 6 a)'!B35</f>
        <v>158100.42</v>
      </c>
      <c r="Q28" s="48">
        <f>'Formato 6 a)'!C35</f>
        <v>0</v>
      </c>
      <c r="R28" s="48">
        <f>'Formato 6 a)'!D35</f>
        <v>158100.42</v>
      </c>
      <c r="S28" s="48">
        <f>'Formato 6 a)'!E35</f>
        <v>99347.42</v>
      </c>
      <c r="T28" s="48">
        <f>'Formato 6 a)'!F35</f>
        <v>99347.42</v>
      </c>
      <c r="U28" s="48">
        <f>'Formato 6 a)'!G35</f>
        <v>58753</v>
      </c>
    </row>
    <row r="29" ht="15.75" customHeight="1">
      <c r="A29" s="5" t="str">
        <f t="shared" si="1"/>
        <v>6,1,1,3,8,0,0</v>
      </c>
      <c r="B29">
        <v>6.0</v>
      </c>
      <c r="C29">
        <v>1.0</v>
      </c>
      <c r="D29">
        <v>1.0</v>
      </c>
      <c r="E29">
        <v>3.0</v>
      </c>
      <c r="F29">
        <v>8.0</v>
      </c>
      <c r="K29" t="s">
        <v>3012</v>
      </c>
      <c r="P29" s="48">
        <f>'Formato 6 a)'!B36</f>
        <v>636500</v>
      </c>
      <c r="Q29" s="48">
        <f>'Formato 6 a)'!C36</f>
        <v>-102417</v>
      </c>
      <c r="R29" s="48">
        <f>'Formato 6 a)'!D36</f>
        <v>534083</v>
      </c>
      <c r="S29" s="48">
        <f>'Formato 6 a)'!E36</f>
        <v>305310.34</v>
      </c>
      <c r="T29" s="48">
        <f>'Formato 6 a)'!F36</f>
        <v>283781.34</v>
      </c>
      <c r="U29" s="48">
        <f>'Formato 6 a)'!G36</f>
        <v>228772.66</v>
      </c>
    </row>
    <row r="30" ht="15.75" customHeight="1">
      <c r="A30" s="5" t="str">
        <f t="shared" si="1"/>
        <v>6,1,1,3,9,0,0</v>
      </c>
      <c r="B30">
        <v>6.0</v>
      </c>
      <c r="C30">
        <v>1.0</v>
      </c>
      <c r="D30">
        <v>1.0</v>
      </c>
      <c r="E30">
        <v>3.0</v>
      </c>
      <c r="F30">
        <v>9.0</v>
      </c>
      <c r="K30" t="s">
        <v>3013</v>
      </c>
      <c r="P30" s="48">
        <f>'Formato 6 a)'!B37</f>
        <v>342131.47</v>
      </c>
      <c r="Q30" s="48">
        <f>'Formato 6 a)'!C37</f>
        <v>16457.41</v>
      </c>
      <c r="R30" s="48">
        <f>'Formato 6 a)'!D37</f>
        <v>358588.88</v>
      </c>
      <c r="S30" s="48">
        <f>'Formato 6 a)'!E37</f>
        <v>214688.18</v>
      </c>
      <c r="T30" s="48">
        <f>'Formato 6 a)'!F37</f>
        <v>214688.18</v>
      </c>
      <c r="U30" s="48">
        <f>'Formato 6 a)'!G37</f>
        <v>143900.7</v>
      </c>
    </row>
    <row r="31" ht="15.75" customHeight="1">
      <c r="A31" s="5" t="str">
        <f t="shared" si="1"/>
        <v>6,1,1,4,0,0,0</v>
      </c>
      <c r="B31">
        <v>6.0</v>
      </c>
      <c r="C31">
        <v>1.0</v>
      </c>
      <c r="D31">
        <v>1.0</v>
      </c>
      <c r="E31">
        <v>4.0</v>
      </c>
      <c r="J31" t="s">
        <v>3014</v>
      </c>
      <c r="P31" s="48">
        <f>'Formato 6 a)'!B38</f>
        <v>3902908.53</v>
      </c>
      <c r="Q31" s="48">
        <f>'Formato 6 a)'!C38</f>
        <v>698221.15</v>
      </c>
      <c r="R31" s="48">
        <f>'Formato 6 a)'!D38</f>
        <v>4601129.68</v>
      </c>
      <c r="S31" s="48">
        <f>'Formato 6 a)'!E38</f>
        <v>3347351.58</v>
      </c>
      <c r="T31" s="48">
        <f>'Formato 6 a)'!F38</f>
        <v>3347351.58</v>
      </c>
      <c r="U31" s="48">
        <f>'Formato 6 a)'!G38</f>
        <v>1253778.1</v>
      </c>
    </row>
    <row r="32" ht="15.75" customHeight="1">
      <c r="A32" s="5" t="str">
        <f t="shared" si="1"/>
        <v>6,1,1,4,1,0,0</v>
      </c>
      <c r="B32">
        <v>6.0</v>
      </c>
      <c r="C32">
        <v>1.0</v>
      </c>
      <c r="D32">
        <v>1.0</v>
      </c>
      <c r="E32">
        <v>4.0</v>
      </c>
      <c r="F32">
        <v>1.0</v>
      </c>
      <c r="K32" t="s">
        <v>3015</v>
      </c>
      <c r="P32" s="48">
        <f>'Formato 6 a)'!B39</f>
        <v>0</v>
      </c>
      <c r="Q32" s="48">
        <f>'Formato 6 a)'!C39</f>
        <v>0</v>
      </c>
      <c r="R32" s="48">
        <f>'Formato 6 a)'!D39</f>
        <v>0</v>
      </c>
      <c r="S32" s="48">
        <f>'Formato 6 a)'!E39</f>
        <v>0</v>
      </c>
      <c r="T32" s="48">
        <f>'Formato 6 a)'!F39</f>
        <v>0</v>
      </c>
      <c r="U32" s="48">
        <f>'Formato 6 a)'!G39</f>
        <v>0</v>
      </c>
    </row>
    <row r="33" ht="15.75" customHeight="1">
      <c r="A33" s="5" t="str">
        <f t="shared" si="1"/>
        <v>6,1,1,4,2,0,0</v>
      </c>
      <c r="B33">
        <v>6.0</v>
      </c>
      <c r="C33">
        <v>1.0</v>
      </c>
      <c r="D33">
        <v>1.0</v>
      </c>
      <c r="E33">
        <v>4.0</v>
      </c>
      <c r="F33">
        <v>2.0</v>
      </c>
      <c r="K33" t="s">
        <v>3016</v>
      </c>
      <c r="P33" s="48">
        <f>'Formato 6 a)'!B40</f>
        <v>0</v>
      </c>
      <c r="Q33" s="48">
        <f>'Formato 6 a)'!C40</f>
        <v>0</v>
      </c>
      <c r="R33" s="48">
        <f>'Formato 6 a)'!D40</f>
        <v>0</v>
      </c>
      <c r="S33" s="48">
        <f>'Formato 6 a)'!E40</f>
        <v>0</v>
      </c>
      <c r="T33" s="48">
        <f>'Formato 6 a)'!F40</f>
        <v>0</v>
      </c>
      <c r="U33" s="48">
        <f>'Formato 6 a)'!G40</f>
        <v>0</v>
      </c>
    </row>
    <row r="34" ht="15.75" customHeight="1">
      <c r="A34" s="5" t="str">
        <f t="shared" si="1"/>
        <v>6,1,1,4,3,0,0</v>
      </c>
      <c r="B34">
        <v>6.0</v>
      </c>
      <c r="C34">
        <v>1.0</v>
      </c>
      <c r="D34">
        <v>1.0</v>
      </c>
      <c r="E34">
        <v>4.0</v>
      </c>
      <c r="F34">
        <v>3.0</v>
      </c>
      <c r="K34" t="s">
        <v>3017</v>
      </c>
      <c r="P34" s="48">
        <f>'Formato 6 a)'!B41</f>
        <v>0</v>
      </c>
      <c r="Q34" s="48">
        <f>'Formato 6 a)'!C41</f>
        <v>0</v>
      </c>
      <c r="R34" s="48">
        <f>'Formato 6 a)'!D41</f>
        <v>0</v>
      </c>
      <c r="S34" s="48">
        <f>'Formato 6 a)'!E41</f>
        <v>0</v>
      </c>
      <c r="T34" s="48">
        <f>'Formato 6 a)'!F41</f>
        <v>0</v>
      </c>
      <c r="U34" s="48">
        <f>'Formato 6 a)'!G41</f>
        <v>0</v>
      </c>
    </row>
    <row r="35" ht="15.75" customHeight="1">
      <c r="A35" s="5" t="str">
        <f t="shared" si="1"/>
        <v>6,1,1,4,4,0,0</v>
      </c>
      <c r="B35">
        <v>6.0</v>
      </c>
      <c r="C35">
        <v>1.0</v>
      </c>
      <c r="D35">
        <v>1.0</v>
      </c>
      <c r="E35">
        <v>4.0</v>
      </c>
      <c r="F35">
        <v>4.0</v>
      </c>
      <c r="K35" t="s">
        <v>3018</v>
      </c>
      <c r="P35" s="48">
        <f>'Formato 6 a)'!B42</f>
        <v>3762504.44</v>
      </c>
      <c r="Q35" s="48">
        <f>'Formato 6 a)'!C42</f>
        <v>698221.15</v>
      </c>
      <c r="R35" s="48">
        <f>'Formato 6 a)'!D42</f>
        <v>4460725.59</v>
      </c>
      <c r="S35" s="48">
        <f>'Formato 6 a)'!E42</f>
        <v>3252710.56</v>
      </c>
      <c r="T35" s="48">
        <f>'Formato 6 a)'!F42</f>
        <v>3252710.56</v>
      </c>
      <c r="U35" s="48">
        <f>'Formato 6 a)'!G42</f>
        <v>1208015.03</v>
      </c>
    </row>
    <row r="36" ht="15.75" customHeight="1">
      <c r="A36" s="5" t="str">
        <f t="shared" si="1"/>
        <v>6,1,1,4,5,0,0</v>
      </c>
      <c r="B36">
        <v>6.0</v>
      </c>
      <c r="C36">
        <v>1.0</v>
      </c>
      <c r="D36">
        <v>1.0</v>
      </c>
      <c r="E36">
        <v>4.0</v>
      </c>
      <c r="F36">
        <v>5.0</v>
      </c>
      <c r="K36" t="s">
        <v>3019</v>
      </c>
      <c r="P36" s="48">
        <f>'Formato 6 a)'!B43</f>
        <v>140404.09</v>
      </c>
      <c r="Q36" s="48">
        <f>'Formato 6 a)'!C43</f>
        <v>0</v>
      </c>
      <c r="R36" s="48">
        <f>'Formato 6 a)'!D43</f>
        <v>140404.09</v>
      </c>
      <c r="S36" s="48">
        <f>'Formato 6 a)'!E43</f>
        <v>94641.02</v>
      </c>
      <c r="T36" s="48">
        <f>'Formato 6 a)'!F43</f>
        <v>94641.02</v>
      </c>
      <c r="U36" s="48">
        <f>'Formato 6 a)'!G43</f>
        <v>45763.07</v>
      </c>
    </row>
    <row r="37" ht="15.75" customHeight="1">
      <c r="A37" s="5" t="str">
        <f t="shared" si="1"/>
        <v>6,1,1,4,6,0,0</v>
      </c>
      <c r="B37">
        <v>6.0</v>
      </c>
      <c r="C37">
        <v>1.0</v>
      </c>
      <c r="D37">
        <v>1.0</v>
      </c>
      <c r="E37">
        <v>4.0</v>
      </c>
      <c r="F37">
        <v>6.0</v>
      </c>
      <c r="K37" t="s">
        <v>3020</v>
      </c>
      <c r="P37" s="48">
        <f>'Formato 6 a)'!B44</f>
        <v>0</v>
      </c>
      <c r="Q37" s="48">
        <f>'Formato 6 a)'!C44</f>
        <v>0</v>
      </c>
      <c r="R37" s="48">
        <f>'Formato 6 a)'!D44</f>
        <v>0</v>
      </c>
      <c r="S37" s="48">
        <f>'Formato 6 a)'!E44</f>
        <v>0</v>
      </c>
      <c r="T37" s="48">
        <f>'Formato 6 a)'!F44</f>
        <v>0</v>
      </c>
      <c r="U37" s="48">
        <f>'Formato 6 a)'!G44</f>
        <v>0</v>
      </c>
    </row>
    <row r="38" ht="15.75" customHeight="1">
      <c r="A38" s="5" t="str">
        <f t="shared" si="1"/>
        <v>6,1,1,4,7,0,0</v>
      </c>
      <c r="B38">
        <v>6.0</v>
      </c>
      <c r="C38">
        <v>1.0</v>
      </c>
      <c r="D38">
        <v>1.0</v>
      </c>
      <c r="E38">
        <v>4.0</v>
      </c>
      <c r="F38">
        <v>7.0</v>
      </c>
      <c r="K38" t="s">
        <v>3021</v>
      </c>
      <c r="P38" s="48">
        <f>'Formato 6 a)'!B45</f>
        <v>0</v>
      </c>
      <c r="Q38" s="48">
        <f>'Formato 6 a)'!C45</f>
        <v>0</v>
      </c>
      <c r="R38" s="48">
        <f>'Formato 6 a)'!D45</f>
        <v>0</v>
      </c>
      <c r="S38" s="48">
        <f>'Formato 6 a)'!E45</f>
        <v>0</v>
      </c>
      <c r="T38" s="48">
        <f>'Formato 6 a)'!F45</f>
        <v>0</v>
      </c>
      <c r="U38" s="48">
        <f>'Formato 6 a)'!G45</f>
        <v>0</v>
      </c>
    </row>
    <row r="39" ht="15.75" customHeight="1">
      <c r="A39" s="5" t="str">
        <f t="shared" si="1"/>
        <v>6,1,1,4,8,0,0</v>
      </c>
      <c r="B39">
        <v>6.0</v>
      </c>
      <c r="C39">
        <v>1.0</v>
      </c>
      <c r="D39">
        <v>1.0</v>
      </c>
      <c r="E39">
        <v>4.0</v>
      </c>
      <c r="F39">
        <v>8.0</v>
      </c>
      <c r="K39" t="s">
        <v>3022</v>
      </c>
      <c r="P39" s="48">
        <f>'Formato 6 a)'!B46</f>
        <v>0</v>
      </c>
      <c r="Q39" s="48">
        <f>'Formato 6 a)'!C46</f>
        <v>0</v>
      </c>
      <c r="R39" s="48">
        <f>'Formato 6 a)'!D46</f>
        <v>0</v>
      </c>
      <c r="S39" s="48">
        <f>'Formato 6 a)'!E46</f>
        <v>0</v>
      </c>
      <c r="T39" s="48">
        <f>'Formato 6 a)'!F46</f>
        <v>0</v>
      </c>
      <c r="U39" s="48">
        <f>'Formato 6 a)'!G46</f>
        <v>0</v>
      </c>
    </row>
    <row r="40" ht="15.75" customHeight="1">
      <c r="A40" s="5" t="str">
        <f t="shared" si="1"/>
        <v>6,1,1,4,9,0,0</v>
      </c>
      <c r="B40">
        <v>6.0</v>
      </c>
      <c r="C40">
        <v>1.0</v>
      </c>
      <c r="D40">
        <v>1.0</v>
      </c>
      <c r="E40">
        <v>4.0</v>
      </c>
      <c r="F40">
        <v>9.0</v>
      </c>
      <c r="K40" t="s">
        <v>3023</v>
      </c>
      <c r="P40" s="48">
        <f>'Formato 6 a)'!B47</f>
        <v>0</v>
      </c>
      <c r="Q40" s="48">
        <f>'Formato 6 a)'!C47</f>
        <v>0</v>
      </c>
      <c r="R40" s="48">
        <f>'Formato 6 a)'!D47</f>
        <v>0</v>
      </c>
      <c r="S40" s="48">
        <f>'Formato 6 a)'!E47</f>
        <v>0</v>
      </c>
      <c r="T40" s="48">
        <f>'Formato 6 a)'!F47</f>
        <v>0</v>
      </c>
      <c r="U40" s="48">
        <f>'Formato 6 a)'!G47</f>
        <v>0</v>
      </c>
    </row>
    <row r="41" ht="15.75" customHeight="1">
      <c r="A41" s="5" t="str">
        <f t="shared" si="1"/>
        <v>6,1,1,5,0,0,0</v>
      </c>
      <c r="B41">
        <v>6.0</v>
      </c>
      <c r="C41">
        <v>1.0</v>
      </c>
      <c r="D41">
        <v>1.0</v>
      </c>
      <c r="E41">
        <v>5.0</v>
      </c>
      <c r="J41" t="s">
        <v>3024</v>
      </c>
      <c r="P41" s="48">
        <f>'Formato 6 a)'!B48</f>
        <v>1351000</v>
      </c>
      <c r="Q41" s="48">
        <f>'Formato 6 a)'!C48</f>
        <v>368994</v>
      </c>
      <c r="R41" s="48">
        <f>'Formato 6 a)'!D48</f>
        <v>1719994</v>
      </c>
      <c r="S41" s="48">
        <f>'Formato 6 a)'!E48</f>
        <v>1429699.43</v>
      </c>
      <c r="T41" s="48">
        <f>'Formato 6 a)'!F48</f>
        <v>1429699.43</v>
      </c>
      <c r="U41" s="48">
        <f>'Formato 6 a)'!G48</f>
        <v>290294.57</v>
      </c>
    </row>
    <row r="42" ht="15.75" customHeight="1">
      <c r="A42" s="5" t="str">
        <f t="shared" si="1"/>
        <v>6,1,1,5,1,0,0</v>
      </c>
      <c r="B42">
        <v>6.0</v>
      </c>
      <c r="C42">
        <v>1.0</v>
      </c>
      <c r="D42">
        <v>1.0</v>
      </c>
      <c r="E42">
        <v>5.0</v>
      </c>
      <c r="F42">
        <v>1.0</v>
      </c>
      <c r="K42" t="s">
        <v>3025</v>
      </c>
      <c r="P42" s="48">
        <f>'Formato 6 a)'!B49</f>
        <v>180000</v>
      </c>
      <c r="Q42" s="48">
        <f>'Formato 6 a)'!C49</f>
        <v>214417</v>
      </c>
      <c r="R42" s="48">
        <f>'Formato 6 a)'!D49</f>
        <v>394417</v>
      </c>
      <c r="S42" s="48">
        <f>'Formato 6 a)'!E49</f>
        <v>139914.92</v>
      </c>
      <c r="T42" s="48">
        <f>'Formato 6 a)'!F49</f>
        <v>139914.92</v>
      </c>
      <c r="U42" s="48">
        <f>'Formato 6 a)'!G49</f>
        <v>254502.08</v>
      </c>
    </row>
    <row r="43" ht="15.75" customHeight="1">
      <c r="A43" s="5" t="str">
        <f t="shared" si="1"/>
        <v>6,1,1,5,2,0,0</v>
      </c>
      <c r="B43">
        <v>6.0</v>
      </c>
      <c r="C43">
        <v>1.0</v>
      </c>
      <c r="D43">
        <v>1.0</v>
      </c>
      <c r="E43">
        <v>5.0</v>
      </c>
      <c r="F43">
        <v>2.0</v>
      </c>
      <c r="K43" t="s">
        <v>3026</v>
      </c>
      <c r="P43" s="48">
        <f>'Formato 6 a)'!B50</f>
        <v>0</v>
      </c>
      <c r="Q43" s="48">
        <f>'Formato 6 a)'!C50</f>
        <v>0</v>
      </c>
      <c r="R43" s="48">
        <f>'Formato 6 a)'!D50</f>
        <v>0</v>
      </c>
      <c r="S43" s="48">
        <f>'Formato 6 a)'!E50</f>
        <v>0</v>
      </c>
      <c r="T43" s="48">
        <f>'Formato 6 a)'!F50</f>
        <v>0</v>
      </c>
      <c r="U43" s="48">
        <f>'Formato 6 a)'!G50</f>
        <v>0</v>
      </c>
    </row>
    <row r="44" ht="15.75" customHeight="1">
      <c r="A44" s="5" t="str">
        <f t="shared" si="1"/>
        <v>6,1,1,5,3,0,0</v>
      </c>
      <c r="B44">
        <v>6.0</v>
      </c>
      <c r="C44">
        <v>1.0</v>
      </c>
      <c r="D44">
        <v>1.0</v>
      </c>
      <c r="E44">
        <v>5.0</v>
      </c>
      <c r="F44">
        <v>3.0</v>
      </c>
      <c r="K44" t="s">
        <v>3027</v>
      </c>
      <c r="P44" s="48">
        <f>'Formato 6 a)'!B51</f>
        <v>60000</v>
      </c>
      <c r="Q44" s="48">
        <f>'Formato 6 a)'!C51</f>
        <v>100000</v>
      </c>
      <c r="R44" s="48">
        <f>'Formato 6 a)'!D51</f>
        <v>160000</v>
      </c>
      <c r="S44" s="48">
        <f>'Formato 6 a)'!E51</f>
        <v>135207.51</v>
      </c>
      <c r="T44" s="48">
        <f>'Formato 6 a)'!F51</f>
        <v>135207.51</v>
      </c>
      <c r="U44" s="48">
        <f>'Formato 6 a)'!G51</f>
        <v>24792.49</v>
      </c>
    </row>
    <row r="45" ht="15.75" customHeight="1">
      <c r="A45" s="5" t="str">
        <f t="shared" si="1"/>
        <v>6,1,1,5,4,0,0</v>
      </c>
      <c r="B45">
        <v>6.0</v>
      </c>
      <c r="C45">
        <v>1.0</v>
      </c>
      <c r="D45">
        <v>1.0</v>
      </c>
      <c r="E45">
        <v>5.0</v>
      </c>
      <c r="F45">
        <v>4.0</v>
      </c>
      <c r="K45" t="s">
        <v>3028</v>
      </c>
      <c r="P45" s="48">
        <f>'Formato 6 a)'!B52</f>
        <v>1060000</v>
      </c>
      <c r="Q45" s="48">
        <f>'Formato 6 a)'!C52</f>
        <v>94577</v>
      </c>
      <c r="R45" s="48">
        <f>'Formato 6 a)'!D52</f>
        <v>1154577</v>
      </c>
      <c r="S45" s="48">
        <f>'Formato 6 a)'!E52</f>
        <v>1154577</v>
      </c>
      <c r="T45" s="48">
        <f>'Formato 6 a)'!F52</f>
        <v>1154577</v>
      </c>
      <c r="U45" s="48">
        <f>'Formato 6 a)'!G52</f>
        <v>0</v>
      </c>
    </row>
    <row r="46" ht="15.75" customHeight="1">
      <c r="A46" s="5" t="str">
        <f t="shared" si="1"/>
        <v>6,1,1,5,5,0,0</v>
      </c>
      <c r="B46">
        <v>6.0</v>
      </c>
      <c r="C46">
        <v>1.0</v>
      </c>
      <c r="D46">
        <v>1.0</v>
      </c>
      <c r="E46">
        <v>5.0</v>
      </c>
      <c r="F46">
        <v>5.0</v>
      </c>
      <c r="K46" t="s">
        <v>3029</v>
      </c>
      <c r="P46" s="48">
        <f>'Formato 6 a)'!B53</f>
        <v>0</v>
      </c>
      <c r="Q46" s="48">
        <f>'Formato 6 a)'!C53</f>
        <v>0</v>
      </c>
      <c r="R46" s="48">
        <f>'Formato 6 a)'!D53</f>
        <v>0</v>
      </c>
      <c r="S46" s="48">
        <f>'Formato 6 a)'!E53</f>
        <v>0</v>
      </c>
      <c r="T46" s="48">
        <f>'Formato 6 a)'!F53</f>
        <v>0</v>
      </c>
      <c r="U46" s="48">
        <f>'Formato 6 a)'!G53</f>
        <v>0</v>
      </c>
    </row>
    <row r="47" ht="15.75" customHeight="1">
      <c r="A47" s="5" t="str">
        <f t="shared" si="1"/>
        <v>6,1,1,5,6,0,0</v>
      </c>
      <c r="B47">
        <v>6.0</v>
      </c>
      <c r="C47">
        <v>1.0</v>
      </c>
      <c r="D47">
        <v>1.0</v>
      </c>
      <c r="E47">
        <v>5.0</v>
      </c>
      <c r="F47">
        <v>6.0</v>
      </c>
      <c r="K47" t="s">
        <v>3030</v>
      </c>
      <c r="P47" s="48">
        <f>'Formato 6 a)'!B54</f>
        <v>51000</v>
      </c>
      <c r="Q47" s="48">
        <f>'Formato 6 a)'!C54</f>
        <v>-40000</v>
      </c>
      <c r="R47" s="48">
        <f>'Formato 6 a)'!D54</f>
        <v>11000</v>
      </c>
      <c r="S47" s="48">
        <f>'Formato 6 a)'!E54</f>
        <v>0</v>
      </c>
      <c r="T47" s="48">
        <f>'Formato 6 a)'!F54</f>
        <v>0</v>
      </c>
      <c r="U47" s="48">
        <f>'Formato 6 a)'!G54</f>
        <v>11000</v>
      </c>
    </row>
    <row r="48" ht="15.75" customHeight="1">
      <c r="A48" s="5" t="str">
        <f t="shared" si="1"/>
        <v>6,1,1,5,7,0,0</v>
      </c>
      <c r="B48">
        <v>6.0</v>
      </c>
      <c r="C48">
        <v>1.0</v>
      </c>
      <c r="D48">
        <v>1.0</v>
      </c>
      <c r="E48">
        <v>5.0</v>
      </c>
      <c r="F48">
        <v>7.0</v>
      </c>
      <c r="K48" t="s">
        <v>3031</v>
      </c>
      <c r="P48" s="48">
        <f>'Formato 6 a)'!B55</f>
        <v>0</v>
      </c>
      <c r="Q48" s="48">
        <f>'Formato 6 a)'!C55</f>
        <v>0</v>
      </c>
      <c r="R48" s="48">
        <f>'Formato 6 a)'!D55</f>
        <v>0</v>
      </c>
      <c r="S48" s="48">
        <f>'Formato 6 a)'!E55</f>
        <v>0</v>
      </c>
      <c r="T48" s="48">
        <f>'Formato 6 a)'!F55</f>
        <v>0</v>
      </c>
      <c r="U48" s="48">
        <f>'Formato 6 a)'!G55</f>
        <v>0</v>
      </c>
    </row>
    <row r="49" ht="15.75" customHeight="1">
      <c r="A49" s="5" t="str">
        <f t="shared" si="1"/>
        <v>6,1,1,5,8,0,0</v>
      </c>
      <c r="B49">
        <v>6.0</v>
      </c>
      <c r="C49">
        <v>1.0</v>
      </c>
      <c r="D49">
        <v>1.0</v>
      </c>
      <c r="E49">
        <v>5.0</v>
      </c>
      <c r="F49">
        <v>8.0</v>
      </c>
      <c r="K49" t="s">
        <v>3032</v>
      </c>
      <c r="P49" s="48">
        <f>'Formato 6 a)'!B56</f>
        <v>0</v>
      </c>
      <c r="Q49" s="48">
        <f>'Formato 6 a)'!C56</f>
        <v>0</v>
      </c>
      <c r="R49" s="48">
        <f>'Formato 6 a)'!D56</f>
        <v>0</v>
      </c>
      <c r="S49" s="48">
        <f>'Formato 6 a)'!E56</f>
        <v>0</v>
      </c>
      <c r="T49" s="48">
        <f>'Formato 6 a)'!F56</f>
        <v>0</v>
      </c>
      <c r="U49" s="48">
        <f>'Formato 6 a)'!G56</f>
        <v>0</v>
      </c>
    </row>
    <row r="50" ht="15.75" customHeight="1">
      <c r="A50" s="5" t="str">
        <f t="shared" si="1"/>
        <v>6,1,1,5,9,0,0</v>
      </c>
      <c r="B50">
        <v>6.0</v>
      </c>
      <c r="C50">
        <v>1.0</v>
      </c>
      <c r="D50">
        <v>1.0</v>
      </c>
      <c r="E50">
        <v>5.0</v>
      </c>
      <c r="F50">
        <v>9.0</v>
      </c>
      <c r="K50" t="s">
        <v>3033</v>
      </c>
      <c r="P50" s="48">
        <f>'Formato 6 a)'!B57</f>
        <v>0</v>
      </c>
      <c r="Q50" s="48">
        <f>'Formato 6 a)'!C57</f>
        <v>0</v>
      </c>
      <c r="R50" s="48">
        <f>'Formato 6 a)'!D57</f>
        <v>0</v>
      </c>
      <c r="S50" s="48">
        <f>'Formato 6 a)'!E57</f>
        <v>0</v>
      </c>
      <c r="T50" s="48">
        <f>'Formato 6 a)'!F57</f>
        <v>0</v>
      </c>
      <c r="U50" s="48">
        <f>'Formato 6 a)'!G57</f>
        <v>0</v>
      </c>
    </row>
    <row r="51" ht="15.75" customHeight="1">
      <c r="A51" s="5" t="str">
        <f t="shared" si="1"/>
        <v>6,1,1,6,0,0,0</v>
      </c>
      <c r="B51">
        <v>6.0</v>
      </c>
      <c r="C51">
        <v>1.0</v>
      </c>
      <c r="D51">
        <v>1.0</v>
      </c>
      <c r="E51">
        <v>6.0</v>
      </c>
      <c r="J51" t="s">
        <v>3034</v>
      </c>
      <c r="P51" s="48">
        <f>'Formato 6 a)'!B58</f>
        <v>0</v>
      </c>
      <c r="Q51" s="48">
        <f>'Formato 6 a)'!C58</f>
        <v>0</v>
      </c>
      <c r="R51" s="48">
        <f>'Formato 6 a)'!D58</f>
        <v>0</v>
      </c>
      <c r="S51" s="48">
        <f>'Formato 6 a)'!E58</f>
        <v>0</v>
      </c>
      <c r="T51" s="48">
        <f>'Formato 6 a)'!F58</f>
        <v>0</v>
      </c>
      <c r="U51" s="48">
        <f>'Formato 6 a)'!G58</f>
        <v>0</v>
      </c>
    </row>
    <row r="52" ht="15.75" customHeight="1">
      <c r="A52" s="5" t="str">
        <f t="shared" si="1"/>
        <v>6,1,1,6,1,0,0</v>
      </c>
      <c r="B52">
        <v>6.0</v>
      </c>
      <c r="C52">
        <v>1.0</v>
      </c>
      <c r="D52">
        <v>1.0</v>
      </c>
      <c r="E52">
        <v>6.0</v>
      </c>
      <c r="F52">
        <v>1.0</v>
      </c>
      <c r="K52" t="s">
        <v>3035</v>
      </c>
      <c r="P52" s="48">
        <f>'Formato 6 a)'!B59</f>
        <v>0</v>
      </c>
      <c r="Q52" s="48">
        <f>'Formato 6 a)'!C59</f>
        <v>0</v>
      </c>
      <c r="R52" s="48">
        <f>'Formato 6 a)'!D59</f>
        <v>0</v>
      </c>
      <c r="S52" s="48">
        <f>'Formato 6 a)'!E59</f>
        <v>0</v>
      </c>
      <c r="T52" s="48">
        <f>'Formato 6 a)'!F59</f>
        <v>0</v>
      </c>
      <c r="U52" s="48">
        <f>'Formato 6 a)'!G59</f>
        <v>0</v>
      </c>
    </row>
    <row r="53" ht="15.75" customHeight="1">
      <c r="A53" s="5" t="str">
        <f t="shared" si="1"/>
        <v>6,1,1,6,2,0,0</v>
      </c>
      <c r="B53">
        <v>6.0</v>
      </c>
      <c r="C53">
        <v>1.0</v>
      </c>
      <c r="D53">
        <v>1.0</v>
      </c>
      <c r="E53">
        <v>6.0</v>
      </c>
      <c r="F53">
        <v>2.0</v>
      </c>
      <c r="K53" t="s">
        <v>3036</v>
      </c>
      <c r="P53" s="48">
        <f>'Formato 6 a)'!B60</f>
        <v>0</v>
      </c>
      <c r="Q53" s="48">
        <f>'Formato 6 a)'!C60</f>
        <v>0</v>
      </c>
      <c r="R53" s="48">
        <f>'Formato 6 a)'!D60</f>
        <v>0</v>
      </c>
      <c r="S53" s="48">
        <f>'Formato 6 a)'!E60</f>
        <v>0</v>
      </c>
      <c r="T53" s="48">
        <f>'Formato 6 a)'!F60</f>
        <v>0</v>
      </c>
      <c r="U53" s="48">
        <f>'Formato 6 a)'!G60</f>
        <v>0</v>
      </c>
    </row>
    <row r="54" ht="15.75" customHeight="1">
      <c r="A54" s="5" t="str">
        <f t="shared" si="1"/>
        <v>6,1,1,6,3,0,0</v>
      </c>
      <c r="B54">
        <v>6.0</v>
      </c>
      <c r="C54">
        <v>1.0</v>
      </c>
      <c r="D54">
        <v>1.0</v>
      </c>
      <c r="E54">
        <v>6.0</v>
      </c>
      <c r="F54">
        <v>3.0</v>
      </c>
      <c r="K54" t="s">
        <v>3037</v>
      </c>
      <c r="P54" s="48">
        <f>'Formato 6 a)'!B61</f>
        <v>0</v>
      </c>
      <c r="Q54" s="48">
        <f>'Formato 6 a)'!C61</f>
        <v>0</v>
      </c>
      <c r="R54" s="48">
        <f>'Formato 6 a)'!D61</f>
        <v>0</v>
      </c>
      <c r="S54" s="48">
        <f>'Formato 6 a)'!E61</f>
        <v>0</v>
      </c>
      <c r="T54" s="48">
        <f>'Formato 6 a)'!F61</f>
        <v>0</v>
      </c>
      <c r="U54" s="48">
        <f>'Formato 6 a)'!G61</f>
        <v>0</v>
      </c>
    </row>
    <row r="55" ht="15.75" customHeight="1">
      <c r="A55" s="5" t="str">
        <f t="shared" si="1"/>
        <v>6,1,1,7,0,0,0</v>
      </c>
      <c r="B55">
        <v>6.0</v>
      </c>
      <c r="C55">
        <v>1.0</v>
      </c>
      <c r="D55">
        <v>1.0</v>
      </c>
      <c r="E55">
        <v>7.0</v>
      </c>
      <c r="J55" t="s">
        <v>3038</v>
      </c>
      <c r="P55" s="48">
        <f>'Formato 6 a)'!B62</f>
        <v>0</v>
      </c>
      <c r="Q55" s="48">
        <f>'Formato 6 a)'!C62</f>
        <v>0</v>
      </c>
      <c r="R55" s="48">
        <f>'Formato 6 a)'!D62</f>
        <v>0</v>
      </c>
      <c r="S55" s="48">
        <f>'Formato 6 a)'!E62</f>
        <v>0</v>
      </c>
      <c r="T55" s="48">
        <f>'Formato 6 a)'!F62</f>
        <v>0</v>
      </c>
      <c r="U55" s="48">
        <f>'Formato 6 a)'!G62</f>
        <v>0</v>
      </c>
    </row>
    <row r="56" ht="15.75" customHeight="1">
      <c r="A56" s="5" t="str">
        <f t="shared" si="1"/>
        <v>6,1,1,7,1,0,0</v>
      </c>
      <c r="B56">
        <v>6.0</v>
      </c>
      <c r="C56">
        <v>1.0</v>
      </c>
      <c r="D56">
        <v>1.0</v>
      </c>
      <c r="E56">
        <v>7.0</v>
      </c>
      <c r="F56">
        <v>1.0</v>
      </c>
      <c r="K56" t="s">
        <v>3039</v>
      </c>
      <c r="P56" s="48">
        <f>'Formato 6 a)'!B63</f>
        <v>0</v>
      </c>
      <c r="Q56" s="48">
        <f>'Formato 6 a)'!C63</f>
        <v>0</v>
      </c>
      <c r="R56" s="48">
        <f>'Formato 6 a)'!D63</f>
        <v>0</v>
      </c>
      <c r="S56" s="48">
        <f>'Formato 6 a)'!E63</f>
        <v>0</v>
      </c>
      <c r="T56" s="48">
        <f>'Formato 6 a)'!F63</f>
        <v>0</v>
      </c>
      <c r="U56" s="48">
        <f>'Formato 6 a)'!G63</f>
        <v>0</v>
      </c>
    </row>
    <row r="57" ht="15.75" customHeight="1">
      <c r="A57" s="5" t="str">
        <f t="shared" si="1"/>
        <v>6,1,1,7,2,0,0</v>
      </c>
      <c r="B57">
        <v>6.0</v>
      </c>
      <c r="C57">
        <v>1.0</v>
      </c>
      <c r="D57">
        <v>1.0</v>
      </c>
      <c r="E57">
        <v>7.0</v>
      </c>
      <c r="F57">
        <v>2.0</v>
      </c>
      <c r="K57" t="s">
        <v>3040</v>
      </c>
      <c r="P57" s="48">
        <f>'Formato 6 a)'!B64</f>
        <v>0</v>
      </c>
      <c r="Q57" s="48">
        <f>'Formato 6 a)'!C64</f>
        <v>0</v>
      </c>
      <c r="R57" s="48">
        <f>'Formato 6 a)'!D64</f>
        <v>0</v>
      </c>
      <c r="S57" s="48">
        <f>'Formato 6 a)'!E64</f>
        <v>0</v>
      </c>
      <c r="T57" s="48">
        <f>'Formato 6 a)'!F64</f>
        <v>0</v>
      </c>
      <c r="U57" s="48">
        <f>'Formato 6 a)'!G64</f>
        <v>0</v>
      </c>
    </row>
    <row r="58" ht="15.75" customHeight="1">
      <c r="A58" s="5" t="str">
        <f t="shared" si="1"/>
        <v>6,1,1,7,3,0,0</v>
      </c>
      <c r="B58">
        <v>6.0</v>
      </c>
      <c r="C58">
        <v>1.0</v>
      </c>
      <c r="D58">
        <v>1.0</v>
      </c>
      <c r="E58">
        <v>7.0</v>
      </c>
      <c r="F58">
        <v>3.0</v>
      </c>
      <c r="K58" t="s">
        <v>3041</v>
      </c>
      <c r="P58" s="48">
        <f>'Formato 6 a)'!B65</f>
        <v>0</v>
      </c>
      <c r="Q58" s="48">
        <f>'Formato 6 a)'!C65</f>
        <v>0</v>
      </c>
      <c r="R58" s="48">
        <f>'Formato 6 a)'!D65</f>
        <v>0</v>
      </c>
      <c r="S58" s="48">
        <f>'Formato 6 a)'!E65</f>
        <v>0</v>
      </c>
      <c r="T58" s="48">
        <f>'Formato 6 a)'!F65</f>
        <v>0</v>
      </c>
      <c r="U58" s="48">
        <f>'Formato 6 a)'!G65</f>
        <v>0</v>
      </c>
    </row>
    <row r="59" ht="15.75" customHeight="1">
      <c r="A59" s="5" t="str">
        <f t="shared" si="1"/>
        <v>6,1,1,7,4,0,0</v>
      </c>
      <c r="B59">
        <v>6.0</v>
      </c>
      <c r="C59">
        <v>1.0</v>
      </c>
      <c r="D59">
        <v>1.0</v>
      </c>
      <c r="E59">
        <v>7.0</v>
      </c>
      <c r="F59">
        <v>4.0</v>
      </c>
      <c r="K59" t="s">
        <v>3042</v>
      </c>
      <c r="P59" s="48">
        <f>'Formato 6 a)'!B66</f>
        <v>0</v>
      </c>
      <c r="Q59" s="48">
        <f>'Formato 6 a)'!C66</f>
        <v>0</v>
      </c>
      <c r="R59" s="48">
        <f>'Formato 6 a)'!D66</f>
        <v>0</v>
      </c>
      <c r="S59" s="48">
        <f>'Formato 6 a)'!E66</f>
        <v>0</v>
      </c>
      <c r="T59" s="48">
        <f>'Formato 6 a)'!F66</f>
        <v>0</v>
      </c>
      <c r="U59" s="48">
        <f>'Formato 6 a)'!G66</f>
        <v>0</v>
      </c>
    </row>
    <row r="60" ht="15.75" customHeight="1">
      <c r="A60" s="5" t="str">
        <f t="shared" si="1"/>
        <v>6,1,1,7,5,0,0</v>
      </c>
      <c r="B60">
        <v>6.0</v>
      </c>
      <c r="C60">
        <v>1.0</v>
      </c>
      <c r="D60">
        <v>1.0</v>
      </c>
      <c r="E60">
        <v>7.0</v>
      </c>
      <c r="F60">
        <v>5.0</v>
      </c>
      <c r="K60" t="s">
        <v>3043</v>
      </c>
      <c r="P60" s="48">
        <f>'Formato 6 a)'!B67</f>
        <v>0</v>
      </c>
      <c r="Q60" s="48">
        <f>'Formato 6 a)'!C67</f>
        <v>0</v>
      </c>
      <c r="R60" s="48">
        <f>'Formato 6 a)'!D67</f>
        <v>0</v>
      </c>
      <c r="S60" s="48">
        <f>'Formato 6 a)'!E67</f>
        <v>0</v>
      </c>
      <c r="T60" s="48">
        <f>'Formato 6 a)'!F67</f>
        <v>0</v>
      </c>
      <c r="U60" s="48">
        <f>'Formato 6 a)'!G67</f>
        <v>0</v>
      </c>
    </row>
    <row r="61" ht="15.75" customHeight="1">
      <c r="A61" s="5" t="str">
        <f t="shared" si="1"/>
        <v>6,1,1,7,5,1,0</v>
      </c>
      <c r="B61">
        <v>6.0</v>
      </c>
      <c r="C61">
        <v>1.0</v>
      </c>
      <c r="D61">
        <v>1.0</v>
      </c>
      <c r="E61">
        <v>7.0</v>
      </c>
      <c r="F61">
        <v>5.0</v>
      </c>
      <c r="G61">
        <v>1.0</v>
      </c>
      <c r="L61" t="s">
        <v>3044</v>
      </c>
      <c r="P61" s="48">
        <f>'Formato 6 a)'!B68</f>
        <v>0</v>
      </c>
      <c r="Q61" s="48">
        <f>'Formato 6 a)'!C68</f>
        <v>0</v>
      </c>
      <c r="R61" s="48">
        <f>'Formato 6 a)'!D68</f>
        <v>0</v>
      </c>
      <c r="S61" s="48">
        <f>'Formato 6 a)'!E68</f>
        <v>0</v>
      </c>
      <c r="T61" s="48">
        <f>'Formato 6 a)'!F68</f>
        <v>0</v>
      </c>
      <c r="U61" s="48">
        <f>'Formato 6 a)'!G68</f>
        <v>0</v>
      </c>
    </row>
    <row r="62" ht="15.75" customHeight="1">
      <c r="A62" s="5" t="str">
        <f t="shared" si="1"/>
        <v>6,1,1,7,6,0,0</v>
      </c>
      <c r="B62">
        <v>6.0</v>
      </c>
      <c r="C62">
        <v>1.0</v>
      </c>
      <c r="D62">
        <v>1.0</v>
      </c>
      <c r="E62">
        <v>7.0</v>
      </c>
      <c r="F62">
        <v>6.0</v>
      </c>
      <c r="K62" t="s">
        <v>3045</v>
      </c>
      <c r="L62" s="116"/>
      <c r="P62" s="48">
        <f>'Formato 6 a)'!B69</f>
        <v>0</v>
      </c>
      <c r="Q62" s="48">
        <f>'Formato 6 a)'!C69</f>
        <v>0</v>
      </c>
      <c r="R62" s="48">
        <f>'Formato 6 a)'!D69</f>
        <v>0</v>
      </c>
      <c r="S62" s="48">
        <f>'Formato 6 a)'!E69</f>
        <v>0</v>
      </c>
      <c r="T62" s="48">
        <f>'Formato 6 a)'!F69</f>
        <v>0</v>
      </c>
      <c r="U62" s="48">
        <f>'Formato 6 a)'!G69</f>
        <v>0</v>
      </c>
    </row>
    <row r="63" ht="15.75" customHeight="1">
      <c r="A63" s="5" t="str">
        <f t="shared" si="1"/>
        <v>6,1,1,7,7,0,0</v>
      </c>
      <c r="B63">
        <v>6.0</v>
      </c>
      <c r="C63">
        <v>1.0</v>
      </c>
      <c r="D63">
        <v>1.0</v>
      </c>
      <c r="E63">
        <v>7.0</v>
      </c>
      <c r="F63">
        <v>7.0</v>
      </c>
      <c r="K63" t="s">
        <v>3046</v>
      </c>
      <c r="P63" s="48">
        <f>'Formato 6 a)'!B70</f>
        <v>0</v>
      </c>
      <c r="Q63" s="48">
        <f>'Formato 6 a)'!C70</f>
        <v>0</v>
      </c>
      <c r="R63" s="48">
        <f>'Formato 6 a)'!D70</f>
        <v>0</v>
      </c>
      <c r="S63" s="48">
        <f>'Formato 6 a)'!E70</f>
        <v>0</v>
      </c>
      <c r="T63" s="48">
        <f>'Formato 6 a)'!F70</f>
        <v>0</v>
      </c>
      <c r="U63" s="48">
        <f>'Formato 6 a)'!G70</f>
        <v>0</v>
      </c>
    </row>
    <row r="64" ht="15.75" customHeight="1">
      <c r="A64" s="5" t="str">
        <f t="shared" si="1"/>
        <v>6,1,1,8,0,0,0</v>
      </c>
      <c r="B64">
        <v>6.0</v>
      </c>
      <c r="C64">
        <v>1.0</v>
      </c>
      <c r="D64">
        <v>1.0</v>
      </c>
      <c r="E64">
        <v>8.0</v>
      </c>
      <c r="J64" t="s">
        <v>3047</v>
      </c>
      <c r="P64" s="48">
        <f>'Formato 6 a)'!B71</f>
        <v>0</v>
      </c>
      <c r="Q64" s="48">
        <f>'Formato 6 a)'!C71</f>
        <v>0</v>
      </c>
      <c r="R64" s="48">
        <f>'Formato 6 a)'!D71</f>
        <v>0</v>
      </c>
      <c r="S64" s="48">
        <f>'Formato 6 a)'!E71</f>
        <v>0</v>
      </c>
      <c r="T64" s="48">
        <f>'Formato 6 a)'!F71</f>
        <v>0</v>
      </c>
      <c r="U64" s="48">
        <f>'Formato 6 a)'!G71</f>
        <v>0</v>
      </c>
    </row>
    <row r="65" ht="15.75" customHeight="1">
      <c r="A65" s="5" t="str">
        <f t="shared" si="1"/>
        <v>6,1,1,8,1,0,0</v>
      </c>
      <c r="B65">
        <v>6.0</v>
      </c>
      <c r="C65">
        <v>1.0</v>
      </c>
      <c r="D65">
        <v>1.0</v>
      </c>
      <c r="E65">
        <v>8.0</v>
      </c>
      <c r="F65">
        <v>1.0</v>
      </c>
      <c r="K65" t="s">
        <v>2829</v>
      </c>
      <c r="P65" s="48">
        <f>'Formato 6 a)'!B72</f>
        <v>0</v>
      </c>
      <c r="Q65" s="48">
        <f>'Formato 6 a)'!C72</f>
        <v>0</v>
      </c>
      <c r="R65" s="48">
        <f>'Formato 6 a)'!D72</f>
        <v>0</v>
      </c>
      <c r="S65" s="48">
        <f>'Formato 6 a)'!E72</f>
        <v>0</v>
      </c>
      <c r="T65" s="48">
        <f>'Formato 6 a)'!F72</f>
        <v>0</v>
      </c>
      <c r="U65" s="48">
        <f>'Formato 6 a)'!G72</f>
        <v>0</v>
      </c>
    </row>
    <row r="66" ht="15.75" customHeight="1">
      <c r="A66" s="5" t="str">
        <f t="shared" si="1"/>
        <v>6,1,1,8,2,0,0</v>
      </c>
      <c r="B66">
        <v>6.0</v>
      </c>
      <c r="C66">
        <v>1.0</v>
      </c>
      <c r="D66">
        <v>1.0</v>
      </c>
      <c r="E66">
        <v>8.0</v>
      </c>
      <c r="F66">
        <v>2.0</v>
      </c>
      <c r="K66" t="s">
        <v>2503</v>
      </c>
      <c r="P66" s="48">
        <f>'Formato 6 a)'!B73</f>
        <v>0</v>
      </c>
      <c r="Q66" s="48">
        <f>'Formato 6 a)'!C73</f>
        <v>0</v>
      </c>
      <c r="R66" s="48">
        <f>'Formato 6 a)'!D73</f>
        <v>0</v>
      </c>
      <c r="S66" s="48">
        <f>'Formato 6 a)'!E73</f>
        <v>0</v>
      </c>
      <c r="T66" s="48">
        <f>'Formato 6 a)'!F73</f>
        <v>0</v>
      </c>
      <c r="U66" s="48">
        <f>'Formato 6 a)'!G73</f>
        <v>0</v>
      </c>
    </row>
    <row r="67" ht="15.75" customHeight="1">
      <c r="A67" s="5" t="str">
        <f t="shared" si="1"/>
        <v>6,1,1,8,3,0,0</v>
      </c>
      <c r="B67">
        <v>6.0</v>
      </c>
      <c r="C67">
        <v>1.0</v>
      </c>
      <c r="D67">
        <v>1.0</v>
      </c>
      <c r="E67">
        <v>8.0</v>
      </c>
      <c r="F67">
        <v>3.0</v>
      </c>
      <c r="K67" t="s">
        <v>2869</v>
      </c>
      <c r="P67" s="48">
        <f>'Formato 6 a)'!B74</f>
        <v>0</v>
      </c>
      <c r="Q67" s="48">
        <f>'Formato 6 a)'!C74</f>
        <v>0</v>
      </c>
      <c r="R67" s="48">
        <f>'Formato 6 a)'!D74</f>
        <v>0</v>
      </c>
      <c r="S67" s="48">
        <f>'Formato 6 a)'!E74</f>
        <v>0</v>
      </c>
      <c r="T67" s="48">
        <f>'Formato 6 a)'!F74</f>
        <v>0</v>
      </c>
      <c r="U67" s="48">
        <f>'Formato 6 a)'!G74</f>
        <v>0</v>
      </c>
    </row>
    <row r="68" ht="15.75" customHeight="1">
      <c r="A68" s="5" t="str">
        <f t="shared" si="1"/>
        <v>6,1,1,9,0,0,0</v>
      </c>
      <c r="B68">
        <v>6.0</v>
      </c>
      <c r="C68">
        <v>1.0</v>
      </c>
      <c r="D68">
        <v>1.0</v>
      </c>
      <c r="E68">
        <v>9.0</v>
      </c>
      <c r="J68" t="s">
        <v>2631</v>
      </c>
      <c r="P68" s="48">
        <f>'Formato 6 a)'!B75</f>
        <v>0</v>
      </c>
      <c r="Q68" s="48">
        <f>'Formato 6 a)'!C75</f>
        <v>0</v>
      </c>
      <c r="R68" s="48">
        <f>'Formato 6 a)'!D75</f>
        <v>0</v>
      </c>
      <c r="S68" s="48">
        <f>'Formato 6 a)'!E75</f>
        <v>0</v>
      </c>
      <c r="T68" s="48">
        <f>'Formato 6 a)'!F75</f>
        <v>0</v>
      </c>
      <c r="U68" s="48">
        <f>'Formato 6 a)'!G75</f>
        <v>0</v>
      </c>
    </row>
    <row r="69" ht="15.75" customHeight="1">
      <c r="A69" s="5" t="str">
        <f t="shared" si="1"/>
        <v>6,1,1,9,1,0,0</v>
      </c>
      <c r="B69">
        <v>6.0</v>
      </c>
      <c r="C69">
        <v>1.0</v>
      </c>
      <c r="D69">
        <v>1.0</v>
      </c>
      <c r="E69">
        <v>9.0</v>
      </c>
      <c r="F69">
        <v>1.0</v>
      </c>
      <c r="K69" t="s">
        <v>3048</v>
      </c>
      <c r="P69" s="48">
        <f>'Formato 6 a)'!B76</f>
        <v>0</v>
      </c>
      <c r="Q69" s="48">
        <f>'Formato 6 a)'!C76</f>
        <v>0</v>
      </c>
      <c r="R69" s="48">
        <f>'Formato 6 a)'!D76</f>
        <v>0</v>
      </c>
      <c r="S69" s="48">
        <f>'Formato 6 a)'!E76</f>
        <v>0</v>
      </c>
      <c r="T69" s="48">
        <f>'Formato 6 a)'!F76</f>
        <v>0</v>
      </c>
      <c r="U69" s="48">
        <f>'Formato 6 a)'!G76</f>
        <v>0</v>
      </c>
    </row>
    <row r="70" ht="15.75" customHeight="1">
      <c r="A70" s="5" t="str">
        <f t="shared" si="1"/>
        <v>6,1,1,9,2,0,0</v>
      </c>
      <c r="B70">
        <v>6.0</v>
      </c>
      <c r="C70">
        <v>1.0</v>
      </c>
      <c r="D70">
        <v>1.0</v>
      </c>
      <c r="E70">
        <v>9.0</v>
      </c>
      <c r="F70">
        <v>2.0</v>
      </c>
      <c r="K70" t="s">
        <v>3049</v>
      </c>
      <c r="P70" s="48">
        <f>'Formato 6 a)'!B77</f>
        <v>0</v>
      </c>
      <c r="Q70" s="48">
        <f>'Formato 6 a)'!C77</f>
        <v>0</v>
      </c>
      <c r="R70" s="48">
        <f>'Formato 6 a)'!D77</f>
        <v>0</v>
      </c>
      <c r="S70" s="48">
        <f>'Formato 6 a)'!E77</f>
        <v>0</v>
      </c>
      <c r="T70" s="48">
        <f>'Formato 6 a)'!F77</f>
        <v>0</v>
      </c>
      <c r="U70" s="48">
        <f>'Formato 6 a)'!G77</f>
        <v>0</v>
      </c>
    </row>
    <row r="71" ht="15.75" customHeight="1">
      <c r="A71" s="5" t="str">
        <f t="shared" si="1"/>
        <v>6,1,1,9,3,0,0</v>
      </c>
      <c r="B71">
        <v>6.0</v>
      </c>
      <c r="C71">
        <v>1.0</v>
      </c>
      <c r="D71">
        <v>1.0</v>
      </c>
      <c r="E71">
        <v>9.0</v>
      </c>
      <c r="F71">
        <v>3.0</v>
      </c>
      <c r="K71" t="s">
        <v>3050</v>
      </c>
      <c r="P71" s="48">
        <f>'Formato 6 a)'!B78</f>
        <v>0</v>
      </c>
      <c r="Q71" s="48">
        <f>'Formato 6 a)'!C78</f>
        <v>0</v>
      </c>
      <c r="R71" s="48">
        <f>'Formato 6 a)'!D78</f>
        <v>0</v>
      </c>
      <c r="S71" s="48">
        <f>'Formato 6 a)'!E78</f>
        <v>0</v>
      </c>
      <c r="T71" s="48">
        <f>'Formato 6 a)'!F78</f>
        <v>0</v>
      </c>
      <c r="U71" s="48">
        <f>'Formato 6 a)'!G78</f>
        <v>0</v>
      </c>
    </row>
    <row r="72" ht="15.75" customHeight="1">
      <c r="A72" s="5" t="str">
        <f t="shared" si="1"/>
        <v>6,1,1,9,4,0,0</v>
      </c>
      <c r="B72">
        <v>6.0</v>
      </c>
      <c r="C72">
        <v>1.0</v>
      </c>
      <c r="D72">
        <v>1.0</v>
      </c>
      <c r="E72">
        <v>9.0</v>
      </c>
      <c r="F72">
        <v>4.0</v>
      </c>
      <c r="K72" t="s">
        <v>3051</v>
      </c>
      <c r="P72" s="48">
        <f>'Formato 6 a)'!B79</f>
        <v>0</v>
      </c>
      <c r="Q72" s="48">
        <f>'Formato 6 a)'!C79</f>
        <v>0</v>
      </c>
      <c r="R72" s="48">
        <f>'Formato 6 a)'!D79</f>
        <v>0</v>
      </c>
      <c r="S72" s="48">
        <f>'Formato 6 a)'!E79</f>
        <v>0</v>
      </c>
      <c r="T72" s="48">
        <f>'Formato 6 a)'!F79</f>
        <v>0</v>
      </c>
      <c r="U72" s="48">
        <f>'Formato 6 a)'!G79</f>
        <v>0</v>
      </c>
    </row>
    <row r="73" ht="15.75" customHeight="1">
      <c r="A73" s="5" t="str">
        <f t="shared" si="1"/>
        <v>6,1,1,9,5,0,0</v>
      </c>
      <c r="B73">
        <v>6.0</v>
      </c>
      <c r="C73">
        <v>1.0</v>
      </c>
      <c r="D73">
        <v>1.0</v>
      </c>
      <c r="E73">
        <v>9.0</v>
      </c>
      <c r="F73">
        <v>5.0</v>
      </c>
      <c r="K73" t="s">
        <v>3052</v>
      </c>
      <c r="P73" s="48">
        <f>'Formato 6 a)'!B80</f>
        <v>0</v>
      </c>
      <c r="Q73" s="48">
        <f>'Formato 6 a)'!C80</f>
        <v>0</v>
      </c>
      <c r="R73" s="48">
        <f>'Formato 6 a)'!D80</f>
        <v>0</v>
      </c>
      <c r="S73" s="48">
        <f>'Formato 6 a)'!E80</f>
        <v>0</v>
      </c>
      <c r="T73" s="48">
        <f>'Formato 6 a)'!F80</f>
        <v>0</v>
      </c>
      <c r="U73" s="48">
        <f>'Formato 6 a)'!G80</f>
        <v>0</v>
      </c>
    </row>
    <row r="74" ht="15.75" customHeight="1">
      <c r="A74" s="5" t="str">
        <f t="shared" si="1"/>
        <v>6,1,1,9,6,0,0</v>
      </c>
      <c r="B74">
        <v>6.0</v>
      </c>
      <c r="C74">
        <v>1.0</v>
      </c>
      <c r="D74">
        <v>1.0</v>
      </c>
      <c r="E74">
        <v>9.0</v>
      </c>
      <c r="F74">
        <v>6.0</v>
      </c>
      <c r="K74" t="s">
        <v>3053</v>
      </c>
      <c r="P74" s="48">
        <f>'Formato 6 a)'!B81</f>
        <v>0</v>
      </c>
      <c r="Q74" s="48">
        <f>'Formato 6 a)'!C81</f>
        <v>0</v>
      </c>
      <c r="R74" s="48">
        <f>'Formato 6 a)'!D81</f>
        <v>0</v>
      </c>
      <c r="S74" s="48">
        <f>'Formato 6 a)'!E81</f>
        <v>0</v>
      </c>
      <c r="T74" s="48">
        <f>'Formato 6 a)'!F81</f>
        <v>0</v>
      </c>
      <c r="U74" s="48">
        <f>'Formato 6 a)'!G81</f>
        <v>0</v>
      </c>
    </row>
    <row r="75" ht="15.75" customHeight="1">
      <c r="A75" s="5" t="str">
        <f t="shared" si="1"/>
        <v>6,1,1,9,7,0,0</v>
      </c>
      <c r="B75">
        <v>6.0</v>
      </c>
      <c r="C75">
        <v>1.0</v>
      </c>
      <c r="D75">
        <v>1.0</v>
      </c>
      <c r="E75">
        <v>9.0</v>
      </c>
      <c r="F75">
        <v>7.0</v>
      </c>
      <c r="K75" t="s">
        <v>3054</v>
      </c>
      <c r="P75" s="48">
        <f>'Formato 6 a)'!B82</f>
        <v>0</v>
      </c>
      <c r="Q75" s="48">
        <f>'Formato 6 a)'!C82</f>
        <v>0</v>
      </c>
      <c r="R75" s="48">
        <f>'Formato 6 a)'!D82</f>
        <v>0</v>
      </c>
      <c r="S75" s="48">
        <f>'Formato 6 a)'!E82</f>
        <v>0</v>
      </c>
      <c r="T75" s="48">
        <f>'Formato 6 a)'!F82</f>
        <v>0</v>
      </c>
      <c r="U75" s="48">
        <f>'Formato 6 a)'!G82</f>
        <v>0</v>
      </c>
    </row>
    <row r="76" ht="15.75" customHeight="1">
      <c r="A76" s="5" t="str">
        <f t="shared" si="1"/>
        <v>6,1,2,0,0,0,0</v>
      </c>
      <c r="B76">
        <v>6.0</v>
      </c>
      <c r="C76">
        <v>1.0</v>
      </c>
      <c r="D76">
        <v>2.0</v>
      </c>
      <c r="I76" t="s">
        <v>2749</v>
      </c>
      <c r="P76">
        <f>'Formato 6 a)'!B84</f>
        <v>0</v>
      </c>
      <c r="Q76">
        <f>'Formato 6 a)'!C84</f>
        <v>0</v>
      </c>
      <c r="R76" s="59">
        <f>'Formato 6 a)'!D84</f>
        <v>0</v>
      </c>
      <c r="S76" s="59">
        <f>'Formato 6 a)'!E84</f>
        <v>0</v>
      </c>
      <c r="T76" s="59">
        <f>'Formato 6 a)'!F84</f>
        <v>0</v>
      </c>
      <c r="U76" s="59">
        <f>'Formato 6 a)'!G84</f>
        <v>0</v>
      </c>
    </row>
    <row r="77" ht="15.75" customHeight="1">
      <c r="A77" s="5" t="str">
        <f t="shared" si="1"/>
        <v>6,1,2,1,0,0,0</v>
      </c>
      <c r="B77">
        <v>6.0</v>
      </c>
      <c r="C77">
        <v>1.0</v>
      </c>
      <c r="D77">
        <v>2.0</v>
      </c>
      <c r="E77">
        <v>1.0</v>
      </c>
      <c r="J77" t="s">
        <v>2986</v>
      </c>
      <c r="P77">
        <f>'Formato 6 a)'!B85</f>
        <v>0</v>
      </c>
      <c r="Q77">
        <f>'Formato 6 a)'!C85</f>
        <v>0</v>
      </c>
      <c r="R77" s="59">
        <f>'Formato 6 a)'!D85</f>
        <v>0</v>
      </c>
      <c r="S77" s="59">
        <f>'Formato 6 a)'!E85</f>
        <v>0</v>
      </c>
      <c r="T77" s="59">
        <f>'Formato 6 a)'!F85</f>
        <v>0</v>
      </c>
      <c r="U77" s="59">
        <f>'Formato 6 a)'!G85</f>
        <v>0</v>
      </c>
    </row>
    <row r="78" ht="15.75" customHeight="1">
      <c r="A78" s="5" t="str">
        <f t="shared" si="1"/>
        <v>6,1,2,1,1,0,0</v>
      </c>
      <c r="B78">
        <v>6.0</v>
      </c>
      <c r="C78">
        <v>1.0</v>
      </c>
      <c r="D78">
        <v>2.0</v>
      </c>
      <c r="E78">
        <v>1.0</v>
      </c>
      <c r="F78">
        <v>1.0</v>
      </c>
      <c r="K78" t="s">
        <v>2987</v>
      </c>
      <c r="P78">
        <f>'Formato 6 a)'!B86</f>
        <v>0</v>
      </c>
      <c r="Q78">
        <f>'Formato 6 a)'!C86</f>
        <v>0</v>
      </c>
      <c r="R78" s="59">
        <f>'Formato 6 a)'!D86</f>
        <v>0</v>
      </c>
      <c r="S78" s="59">
        <f>'Formato 6 a)'!E86</f>
        <v>0</v>
      </c>
      <c r="T78" s="59">
        <f>'Formato 6 a)'!F86</f>
        <v>0</v>
      </c>
      <c r="U78" s="59">
        <f>'Formato 6 a)'!G86</f>
        <v>0</v>
      </c>
    </row>
    <row r="79" ht="15.75" customHeight="1">
      <c r="A79" s="5" t="str">
        <f t="shared" si="1"/>
        <v>6,1,2,1,2,0,0</v>
      </c>
      <c r="B79">
        <v>6.0</v>
      </c>
      <c r="C79">
        <v>1.0</v>
      </c>
      <c r="D79">
        <v>2.0</v>
      </c>
      <c r="E79">
        <v>1.0</v>
      </c>
      <c r="F79">
        <v>2.0</v>
      </c>
      <c r="K79" t="s">
        <v>2988</v>
      </c>
      <c r="P79">
        <f>'Formato 6 a)'!B87</f>
        <v>0</v>
      </c>
      <c r="Q79">
        <f>'Formato 6 a)'!C87</f>
        <v>0</v>
      </c>
      <c r="R79" s="59">
        <f>'Formato 6 a)'!D87</f>
        <v>0</v>
      </c>
      <c r="S79" s="59">
        <f>'Formato 6 a)'!E87</f>
        <v>0</v>
      </c>
      <c r="T79" s="59">
        <f>'Formato 6 a)'!F87</f>
        <v>0</v>
      </c>
      <c r="U79" s="59">
        <f>'Formato 6 a)'!G87</f>
        <v>0</v>
      </c>
    </row>
    <row r="80" ht="15.75" customHeight="1">
      <c r="A80" s="5" t="str">
        <f t="shared" si="1"/>
        <v>6,1,2,1,3,0,0</v>
      </c>
      <c r="B80">
        <v>6.0</v>
      </c>
      <c r="C80">
        <v>1.0</v>
      </c>
      <c r="D80">
        <v>2.0</v>
      </c>
      <c r="E80">
        <v>1.0</v>
      </c>
      <c r="F80">
        <v>3.0</v>
      </c>
      <c r="K80" t="s">
        <v>2989</v>
      </c>
      <c r="P80">
        <f>'Formato 6 a)'!B88</f>
        <v>0</v>
      </c>
      <c r="Q80">
        <f>'Formato 6 a)'!C88</f>
        <v>0</v>
      </c>
      <c r="R80" s="59">
        <f>'Formato 6 a)'!D88</f>
        <v>0</v>
      </c>
      <c r="S80" s="59">
        <f>'Formato 6 a)'!E88</f>
        <v>0</v>
      </c>
      <c r="T80" s="59">
        <f>'Formato 6 a)'!F88</f>
        <v>0</v>
      </c>
      <c r="U80" s="59">
        <f>'Formato 6 a)'!G88</f>
        <v>0</v>
      </c>
    </row>
    <row r="81" ht="15.75" customHeight="1">
      <c r="A81" s="5" t="str">
        <f t="shared" si="1"/>
        <v>6,1,2,1,4,0,0</v>
      </c>
      <c r="B81">
        <v>6.0</v>
      </c>
      <c r="C81">
        <v>1.0</v>
      </c>
      <c r="D81">
        <v>2.0</v>
      </c>
      <c r="E81">
        <v>1.0</v>
      </c>
      <c r="F81">
        <v>4.0</v>
      </c>
      <c r="K81" t="s">
        <v>2990</v>
      </c>
      <c r="P81">
        <f>'Formato 6 a)'!B89</f>
        <v>0</v>
      </c>
      <c r="Q81">
        <f>'Formato 6 a)'!C89</f>
        <v>0</v>
      </c>
      <c r="R81" s="59">
        <f>'Formato 6 a)'!D89</f>
        <v>0</v>
      </c>
      <c r="S81" s="59">
        <f>'Formato 6 a)'!E89</f>
        <v>0</v>
      </c>
      <c r="T81" s="59">
        <f>'Formato 6 a)'!F89</f>
        <v>0</v>
      </c>
      <c r="U81" s="59">
        <f>'Formato 6 a)'!G89</f>
        <v>0</v>
      </c>
    </row>
    <row r="82" ht="15.75" customHeight="1">
      <c r="A82" s="5" t="str">
        <f t="shared" si="1"/>
        <v>6,1,2,1,5,0,0</v>
      </c>
      <c r="B82">
        <v>6.0</v>
      </c>
      <c r="C82">
        <v>1.0</v>
      </c>
      <c r="D82">
        <v>2.0</v>
      </c>
      <c r="E82">
        <v>1.0</v>
      </c>
      <c r="F82">
        <v>5.0</v>
      </c>
      <c r="K82" t="s">
        <v>2991</v>
      </c>
      <c r="P82">
        <f>'Formato 6 a)'!B90</f>
        <v>0</v>
      </c>
      <c r="Q82">
        <f>'Formato 6 a)'!C90</f>
        <v>0</v>
      </c>
      <c r="R82" s="59">
        <f>'Formato 6 a)'!D90</f>
        <v>0</v>
      </c>
      <c r="S82" s="59">
        <f>'Formato 6 a)'!E90</f>
        <v>0</v>
      </c>
      <c r="T82" s="59">
        <f>'Formato 6 a)'!F90</f>
        <v>0</v>
      </c>
      <c r="U82" s="59">
        <f>'Formato 6 a)'!G90</f>
        <v>0</v>
      </c>
    </row>
    <row r="83" ht="15.75" customHeight="1">
      <c r="A83" s="5" t="str">
        <f t="shared" si="1"/>
        <v>6,1,2,1,6,0,0</v>
      </c>
      <c r="B83">
        <v>6.0</v>
      </c>
      <c r="C83">
        <v>1.0</v>
      </c>
      <c r="D83">
        <v>2.0</v>
      </c>
      <c r="E83">
        <v>1.0</v>
      </c>
      <c r="F83">
        <v>6.0</v>
      </c>
      <c r="K83" t="s">
        <v>2992</v>
      </c>
      <c r="P83">
        <f>'Formato 6 a)'!B91</f>
        <v>0</v>
      </c>
      <c r="Q83">
        <f>'Formato 6 a)'!C91</f>
        <v>0</v>
      </c>
      <c r="R83" s="59">
        <f>'Formato 6 a)'!D91</f>
        <v>0</v>
      </c>
      <c r="S83" s="59">
        <f>'Formato 6 a)'!E91</f>
        <v>0</v>
      </c>
      <c r="T83" s="59">
        <f>'Formato 6 a)'!F91</f>
        <v>0</v>
      </c>
      <c r="U83" s="59">
        <f>'Formato 6 a)'!G91</f>
        <v>0</v>
      </c>
    </row>
    <row r="84" ht="15.75" customHeight="1">
      <c r="A84" s="5" t="str">
        <f t="shared" si="1"/>
        <v>6,1,2,1,7,0,0</v>
      </c>
      <c r="B84">
        <v>6.0</v>
      </c>
      <c r="C84">
        <v>1.0</v>
      </c>
      <c r="D84">
        <v>2.0</v>
      </c>
      <c r="E84">
        <v>1.0</v>
      </c>
      <c r="F84">
        <v>7.0</v>
      </c>
      <c r="K84" t="s">
        <v>2993</v>
      </c>
      <c r="P84">
        <f>'Formato 6 a)'!B92</f>
        <v>0</v>
      </c>
      <c r="Q84">
        <f>'Formato 6 a)'!C92</f>
        <v>0</v>
      </c>
      <c r="R84" s="59">
        <f>'Formato 6 a)'!D92</f>
        <v>0</v>
      </c>
      <c r="S84" s="59">
        <f>'Formato 6 a)'!E92</f>
        <v>0</v>
      </c>
      <c r="T84" s="59">
        <f>'Formato 6 a)'!F92</f>
        <v>0</v>
      </c>
      <c r="U84" s="59">
        <f>'Formato 6 a)'!G92</f>
        <v>0</v>
      </c>
    </row>
    <row r="85" ht="15.75" customHeight="1">
      <c r="A85" s="5" t="str">
        <f t="shared" si="1"/>
        <v>6,1,2,2,0,0,0</v>
      </c>
      <c r="B85">
        <v>6.0</v>
      </c>
      <c r="C85">
        <v>1.0</v>
      </c>
      <c r="D85">
        <v>2.0</v>
      </c>
      <c r="E85">
        <v>2.0</v>
      </c>
      <c r="J85" t="s">
        <v>2994</v>
      </c>
      <c r="P85">
        <f>'Formato 6 a)'!B93</f>
        <v>0</v>
      </c>
      <c r="Q85">
        <f>'Formato 6 a)'!C93</f>
        <v>0</v>
      </c>
      <c r="R85" s="59">
        <f>'Formato 6 a)'!D93</f>
        <v>0</v>
      </c>
      <c r="S85" s="59">
        <f>'Formato 6 a)'!E93</f>
        <v>0</v>
      </c>
      <c r="T85" s="59">
        <f>'Formato 6 a)'!F93</f>
        <v>0</v>
      </c>
      <c r="U85" s="59">
        <f>'Formato 6 a)'!G93</f>
        <v>0</v>
      </c>
    </row>
    <row r="86" ht="15.75" customHeight="1">
      <c r="A86" s="5" t="str">
        <f t="shared" si="1"/>
        <v>6,1,2,2,1,0,0</v>
      </c>
      <c r="B86">
        <v>6.0</v>
      </c>
      <c r="C86">
        <v>1.0</v>
      </c>
      <c r="D86">
        <v>2.0</v>
      </c>
      <c r="E86">
        <v>2.0</v>
      </c>
      <c r="F86">
        <v>1.0</v>
      </c>
      <c r="K86" t="s">
        <v>2995</v>
      </c>
      <c r="P86">
        <f>'Formato 6 a)'!B94</f>
        <v>0</v>
      </c>
      <c r="Q86">
        <f>'Formato 6 a)'!C94</f>
        <v>0</v>
      </c>
      <c r="R86" s="59">
        <f>'Formato 6 a)'!D94</f>
        <v>0</v>
      </c>
      <c r="S86" s="59">
        <f>'Formato 6 a)'!E94</f>
        <v>0</v>
      </c>
      <c r="T86" s="59">
        <f>'Formato 6 a)'!F94</f>
        <v>0</v>
      </c>
      <c r="U86" s="59">
        <f>'Formato 6 a)'!G94</f>
        <v>0</v>
      </c>
    </row>
    <row r="87" ht="15.75" customHeight="1">
      <c r="A87" s="5" t="str">
        <f t="shared" si="1"/>
        <v>6,1,2,2,2,0,0</v>
      </c>
      <c r="B87">
        <v>6.0</v>
      </c>
      <c r="C87">
        <v>1.0</v>
      </c>
      <c r="D87">
        <v>2.0</v>
      </c>
      <c r="E87">
        <v>2.0</v>
      </c>
      <c r="F87">
        <v>2.0</v>
      </c>
      <c r="K87" t="s">
        <v>2996</v>
      </c>
      <c r="P87">
        <f>'Formato 6 a)'!B95</f>
        <v>0</v>
      </c>
      <c r="Q87">
        <f>'Formato 6 a)'!C95</f>
        <v>0</v>
      </c>
      <c r="R87" s="59">
        <f>'Formato 6 a)'!D95</f>
        <v>0</v>
      </c>
      <c r="S87" s="59">
        <f>'Formato 6 a)'!E95</f>
        <v>0</v>
      </c>
      <c r="T87" s="59">
        <f>'Formato 6 a)'!F95</f>
        <v>0</v>
      </c>
      <c r="U87" s="59">
        <f>'Formato 6 a)'!G95</f>
        <v>0</v>
      </c>
    </row>
    <row r="88" ht="15.75" customHeight="1">
      <c r="A88" s="5" t="str">
        <f t="shared" si="1"/>
        <v>6,1,2,2,3,0,0</v>
      </c>
      <c r="B88">
        <v>6.0</v>
      </c>
      <c r="C88">
        <v>1.0</v>
      </c>
      <c r="D88">
        <v>2.0</v>
      </c>
      <c r="E88">
        <v>2.0</v>
      </c>
      <c r="F88">
        <v>3.0</v>
      </c>
      <c r="K88" t="s">
        <v>2997</v>
      </c>
      <c r="P88">
        <f>'Formato 6 a)'!B96</f>
        <v>0</v>
      </c>
      <c r="Q88">
        <f>'Formato 6 a)'!C96</f>
        <v>0</v>
      </c>
      <c r="R88" s="59">
        <f>'Formato 6 a)'!D96</f>
        <v>0</v>
      </c>
      <c r="S88" s="59">
        <f>'Formato 6 a)'!E96</f>
        <v>0</v>
      </c>
      <c r="T88" s="59">
        <f>'Formato 6 a)'!F96</f>
        <v>0</v>
      </c>
      <c r="U88" s="59">
        <f>'Formato 6 a)'!G96</f>
        <v>0</v>
      </c>
    </row>
    <row r="89" ht="15.75" customHeight="1">
      <c r="A89" s="5" t="str">
        <f t="shared" si="1"/>
        <v>6,1,2,2,4,0,0</v>
      </c>
      <c r="B89">
        <v>6.0</v>
      </c>
      <c r="C89">
        <v>1.0</v>
      </c>
      <c r="D89">
        <v>2.0</v>
      </c>
      <c r="E89">
        <v>2.0</v>
      </c>
      <c r="F89">
        <v>4.0</v>
      </c>
      <c r="K89" t="s">
        <v>2998</v>
      </c>
      <c r="P89">
        <f>'Formato 6 a)'!B97</f>
        <v>0</v>
      </c>
      <c r="Q89">
        <f>'Formato 6 a)'!C97</f>
        <v>0</v>
      </c>
      <c r="R89" s="59">
        <f>'Formato 6 a)'!D97</f>
        <v>0</v>
      </c>
      <c r="S89" s="59">
        <f>'Formato 6 a)'!E97</f>
        <v>0</v>
      </c>
      <c r="T89" s="59">
        <f>'Formato 6 a)'!F97</f>
        <v>0</v>
      </c>
      <c r="U89" s="59">
        <f>'Formato 6 a)'!G97</f>
        <v>0</v>
      </c>
    </row>
    <row r="90" ht="15.75" customHeight="1">
      <c r="A90" s="5" t="str">
        <f t="shared" si="1"/>
        <v>6,1,2,2,5,0,0</v>
      </c>
      <c r="B90">
        <v>6.0</v>
      </c>
      <c r="C90">
        <v>1.0</v>
      </c>
      <c r="D90">
        <v>2.0</v>
      </c>
      <c r="E90">
        <v>2.0</v>
      </c>
      <c r="F90">
        <v>5.0</v>
      </c>
      <c r="K90" t="s">
        <v>2999</v>
      </c>
      <c r="P90">
        <f>'Formato 6 a)'!B98</f>
        <v>0</v>
      </c>
      <c r="Q90">
        <f>'Formato 6 a)'!C98</f>
        <v>0</v>
      </c>
      <c r="R90" s="59">
        <f>'Formato 6 a)'!D98</f>
        <v>0</v>
      </c>
      <c r="S90" s="59">
        <f>'Formato 6 a)'!E98</f>
        <v>0</v>
      </c>
      <c r="T90" s="59">
        <f>'Formato 6 a)'!F98</f>
        <v>0</v>
      </c>
      <c r="U90" s="59">
        <f>'Formato 6 a)'!G98</f>
        <v>0</v>
      </c>
    </row>
    <row r="91" ht="15.75" customHeight="1">
      <c r="A91" s="5" t="str">
        <f t="shared" si="1"/>
        <v>6,1,2,2,6,0,0</v>
      </c>
      <c r="B91">
        <v>6.0</v>
      </c>
      <c r="C91">
        <v>1.0</v>
      </c>
      <c r="D91">
        <v>2.0</v>
      </c>
      <c r="E91">
        <v>2.0</v>
      </c>
      <c r="F91">
        <v>6.0</v>
      </c>
      <c r="K91" t="s">
        <v>3000</v>
      </c>
      <c r="P91">
        <f>'Formato 6 a)'!B99</f>
        <v>0</v>
      </c>
      <c r="Q91">
        <f>'Formato 6 a)'!C99</f>
        <v>0</v>
      </c>
      <c r="R91" s="59">
        <f>'Formato 6 a)'!D99</f>
        <v>0</v>
      </c>
      <c r="S91" s="59">
        <f>'Formato 6 a)'!E99</f>
        <v>0</v>
      </c>
      <c r="T91" s="59">
        <f>'Formato 6 a)'!F99</f>
        <v>0</v>
      </c>
      <c r="U91" s="59">
        <f>'Formato 6 a)'!G99</f>
        <v>0</v>
      </c>
    </row>
    <row r="92" ht="15.75" customHeight="1">
      <c r="A92" s="5" t="str">
        <f t="shared" si="1"/>
        <v>6,1,2,2,7,0,0</v>
      </c>
      <c r="B92">
        <v>6.0</v>
      </c>
      <c r="C92">
        <v>1.0</v>
      </c>
      <c r="D92">
        <v>2.0</v>
      </c>
      <c r="E92">
        <v>2.0</v>
      </c>
      <c r="F92">
        <v>7.0</v>
      </c>
      <c r="K92" t="s">
        <v>3001</v>
      </c>
      <c r="P92">
        <f>'Formato 6 a)'!B100</f>
        <v>0</v>
      </c>
      <c r="Q92">
        <f>'Formato 6 a)'!C100</f>
        <v>0</v>
      </c>
      <c r="R92" s="59">
        <f>'Formato 6 a)'!D100</f>
        <v>0</v>
      </c>
      <c r="S92" s="59">
        <f>'Formato 6 a)'!E100</f>
        <v>0</v>
      </c>
      <c r="T92" s="59">
        <f>'Formato 6 a)'!F100</f>
        <v>0</v>
      </c>
      <c r="U92" s="59">
        <f>'Formato 6 a)'!G100</f>
        <v>0</v>
      </c>
    </row>
    <row r="93" ht="15.75" customHeight="1">
      <c r="A93" s="5" t="str">
        <f t="shared" si="1"/>
        <v>6,1,2,2,8,0,0</v>
      </c>
      <c r="B93">
        <v>6.0</v>
      </c>
      <c r="C93">
        <v>1.0</v>
      </c>
      <c r="D93">
        <v>2.0</v>
      </c>
      <c r="E93">
        <v>2.0</v>
      </c>
      <c r="F93">
        <v>8.0</v>
      </c>
      <c r="K93" t="s">
        <v>3002</v>
      </c>
      <c r="P93">
        <f>'Formato 6 a)'!B101</f>
        <v>0</v>
      </c>
      <c r="Q93">
        <f>'Formato 6 a)'!C101</f>
        <v>0</v>
      </c>
      <c r="R93" s="59">
        <f>'Formato 6 a)'!D101</f>
        <v>0</v>
      </c>
      <c r="S93" s="59">
        <f>'Formato 6 a)'!E101</f>
        <v>0</v>
      </c>
      <c r="T93" s="59">
        <f>'Formato 6 a)'!F101</f>
        <v>0</v>
      </c>
      <c r="U93" s="59">
        <f>'Formato 6 a)'!G101</f>
        <v>0</v>
      </c>
    </row>
    <row r="94" ht="15.75" customHeight="1">
      <c r="A94" s="5" t="str">
        <f t="shared" si="1"/>
        <v>6,1,2,2,9,0,0</v>
      </c>
      <c r="B94">
        <v>6.0</v>
      </c>
      <c r="C94">
        <v>1.0</v>
      </c>
      <c r="D94">
        <v>2.0</v>
      </c>
      <c r="E94">
        <v>2.0</v>
      </c>
      <c r="F94">
        <v>9.0</v>
      </c>
      <c r="K94" t="s">
        <v>3003</v>
      </c>
      <c r="P94">
        <f>'Formato 6 a)'!B102</f>
        <v>0</v>
      </c>
      <c r="Q94">
        <f>'Formato 6 a)'!C102</f>
        <v>0</v>
      </c>
      <c r="R94" s="59">
        <f>'Formato 6 a)'!D102</f>
        <v>0</v>
      </c>
      <c r="S94" s="59">
        <f>'Formato 6 a)'!E102</f>
        <v>0</v>
      </c>
      <c r="T94" s="59">
        <f>'Formato 6 a)'!F102</f>
        <v>0</v>
      </c>
      <c r="U94" s="59">
        <f>'Formato 6 a)'!G102</f>
        <v>0</v>
      </c>
    </row>
    <row r="95" ht="15.75" customHeight="1">
      <c r="A95" s="5" t="str">
        <f t="shared" si="1"/>
        <v>6,1,2,3,0,0,0</v>
      </c>
      <c r="B95">
        <v>6.0</v>
      </c>
      <c r="C95">
        <v>1.0</v>
      </c>
      <c r="D95">
        <v>2.0</v>
      </c>
      <c r="E95">
        <v>3.0</v>
      </c>
      <c r="J95" t="s">
        <v>3004</v>
      </c>
      <c r="P95">
        <f>'Formato 6 a)'!B103</f>
        <v>0</v>
      </c>
      <c r="Q95">
        <f>'Formato 6 a)'!C103</f>
        <v>0</v>
      </c>
      <c r="R95" s="59">
        <f>'Formato 6 a)'!D103</f>
        <v>0</v>
      </c>
      <c r="S95" s="59">
        <f>'Formato 6 a)'!E103</f>
        <v>0</v>
      </c>
      <c r="T95" s="59">
        <f>'Formato 6 a)'!F103</f>
        <v>0</v>
      </c>
      <c r="U95" s="59">
        <f>'Formato 6 a)'!G103</f>
        <v>0</v>
      </c>
    </row>
    <row r="96" ht="15.75" customHeight="1">
      <c r="A96" s="5" t="str">
        <f t="shared" si="1"/>
        <v>6,1,2,3,1,0,0</v>
      </c>
      <c r="B96">
        <v>6.0</v>
      </c>
      <c r="C96">
        <v>1.0</v>
      </c>
      <c r="D96">
        <v>2.0</v>
      </c>
      <c r="E96">
        <v>3.0</v>
      </c>
      <c r="F96">
        <v>1.0</v>
      </c>
      <c r="K96" t="s">
        <v>3005</v>
      </c>
      <c r="P96">
        <f>'Formato 6 a)'!B104</f>
        <v>0</v>
      </c>
      <c r="Q96">
        <f>'Formato 6 a)'!C104</f>
        <v>0</v>
      </c>
      <c r="R96" s="59">
        <f>'Formato 6 a)'!D104</f>
        <v>0</v>
      </c>
      <c r="S96" s="59">
        <f>'Formato 6 a)'!E104</f>
        <v>0</v>
      </c>
      <c r="T96" s="59">
        <f>'Formato 6 a)'!F104</f>
        <v>0</v>
      </c>
      <c r="U96" s="59">
        <f>'Formato 6 a)'!G104</f>
        <v>0</v>
      </c>
    </row>
    <row r="97" ht="15.75" customHeight="1">
      <c r="A97" s="5" t="str">
        <f t="shared" si="1"/>
        <v>6,1,2,3,2,0,0</v>
      </c>
      <c r="B97">
        <v>6.0</v>
      </c>
      <c r="C97">
        <v>1.0</v>
      </c>
      <c r="D97">
        <v>2.0</v>
      </c>
      <c r="E97">
        <v>3.0</v>
      </c>
      <c r="F97">
        <v>2.0</v>
      </c>
      <c r="K97" t="s">
        <v>3006</v>
      </c>
      <c r="P97">
        <f>'Formato 6 a)'!B105</f>
        <v>0</v>
      </c>
      <c r="Q97">
        <f>'Formato 6 a)'!C105</f>
        <v>0</v>
      </c>
      <c r="R97" s="59">
        <f>'Formato 6 a)'!D105</f>
        <v>0</v>
      </c>
      <c r="S97" s="59">
        <f>'Formato 6 a)'!E105</f>
        <v>0</v>
      </c>
      <c r="T97" s="59">
        <f>'Formato 6 a)'!F105</f>
        <v>0</v>
      </c>
      <c r="U97" s="59">
        <f>'Formato 6 a)'!G105</f>
        <v>0</v>
      </c>
    </row>
    <row r="98" ht="15.75" customHeight="1">
      <c r="A98" s="5" t="str">
        <f t="shared" si="1"/>
        <v>6,1,2,3,3,0,0</v>
      </c>
      <c r="B98">
        <v>6.0</v>
      </c>
      <c r="C98">
        <v>1.0</v>
      </c>
      <c r="D98">
        <v>2.0</v>
      </c>
      <c r="E98">
        <v>3.0</v>
      </c>
      <c r="F98">
        <v>3.0</v>
      </c>
      <c r="K98" t="s">
        <v>3007</v>
      </c>
      <c r="P98">
        <f>'Formato 6 a)'!B106</f>
        <v>0</v>
      </c>
      <c r="Q98">
        <f>'Formato 6 a)'!C106</f>
        <v>0</v>
      </c>
      <c r="R98" s="59">
        <f>'Formato 6 a)'!D106</f>
        <v>0</v>
      </c>
      <c r="S98" s="59">
        <f>'Formato 6 a)'!E106</f>
        <v>0</v>
      </c>
      <c r="T98" s="59">
        <f>'Formato 6 a)'!F106</f>
        <v>0</v>
      </c>
      <c r="U98" s="59">
        <f>'Formato 6 a)'!G106</f>
        <v>0</v>
      </c>
    </row>
    <row r="99" ht="15.75" customHeight="1">
      <c r="A99" s="5" t="str">
        <f t="shared" si="1"/>
        <v>6,1,2,3,4,0,0</v>
      </c>
      <c r="B99">
        <v>6.0</v>
      </c>
      <c r="C99">
        <v>1.0</v>
      </c>
      <c r="D99">
        <v>2.0</v>
      </c>
      <c r="E99">
        <v>3.0</v>
      </c>
      <c r="F99">
        <v>4.0</v>
      </c>
      <c r="K99" t="s">
        <v>3008</v>
      </c>
      <c r="P99">
        <f>'Formato 6 a)'!B107</f>
        <v>0</v>
      </c>
      <c r="Q99">
        <f>'Formato 6 a)'!C107</f>
        <v>0</v>
      </c>
      <c r="R99" s="59">
        <f>'Formato 6 a)'!D107</f>
        <v>0</v>
      </c>
      <c r="S99" s="59">
        <f>'Formato 6 a)'!E107</f>
        <v>0</v>
      </c>
      <c r="T99" s="59">
        <f>'Formato 6 a)'!F107</f>
        <v>0</v>
      </c>
      <c r="U99" s="59">
        <f>'Formato 6 a)'!G107</f>
        <v>0</v>
      </c>
    </row>
    <row r="100" ht="15.75" customHeight="1">
      <c r="A100" s="5" t="str">
        <f t="shared" si="1"/>
        <v>6,1,2,3,5,0,0</v>
      </c>
      <c r="B100">
        <v>6.0</v>
      </c>
      <c r="C100">
        <v>1.0</v>
      </c>
      <c r="D100">
        <v>2.0</v>
      </c>
      <c r="E100">
        <v>3.0</v>
      </c>
      <c r="F100">
        <v>5.0</v>
      </c>
      <c r="K100" t="s">
        <v>3009</v>
      </c>
      <c r="P100">
        <f>'Formato 6 a)'!B108</f>
        <v>0</v>
      </c>
      <c r="Q100">
        <f>'Formato 6 a)'!C108</f>
        <v>0</v>
      </c>
      <c r="R100" s="59">
        <f>'Formato 6 a)'!D108</f>
        <v>0</v>
      </c>
      <c r="S100" s="59">
        <f>'Formato 6 a)'!E108</f>
        <v>0</v>
      </c>
      <c r="T100" s="59">
        <f>'Formato 6 a)'!F108</f>
        <v>0</v>
      </c>
      <c r="U100" s="59">
        <f>'Formato 6 a)'!G108</f>
        <v>0</v>
      </c>
    </row>
    <row r="101" ht="15.75" customHeight="1">
      <c r="A101" s="5" t="str">
        <f t="shared" si="1"/>
        <v>6,1,2,3,6,0,0</v>
      </c>
      <c r="B101">
        <v>6.0</v>
      </c>
      <c r="C101">
        <v>1.0</v>
      </c>
      <c r="D101">
        <v>2.0</v>
      </c>
      <c r="E101">
        <v>3.0</v>
      </c>
      <c r="F101">
        <v>6.0</v>
      </c>
      <c r="K101" t="s">
        <v>3010</v>
      </c>
      <c r="P101">
        <f>'Formato 6 a)'!B109</f>
        <v>0</v>
      </c>
      <c r="Q101">
        <f>'Formato 6 a)'!C109</f>
        <v>0</v>
      </c>
      <c r="R101" s="59">
        <f>'Formato 6 a)'!D109</f>
        <v>0</v>
      </c>
      <c r="S101" s="59">
        <f>'Formato 6 a)'!E109</f>
        <v>0</v>
      </c>
      <c r="T101" s="59">
        <f>'Formato 6 a)'!F109</f>
        <v>0</v>
      </c>
      <c r="U101" s="59">
        <f>'Formato 6 a)'!G109</f>
        <v>0</v>
      </c>
    </row>
    <row r="102" ht="15.75" customHeight="1">
      <c r="A102" s="5" t="str">
        <f t="shared" si="1"/>
        <v>6,1,2,3,7,0,0</v>
      </c>
      <c r="B102">
        <v>6.0</v>
      </c>
      <c r="C102">
        <v>1.0</v>
      </c>
      <c r="D102">
        <v>2.0</v>
      </c>
      <c r="E102">
        <v>3.0</v>
      </c>
      <c r="F102">
        <v>7.0</v>
      </c>
      <c r="K102" t="s">
        <v>3011</v>
      </c>
      <c r="P102">
        <f>'Formato 6 a)'!B110</f>
        <v>0</v>
      </c>
      <c r="Q102">
        <f>'Formato 6 a)'!C110</f>
        <v>0</v>
      </c>
      <c r="R102" s="59">
        <f>'Formato 6 a)'!D110</f>
        <v>0</v>
      </c>
      <c r="S102" s="59">
        <f>'Formato 6 a)'!E110</f>
        <v>0</v>
      </c>
      <c r="T102" s="59">
        <f>'Formato 6 a)'!F110</f>
        <v>0</v>
      </c>
      <c r="U102" s="59">
        <f>'Formato 6 a)'!G110</f>
        <v>0</v>
      </c>
    </row>
    <row r="103" ht="15.75" customHeight="1">
      <c r="A103" s="5" t="str">
        <f t="shared" si="1"/>
        <v>6,1,2,3,8,0,0</v>
      </c>
      <c r="B103">
        <v>6.0</v>
      </c>
      <c r="C103">
        <v>1.0</v>
      </c>
      <c r="D103">
        <v>2.0</v>
      </c>
      <c r="E103">
        <v>3.0</v>
      </c>
      <c r="F103">
        <v>8.0</v>
      </c>
      <c r="K103" t="s">
        <v>3012</v>
      </c>
      <c r="P103">
        <f>'Formato 6 a)'!B111</f>
        <v>0</v>
      </c>
      <c r="Q103">
        <f>'Formato 6 a)'!C111</f>
        <v>0</v>
      </c>
      <c r="R103" s="59">
        <f>'Formato 6 a)'!D111</f>
        <v>0</v>
      </c>
      <c r="S103" s="59">
        <f>'Formato 6 a)'!E111</f>
        <v>0</v>
      </c>
      <c r="T103" s="59">
        <f>'Formato 6 a)'!F111</f>
        <v>0</v>
      </c>
      <c r="U103" s="59">
        <f>'Formato 6 a)'!G111</f>
        <v>0</v>
      </c>
    </row>
    <row r="104" ht="15.75" customHeight="1">
      <c r="A104" s="5" t="str">
        <f t="shared" si="1"/>
        <v>6,1,2,3,9,0,0</v>
      </c>
      <c r="B104">
        <v>6.0</v>
      </c>
      <c r="C104">
        <v>1.0</v>
      </c>
      <c r="D104">
        <v>2.0</v>
      </c>
      <c r="E104">
        <v>3.0</v>
      </c>
      <c r="F104">
        <v>9.0</v>
      </c>
      <c r="K104" t="s">
        <v>3013</v>
      </c>
      <c r="P104">
        <f>'Formato 6 a)'!B112</f>
        <v>0</v>
      </c>
      <c r="Q104">
        <f>'Formato 6 a)'!C112</f>
        <v>0</v>
      </c>
      <c r="R104" s="59">
        <f>'Formato 6 a)'!D112</f>
        <v>0</v>
      </c>
      <c r="S104" s="59">
        <f>'Formato 6 a)'!E112</f>
        <v>0</v>
      </c>
      <c r="T104" s="59">
        <f>'Formato 6 a)'!F112</f>
        <v>0</v>
      </c>
      <c r="U104" s="59">
        <f>'Formato 6 a)'!G112</f>
        <v>0</v>
      </c>
    </row>
    <row r="105" ht="15.75" customHeight="1">
      <c r="A105" s="5" t="str">
        <f t="shared" si="1"/>
        <v>6,1,2,4,0,0,0</v>
      </c>
      <c r="B105">
        <v>6.0</v>
      </c>
      <c r="C105">
        <v>1.0</v>
      </c>
      <c r="D105">
        <v>2.0</v>
      </c>
      <c r="E105">
        <v>4.0</v>
      </c>
      <c r="J105" t="s">
        <v>3014</v>
      </c>
      <c r="P105">
        <f>'Formato 6 a)'!B113</f>
        <v>0</v>
      </c>
      <c r="Q105">
        <f>'Formato 6 a)'!C113</f>
        <v>0</v>
      </c>
      <c r="R105" s="59">
        <f>'Formato 6 a)'!D113</f>
        <v>0</v>
      </c>
      <c r="S105">
        <f>'Formato 6 a)'!E113</f>
        <v>0</v>
      </c>
      <c r="T105">
        <f>'Formato 6 a)'!F113</f>
        <v>0</v>
      </c>
      <c r="U105" s="59">
        <f>'Formato 6 a)'!G113</f>
        <v>0</v>
      </c>
    </row>
    <row r="106" ht="15.75" customHeight="1">
      <c r="A106" s="5" t="str">
        <f t="shared" si="1"/>
        <v>6,1,2,4,1,0,0</v>
      </c>
      <c r="B106">
        <v>6.0</v>
      </c>
      <c r="C106">
        <v>1.0</v>
      </c>
      <c r="D106">
        <v>2.0</v>
      </c>
      <c r="E106">
        <v>4.0</v>
      </c>
      <c r="F106">
        <v>1.0</v>
      </c>
      <c r="K106" t="s">
        <v>3015</v>
      </c>
      <c r="P106">
        <f>'Formato 6 a)'!B114</f>
        <v>0</v>
      </c>
      <c r="Q106">
        <f>'Formato 6 a)'!C114</f>
        <v>0</v>
      </c>
      <c r="R106" s="59">
        <f>'Formato 6 a)'!D114</f>
        <v>0</v>
      </c>
      <c r="S106">
        <f>'Formato 6 a)'!E114</f>
        <v>0</v>
      </c>
      <c r="T106">
        <f>'Formato 6 a)'!F114</f>
        <v>0</v>
      </c>
      <c r="U106" s="59">
        <f>'Formato 6 a)'!G114</f>
        <v>0</v>
      </c>
    </row>
    <row r="107" ht="15.75" customHeight="1">
      <c r="A107" s="5" t="str">
        <f t="shared" si="1"/>
        <v>6,1,2,4,2,0,0</v>
      </c>
      <c r="B107">
        <v>6.0</v>
      </c>
      <c r="C107">
        <v>1.0</v>
      </c>
      <c r="D107">
        <v>2.0</v>
      </c>
      <c r="E107">
        <v>4.0</v>
      </c>
      <c r="F107">
        <v>2.0</v>
      </c>
      <c r="K107" t="s">
        <v>3016</v>
      </c>
      <c r="P107">
        <f>'Formato 6 a)'!B115</f>
        <v>0</v>
      </c>
      <c r="Q107">
        <f>'Formato 6 a)'!C115</f>
        <v>0</v>
      </c>
      <c r="R107" s="59">
        <f>'Formato 6 a)'!D115</f>
        <v>0</v>
      </c>
      <c r="S107" s="59">
        <f>'Formato 6 a)'!E115</f>
        <v>0</v>
      </c>
      <c r="T107" s="59">
        <f>'Formato 6 a)'!F115</f>
        <v>0</v>
      </c>
      <c r="U107" s="59">
        <f>'Formato 6 a)'!G115</f>
        <v>0</v>
      </c>
    </row>
    <row r="108" ht="15.75" customHeight="1">
      <c r="A108" s="5" t="str">
        <f t="shared" si="1"/>
        <v>6,1,2,4,3,0,0</v>
      </c>
      <c r="B108">
        <v>6.0</v>
      </c>
      <c r="C108">
        <v>1.0</v>
      </c>
      <c r="D108">
        <v>2.0</v>
      </c>
      <c r="E108">
        <v>4.0</v>
      </c>
      <c r="F108">
        <v>3.0</v>
      </c>
      <c r="K108" t="s">
        <v>3017</v>
      </c>
      <c r="P108">
        <f>'Formato 6 a)'!B116</f>
        <v>0</v>
      </c>
      <c r="Q108">
        <f>'Formato 6 a)'!C116</f>
        <v>0</v>
      </c>
      <c r="R108" s="59">
        <f>'Formato 6 a)'!D116</f>
        <v>0</v>
      </c>
      <c r="S108" s="59">
        <f>'Formato 6 a)'!E116</f>
        <v>0</v>
      </c>
      <c r="T108" s="59">
        <f>'Formato 6 a)'!F116</f>
        <v>0</v>
      </c>
      <c r="U108" s="59">
        <f>'Formato 6 a)'!G116</f>
        <v>0</v>
      </c>
    </row>
    <row r="109" ht="15.75" customHeight="1">
      <c r="A109" s="5" t="str">
        <f t="shared" si="1"/>
        <v>6,1,2,4,4,0,0</v>
      </c>
      <c r="B109">
        <v>6.0</v>
      </c>
      <c r="C109">
        <v>1.0</v>
      </c>
      <c r="D109">
        <v>2.0</v>
      </c>
      <c r="E109">
        <v>4.0</v>
      </c>
      <c r="F109">
        <v>4.0</v>
      </c>
      <c r="K109" t="s">
        <v>3018</v>
      </c>
      <c r="P109">
        <f>'Formato 6 a)'!B117</f>
        <v>0</v>
      </c>
      <c r="Q109">
        <f>'Formato 6 a)'!C117</f>
        <v>0</v>
      </c>
      <c r="R109" s="59">
        <f>'Formato 6 a)'!D117</f>
        <v>0</v>
      </c>
      <c r="S109" s="59">
        <f>'Formato 6 a)'!E117</f>
        <v>0</v>
      </c>
      <c r="T109" s="59">
        <f>'Formato 6 a)'!F117</f>
        <v>0</v>
      </c>
      <c r="U109" s="59">
        <f>'Formato 6 a)'!G117</f>
        <v>0</v>
      </c>
    </row>
    <row r="110" ht="15.75" customHeight="1">
      <c r="A110" s="5" t="str">
        <f t="shared" si="1"/>
        <v>6,1,2,4,5,0,0</v>
      </c>
      <c r="B110">
        <v>6.0</v>
      </c>
      <c r="C110">
        <v>1.0</v>
      </c>
      <c r="D110">
        <v>2.0</v>
      </c>
      <c r="E110">
        <v>4.0</v>
      </c>
      <c r="F110">
        <v>5.0</v>
      </c>
      <c r="K110" t="s">
        <v>3019</v>
      </c>
      <c r="P110">
        <f>'Formato 6 a)'!B118</f>
        <v>0</v>
      </c>
      <c r="Q110">
        <f>'Formato 6 a)'!C118</f>
        <v>0</v>
      </c>
      <c r="R110" s="59">
        <f>'Formato 6 a)'!D118</f>
        <v>0</v>
      </c>
      <c r="S110" s="59">
        <f>'Formato 6 a)'!E118</f>
        <v>0</v>
      </c>
      <c r="T110" s="59">
        <f>'Formato 6 a)'!F118</f>
        <v>0</v>
      </c>
      <c r="U110" s="59">
        <f>'Formato 6 a)'!G118</f>
        <v>0</v>
      </c>
    </row>
    <row r="111" ht="15.75" customHeight="1">
      <c r="A111" s="5" t="str">
        <f t="shared" si="1"/>
        <v>6,1,2,4,6,0,0</v>
      </c>
      <c r="B111">
        <v>6.0</v>
      </c>
      <c r="C111">
        <v>1.0</v>
      </c>
      <c r="D111">
        <v>2.0</v>
      </c>
      <c r="E111">
        <v>4.0</v>
      </c>
      <c r="F111">
        <v>6.0</v>
      </c>
      <c r="K111" t="s">
        <v>3020</v>
      </c>
      <c r="P111">
        <f>'Formato 6 a)'!B119</f>
        <v>0</v>
      </c>
      <c r="Q111">
        <f>'Formato 6 a)'!C119</f>
        <v>0</v>
      </c>
      <c r="R111" s="59">
        <f>'Formato 6 a)'!D119</f>
        <v>0</v>
      </c>
      <c r="S111" s="59">
        <f>'Formato 6 a)'!E119</f>
        <v>0</v>
      </c>
      <c r="T111" s="59">
        <f>'Formato 6 a)'!F119</f>
        <v>0</v>
      </c>
      <c r="U111" s="59">
        <f>'Formato 6 a)'!G119</f>
        <v>0</v>
      </c>
    </row>
    <row r="112" ht="15.75" customHeight="1">
      <c r="A112" s="5" t="str">
        <f t="shared" si="1"/>
        <v>6,1,2,4,7,0,0</v>
      </c>
      <c r="B112">
        <v>6.0</v>
      </c>
      <c r="C112">
        <v>1.0</v>
      </c>
      <c r="D112">
        <v>2.0</v>
      </c>
      <c r="E112">
        <v>4.0</v>
      </c>
      <c r="F112">
        <v>7.0</v>
      </c>
      <c r="K112" t="s">
        <v>3021</v>
      </c>
      <c r="P112">
        <f>'Formato 6 a)'!B120</f>
        <v>0</v>
      </c>
      <c r="Q112">
        <f>'Formato 6 a)'!C120</f>
        <v>0</v>
      </c>
      <c r="R112" s="59">
        <f>'Formato 6 a)'!D120</f>
        <v>0</v>
      </c>
      <c r="S112" s="59">
        <f>'Formato 6 a)'!E120</f>
        <v>0</v>
      </c>
      <c r="T112" s="59">
        <f>'Formato 6 a)'!F120</f>
        <v>0</v>
      </c>
      <c r="U112" s="59">
        <f>'Formato 6 a)'!G120</f>
        <v>0</v>
      </c>
    </row>
    <row r="113" ht="15.75" customHeight="1">
      <c r="A113" s="5" t="str">
        <f t="shared" si="1"/>
        <v>6,1,2,4,8,0,0</v>
      </c>
      <c r="B113">
        <v>6.0</v>
      </c>
      <c r="C113">
        <v>1.0</v>
      </c>
      <c r="D113">
        <v>2.0</v>
      </c>
      <c r="E113">
        <v>4.0</v>
      </c>
      <c r="F113">
        <v>8.0</v>
      </c>
      <c r="K113" t="s">
        <v>3022</v>
      </c>
      <c r="P113">
        <f>'Formato 6 a)'!B121</f>
        <v>0</v>
      </c>
      <c r="Q113">
        <f>'Formato 6 a)'!C121</f>
        <v>0</v>
      </c>
      <c r="R113" s="59">
        <f>'Formato 6 a)'!D121</f>
        <v>0</v>
      </c>
      <c r="S113" s="59">
        <f>'Formato 6 a)'!E121</f>
        <v>0</v>
      </c>
      <c r="T113" s="59">
        <f>'Formato 6 a)'!F121</f>
        <v>0</v>
      </c>
      <c r="U113" s="59">
        <f>'Formato 6 a)'!G121</f>
        <v>0</v>
      </c>
    </row>
    <row r="114" ht="15.75" customHeight="1">
      <c r="A114" s="5" t="str">
        <f t="shared" si="1"/>
        <v>6,1,2,4,9,0,0</v>
      </c>
      <c r="B114">
        <v>6.0</v>
      </c>
      <c r="C114">
        <v>1.0</v>
      </c>
      <c r="D114">
        <v>2.0</v>
      </c>
      <c r="E114">
        <v>4.0</v>
      </c>
      <c r="F114">
        <v>9.0</v>
      </c>
      <c r="K114" t="s">
        <v>3023</v>
      </c>
      <c r="P114">
        <f>'Formato 6 a)'!B122</f>
        <v>0</v>
      </c>
      <c r="Q114">
        <f>'Formato 6 a)'!C122</f>
        <v>0</v>
      </c>
      <c r="R114" s="59">
        <f>'Formato 6 a)'!D122</f>
        <v>0</v>
      </c>
      <c r="S114" s="59">
        <f>'Formato 6 a)'!E122</f>
        <v>0</v>
      </c>
      <c r="T114" s="59">
        <f>'Formato 6 a)'!F122</f>
        <v>0</v>
      </c>
      <c r="U114" s="59">
        <f>'Formato 6 a)'!G122</f>
        <v>0</v>
      </c>
    </row>
    <row r="115" ht="15.75" customHeight="1">
      <c r="A115" s="5" t="str">
        <f t="shared" si="1"/>
        <v>6,1,2,5,0,0,0</v>
      </c>
      <c r="B115">
        <v>6.0</v>
      </c>
      <c r="C115">
        <v>1.0</v>
      </c>
      <c r="D115">
        <v>2.0</v>
      </c>
      <c r="E115">
        <v>5.0</v>
      </c>
      <c r="J115" t="s">
        <v>3024</v>
      </c>
      <c r="P115">
        <f>'Formato 6 a)'!B123</f>
        <v>0</v>
      </c>
      <c r="Q115">
        <f>'Formato 6 a)'!C123</f>
        <v>0</v>
      </c>
      <c r="R115" s="59">
        <f>'Formato 6 a)'!D123</f>
        <v>0</v>
      </c>
      <c r="S115" s="59">
        <f>'Formato 6 a)'!E123</f>
        <v>0</v>
      </c>
      <c r="T115" s="59">
        <f>'Formato 6 a)'!F123</f>
        <v>0</v>
      </c>
      <c r="U115" s="59">
        <f>'Formato 6 a)'!G123</f>
        <v>0</v>
      </c>
    </row>
    <row r="116" ht="15.75" customHeight="1">
      <c r="A116" s="5" t="str">
        <f t="shared" si="1"/>
        <v>6,1,2,5,1,0,0</v>
      </c>
      <c r="B116">
        <v>6.0</v>
      </c>
      <c r="C116">
        <v>1.0</v>
      </c>
      <c r="D116">
        <v>2.0</v>
      </c>
      <c r="E116">
        <v>5.0</v>
      </c>
      <c r="F116">
        <v>1.0</v>
      </c>
      <c r="K116" t="s">
        <v>3025</v>
      </c>
      <c r="P116">
        <f>'Formato 6 a)'!B124</f>
        <v>0</v>
      </c>
      <c r="Q116">
        <f>'Formato 6 a)'!C124</f>
        <v>0</v>
      </c>
      <c r="R116" s="59">
        <f>'Formato 6 a)'!D124</f>
        <v>0</v>
      </c>
      <c r="S116" s="59">
        <f>'Formato 6 a)'!E124</f>
        <v>0</v>
      </c>
      <c r="T116" s="59">
        <f>'Formato 6 a)'!F124</f>
        <v>0</v>
      </c>
      <c r="U116" s="59">
        <f>'Formato 6 a)'!G124</f>
        <v>0</v>
      </c>
    </row>
    <row r="117" ht="15.75" customHeight="1">
      <c r="A117" s="5" t="str">
        <f t="shared" si="1"/>
        <v>6,1,2,5,2,0,0</v>
      </c>
      <c r="B117">
        <v>6.0</v>
      </c>
      <c r="C117">
        <v>1.0</v>
      </c>
      <c r="D117">
        <v>2.0</v>
      </c>
      <c r="E117">
        <v>5.0</v>
      </c>
      <c r="F117">
        <v>2.0</v>
      </c>
      <c r="K117" t="s">
        <v>3026</v>
      </c>
      <c r="P117">
        <f>'Formato 6 a)'!B125</f>
        <v>0</v>
      </c>
      <c r="Q117">
        <f>'Formato 6 a)'!C125</f>
        <v>0</v>
      </c>
      <c r="R117" s="59">
        <f>'Formato 6 a)'!D125</f>
        <v>0</v>
      </c>
      <c r="S117" s="59">
        <f>'Formato 6 a)'!E125</f>
        <v>0</v>
      </c>
      <c r="T117" s="59">
        <f>'Formato 6 a)'!F125</f>
        <v>0</v>
      </c>
      <c r="U117" s="59">
        <f>'Formato 6 a)'!G125</f>
        <v>0</v>
      </c>
    </row>
    <row r="118" ht="15.75" customHeight="1">
      <c r="A118" s="5" t="str">
        <f t="shared" si="1"/>
        <v>6,1,2,5,3,0,0</v>
      </c>
      <c r="B118">
        <v>6.0</v>
      </c>
      <c r="C118">
        <v>1.0</v>
      </c>
      <c r="D118">
        <v>2.0</v>
      </c>
      <c r="E118">
        <v>5.0</v>
      </c>
      <c r="F118">
        <v>3.0</v>
      </c>
      <c r="K118" t="s">
        <v>3027</v>
      </c>
      <c r="P118">
        <f>'Formato 6 a)'!B126</f>
        <v>0</v>
      </c>
      <c r="Q118">
        <f>'Formato 6 a)'!C126</f>
        <v>0</v>
      </c>
      <c r="R118" s="59">
        <f>'Formato 6 a)'!D126</f>
        <v>0</v>
      </c>
      <c r="S118" s="59">
        <f>'Formato 6 a)'!E126</f>
        <v>0</v>
      </c>
      <c r="T118" s="59">
        <f>'Formato 6 a)'!F126</f>
        <v>0</v>
      </c>
      <c r="U118" s="59">
        <f>'Formato 6 a)'!G126</f>
        <v>0</v>
      </c>
    </row>
    <row r="119" ht="15.75" customHeight="1">
      <c r="A119" s="5" t="str">
        <f t="shared" si="1"/>
        <v>6,1,2,5,4,0,0</v>
      </c>
      <c r="B119">
        <v>6.0</v>
      </c>
      <c r="C119">
        <v>1.0</v>
      </c>
      <c r="D119">
        <v>2.0</v>
      </c>
      <c r="E119">
        <v>5.0</v>
      </c>
      <c r="F119">
        <v>4.0</v>
      </c>
      <c r="K119" t="s">
        <v>3028</v>
      </c>
      <c r="P119">
        <f>'Formato 6 a)'!B127</f>
        <v>0</v>
      </c>
      <c r="Q119">
        <f>'Formato 6 a)'!C127</f>
        <v>0</v>
      </c>
      <c r="R119" s="59">
        <f>'Formato 6 a)'!D127</f>
        <v>0</v>
      </c>
      <c r="S119" s="59">
        <f>'Formato 6 a)'!E127</f>
        <v>0</v>
      </c>
      <c r="T119" s="59">
        <f>'Formato 6 a)'!F127</f>
        <v>0</v>
      </c>
      <c r="U119" s="59">
        <f>'Formato 6 a)'!G127</f>
        <v>0</v>
      </c>
    </row>
    <row r="120" ht="15.75" customHeight="1">
      <c r="A120" s="5" t="str">
        <f t="shared" si="1"/>
        <v>6,1,2,5,5,0,0</v>
      </c>
      <c r="B120">
        <v>6.0</v>
      </c>
      <c r="C120">
        <v>1.0</v>
      </c>
      <c r="D120">
        <v>2.0</v>
      </c>
      <c r="E120">
        <v>5.0</v>
      </c>
      <c r="F120">
        <v>5.0</v>
      </c>
      <c r="K120" t="s">
        <v>3029</v>
      </c>
      <c r="P120">
        <f>'Formato 6 a)'!B128</f>
        <v>0</v>
      </c>
      <c r="Q120">
        <f>'Formato 6 a)'!C128</f>
        <v>0</v>
      </c>
      <c r="R120" s="59">
        <f>'Formato 6 a)'!D128</f>
        <v>0</v>
      </c>
      <c r="S120" s="59">
        <f>'Formato 6 a)'!E128</f>
        <v>0</v>
      </c>
      <c r="T120" s="59">
        <f>'Formato 6 a)'!F128</f>
        <v>0</v>
      </c>
      <c r="U120" s="59">
        <f>'Formato 6 a)'!G128</f>
        <v>0</v>
      </c>
    </row>
    <row r="121" ht="15.75" customHeight="1">
      <c r="A121" s="5" t="str">
        <f t="shared" si="1"/>
        <v>6,1,2,5,6,0,0</v>
      </c>
      <c r="B121">
        <v>6.0</v>
      </c>
      <c r="C121">
        <v>1.0</v>
      </c>
      <c r="D121">
        <v>2.0</v>
      </c>
      <c r="E121">
        <v>5.0</v>
      </c>
      <c r="F121">
        <v>6.0</v>
      </c>
      <c r="K121" t="s">
        <v>3030</v>
      </c>
      <c r="P121">
        <f>'Formato 6 a)'!B129</f>
        <v>0</v>
      </c>
      <c r="Q121">
        <f>'Formato 6 a)'!C129</f>
        <v>0</v>
      </c>
      <c r="R121" s="59">
        <f>'Formato 6 a)'!D129</f>
        <v>0</v>
      </c>
      <c r="S121" s="59">
        <f>'Formato 6 a)'!E129</f>
        <v>0</v>
      </c>
      <c r="T121" s="59">
        <f>'Formato 6 a)'!F129</f>
        <v>0</v>
      </c>
      <c r="U121" s="59">
        <f>'Formato 6 a)'!G129</f>
        <v>0</v>
      </c>
    </row>
    <row r="122" ht="15.75" customHeight="1">
      <c r="A122" s="5" t="str">
        <f t="shared" si="1"/>
        <v>6,1,2,5,7,0,0</v>
      </c>
      <c r="B122">
        <v>6.0</v>
      </c>
      <c r="C122">
        <v>1.0</v>
      </c>
      <c r="D122">
        <v>2.0</v>
      </c>
      <c r="E122">
        <v>5.0</v>
      </c>
      <c r="F122">
        <v>7.0</v>
      </c>
      <c r="K122" t="s">
        <v>3031</v>
      </c>
      <c r="P122">
        <f>'Formato 6 a)'!B130</f>
        <v>0</v>
      </c>
      <c r="Q122">
        <f>'Formato 6 a)'!C130</f>
        <v>0</v>
      </c>
      <c r="R122" s="59">
        <f>'Formato 6 a)'!D130</f>
        <v>0</v>
      </c>
      <c r="S122" s="59">
        <f>'Formato 6 a)'!E130</f>
        <v>0</v>
      </c>
      <c r="T122" s="59">
        <f>'Formato 6 a)'!F130</f>
        <v>0</v>
      </c>
      <c r="U122" s="59">
        <f>'Formato 6 a)'!G130</f>
        <v>0</v>
      </c>
    </row>
    <row r="123" ht="15.75" customHeight="1">
      <c r="A123" s="5" t="str">
        <f t="shared" si="1"/>
        <v>6,1,2,5,8,0,0</v>
      </c>
      <c r="B123">
        <v>6.0</v>
      </c>
      <c r="C123">
        <v>1.0</v>
      </c>
      <c r="D123">
        <v>2.0</v>
      </c>
      <c r="E123">
        <v>5.0</v>
      </c>
      <c r="F123">
        <v>8.0</v>
      </c>
      <c r="K123" t="s">
        <v>3032</v>
      </c>
      <c r="P123">
        <f>'Formato 6 a)'!B131</f>
        <v>0</v>
      </c>
      <c r="Q123">
        <f>'Formato 6 a)'!C131</f>
        <v>0</v>
      </c>
      <c r="R123" s="59">
        <f>'Formato 6 a)'!D131</f>
        <v>0</v>
      </c>
      <c r="S123" s="59">
        <f>'Formato 6 a)'!E131</f>
        <v>0</v>
      </c>
      <c r="T123" s="59">
        <f>'Formato 6 a)'!F131</f>
        <v>0</v>
      </c>
      <c r="U123" s="59">
        <f>'Formato 6 a)'!G131</f>
        <v>0</v>
      </c>
    </row>
    <row r="124" ht="15.75" customHeight="1">
      <c r="A124" s="5" t="str">
        <f t="shared" si="1"/>
        <v>6,1,2,5,9,0,0</v>
      </c>
      <c r="B124">
        <v>6.0</v>
      </c>
      <c r="C124">
        <v>1.0</v>
      </c>
      <c r="D124">
        <v>2.0</v>
      </c>
      <c r="E124">
        <v>5.0</v>
      </c>
      <c r="F124">
        <v>9.0</v>
      </c>
      <c r="K124" t="s">
        <v>3033</v>
      </c>
      <c r="P124">
        <f>'Formato 6 a)'!B132</f>
        <v>0</v>
      </c>
      <c r="Q124">
        <f>'Formato 6 a)'!C132</f>
        <v>0</v>
      </c>
      <c r="R124" s="59">
        <f>'Formato 6 a)'!D132</f>
        <v>0</v>
      </c>
      <c r="S124" s="59">
        <f>'Formato 6 a)'!E132</f>
        <v>0</v>
      </c>
      <c r="T124" s="59">
        <f>'Formato 6 a)'!F132</f>
        <v>0</v>
      </c>
      <c r="U124" s="59">
        <f>'Formato 6 a)'!G132</f>
        <v>0</v>
      </c>
    </row>
    <row r="125" ht="15.75" customHeight="1">
      <c r="A125" s="5" t="str">
        <f t="shared" si="1"/>
        <v>6,1,2,6,0,0,0</v>
      </c>
      <c r="B125">
        <v>6.0</v>
      </c>
      <c r="C125">
        <v>1.0</v>
      </c>
      <c r="D125">
        <v>2.0</v>
      </c>
      <c r="E125">
        <v>6.0</v>
      </c>
      <c r="J125" t="s">
        <v>3034</v>
      </c>
      <c r="P125">
        <f>'Formato 6 a)'!B133</f>
        <v>0</v>
      </c>
      <c r="Q125">
        <f>'Formato 6 a)'!C133</f>
        <v>0</v>
      </c>
      <c r="R125" s="59">
        <f>'Formato 6 a)'!D133</f>
        <v>0</v>
      </c>
      <c r="S125" s="59">
        <f>'Formato 6 a)'!E133</f>
        <v>0</v>
      </c>
      <c r="T125" s="59">
        <f>'Formato 6 a)'!F133</f>
        <v>0</v>
      </c>
      <c r="U125" s="59">
        <f>'Formato 6 a)'!G133</f>
        <v>0</v>
      </c>
    </row>
    <row r="126" ht="15.75" customHeight="1">
      <c r="A126" s="5" t="str">
        <f t="shared" si="1"/>
        <v>6,1,2,6,1,0,0</v>
      </c>
      <c r="B126">
        <v>6.0</v>
      </c>
      <c r="C126">
        <v>1.0</v>
      </c>
      <c r="D126">
        <v>2.0</v>
      </c>
      <c r="E126">
        <v>6.0</v>
      </c>
      <c r="F126">
        <v>1.0</v>
      </c>
      <c r="K126" t="s">
        <v>3035</v>
      </c>
      <c r="P126">
        <f>'Formato 6 a)'!B134</f>
        <v>0</v>
      </c>
      <c r="Q126">
        <f>'Formato 6 a)'!C134</f>
        <v>0</v>
      </c>
      <c r="R126" s="59">
        <f>'Formato 6 a)'!D134</f>
        <v>0</v>
      </c>
      <c r="S126" s="59">
        <f>'Formato 6 a)'!E134</f>
        <v>0</v>
      </c>
      <c r="T126" s="59">
        <f>'Formato 6 a)'!F134</f>
        <v>0</v>
      </c>
      <c r="U126" s="59">
        <f>'Formato 6 a)'!G134</f>
        <v>0</v>
      </c>
    </row>
    <row r="127" ht="15.75" customHeight="1">
      <c r="A127" s="5" t="str">
        <f t="shared" si="1"/>
        <v>6,1,2,6,2,0,0</v>
      </c>
      <c r="B127">
        <v>6.0</v>
      </c>
      <c r="C127">
        <v>1.0</v>
      </c>
      <c r="D127">
        <v>2.0</v>
      </c>
      <c r="E127">
        <v>6.0</v>
      </c>
      <c r="F127">
        <v>2.0</v>
      </c>
      <c r="K127" t="s">
        <v>3036</v>
      </c>
      <c r="P127">
        <f>'Formato 6 a)'!B135</f>
        <v>0</v>
      </c>
      <c r="Q127">
        <f>'Formato 6 a)'!C135</f>
        <v>0</v>
      </c>
      <c r="R127" s="59">
        <f>'Formato 6 a)'!D135</f>
        <v>0</v>
      </c>
      <c r="S127" s="59">
        <f>'Formato 6 a)'!E135</f>
        <v>0</v>
      </c>
      <c r="T127" s="59">
        <f>'Formato 6 a)'!F135</f>
        <v>0</v>
      </c>
      <c r="U127" s="59">
        <f>'Formato 6 a)'!G135</f>
        <v>0</v>
      </c>
    </row>
    <row r="128" ht="15.75" customHeight="1">
      <c r="A128" s="5" t="str">
        <f t="shared" si="1"/>
        <v>6,1,2,6,3,0,0</v>
      </c>
      <c r="B128">
        <v>6.0</v>
      </c>
      <c r="C128">
        <v>1.0</v>
      </c>
      <c r="D128">
        <v>2.0</v>
      </c>
      <c r="E128">
        <v>6.0</v>
      </c>
      <c r="F128">
        <v>3.0</v>
      </c>
      <c r="K128" t="s">
        <v>3037</v>
      </c>
      <c r="P128">
        <f>'Formato 6 a)'!B136</f>
        <v>0</v>
      </c>
      <c r="Q128">
        <f>'Formato 6 a)'!C136</f>
        <v>0</v>
      </c>
      <c r="R128" s="59">
        <f>'Formato 6 a)'!D136</f>
        <v>0</v>
      </c>
      <c r="S128" s="59">
        <f>'Formato 6 a)'!E136</f>
        <v>0</v>
      </c>
      <c r="T128" s="59">
        <f>'Formato 6 a)'!F136</f>
        <v>0</v>
      </c>
      <c r="U128" s="59">
        <f>'Formato 6 a)'!G136</f>
        <v>0</v>
      </c>
    </row>
    <row r="129" ht="15.75" customHeight="1">
      <c r="A129" s="5" t="str">
        <f t="shared" si="1"/>
        <v>6,1,2,7,0,0,0</v>
      </c>
      <c r="B129">
        <v>6.0</v>
      </c>
      <c r="C129">
        <v>1.0</v>
      </c>
      <c r="D129">
        <v>2.0</v>
      </c>
      <c r="E129">
        <v>7.0</v>
      </c>
      <c r="J129" t="s">
        <v>3038</v>
      </c>
      <c r="P129">
        <f>'Formato 6 a)'!B137</f>
        <v>0</v>
      </c>
      <c r="Q129">
        <f>'Formato 6 a)'!C137</f>
        <v>0</v>
      </c>
      <c r="R129" s="59">
        <f>'Formato 6 a)'!D137</f>
        <v>0</v>
      </c>
      <c r="S129" s="59">
        <f>'Formato 6 a)'!E137</f>
        <v>0</v>
      </c>
      <c r="T129" s="59">
        <f>'Formato 6 a)'!F137</f>
        <v>0</v>
      </c>
      <c r="U129" s="59">
        <f>'Formato 6 a)'!G137</f>
        <v>0</v>
      </c>
    </row>
    <row r="130" ht="15.75" customHeight="1">
      <c r="A130" s="5" t="str">
        <f t="shared" si="1"/>
        <v>6,1,2,7,1,0,0</v>
      </c>
      <c r="B130">
        <v>6.0</v>
      </c>
      <c r="C130">
        <v>1.0</v>
      </c>
      <c r="D130">
        <v>2.0</v>
      </c>
      <c r="E130">
        <v>7.0</v>
      </c>
      <c r="F130">
        <v>1.0</v>
      </c>
      <c r="K130" t="s">
        <v>3039</v>
      </c>
      <c r="P130">
        <f>'Formato 6 a)'!B138</f>
        <v>0</v>
      </c>
      <c r="Q130">
        <f>'Formato 6 a)'!C138</f>
        <v>0</v>
      </c>
      <c r="R130" s="59">
        <f>'Formato 6 a)'!D138</f>
        <v>0</v>
      </c>
      <c r="S130" s="59">
        <f>'Formato 6 a)'!E138</f>
        <v>0</v>
      </c>
      <c r="T130" s="59">
        <f>'Formato 6 a)'!F138</f>
        <v>0</v>
      </c>
      <c r="U130" s="59">
        <f>'Formato 6 a)'!G138</f>
        <v>0</v>
      </c>
    </row>
    <row r="131" ht="15.75" customHeight="1">
      <c r="A131" s="5" t="str">
        <f t="shared" si="1"/>
        <v>6,1,2,7,2,0,0</v>
      </c>
      <c r="B131">
        <v>6.0</v>
      </c>
      <c r="C131">
        <v>1.0</v>
      </c>
      <c r="D131">
        <v>2.0</v>
      </c>
      <c r="E131">
        <v>7.0</v>
      </c>
      <c r="F131">
        <v>2.0</v>
      </c>
      <c r="K131" t="s">
        <v>3040</v>
      </c>
      <c r="P131">
        <f>'Formato 6 a)'!B139</f>
        <v>0</v>
      </c>
      <c r="Q131">
        <f>'Formato 6 a)'!C139</f>
        <v>0</v>
      </c>
      <c r="R131" s="59">
        <f>'Formato 6 a)'!D139</f>
        <v>0</v>
      </c>
      <c r="S131" s="59">
        <f>'Formato 6 a)'!E139</f>
        <v>0</v>
      </c>
      <c r="T131" s="59">
        <f>'Formato 6 a)'!F139</f>
        <v>0</v>
      </c>
      <c r="U131" s="59">
        <f>'Formato 6 a)'!G139</f>
        <v>0</v>
      </c>
    </row>
    <row r="132" ht="15.75" customHeight="1">
      <c r="A132" s="5" t="str">
        <f t="shared" si="1"/>
        <v>6,1,2,7,3,0,0</v>
      </c>
      <c r="B132">
        <v>6.0</v>
      </c>
      <c r="C132">
        <v>1.0</v>
      </c>
      <c r="D132">
        <v>2.0</v>
      </c>
      <c r="E132">
        <v>7.0</v>
      </c>
      <c r="F132">
        <v>3.0</v>
      </c>
      <c r="K132" t="s">
        <v>3041</v>
      </c>
      <c r="P132">
        <f>'Formato 6 a)'!B140</f>
        <v>0</v>
      </c>
      <c r="Q132">
        <f>'Formato 6 a)'!C140</f>
        <v>0</v>
      </c>
      <c r="R132" s="59">
        <f>'Formato 6 a)'!D140</f>
        <v>0</v>
      </c>
      <c r="S132" s="59">
        <f>'Formato 6 a)'!E140</f>
        <v>0</v>
      </c>
      <c r="T132" s="59">
        <f>'Formato 6 a)'!F140</f>
        <v>0</v>
      </c>
      <c r="U132" s="59">
        <f>'Formato 6 a)'!G140</f>
        <v>0</v>
      </c>
    </row>
    <row r="133" ht="15.75" customHeight="1">
      <c r="A133" s="5" t="str">
        <f t="shared" si="1"/>
        <v>6,1,2,7,4,0,0</v>
      </c>
      <c r="B133">
        <v>6.0</v>
      </c>
      <c r="C133">
        <v>1.0</v>
      </c>
      <c r="D133">
        <v>2.0</v>
      </c>
      <c r="E133">
        <v>7.0</v>
      </c>
      <c r="F133">
        <v>4.0</v>
      </c>
      <c r="K133" t="s">
        <v>3042</v>
      </c>
      <c r="P133">
        <f>'Formato 6 a)'!B141</f>
        <v>0</v>
      </c>
      <c r="Q133">
        <f>'Formato 6 a)'!C141</f>
        <v>0</v>
      </c>
      <c r="R133" s="59">
        <f>'Formato 6 a)'!D141</f>
        <v>0</v>
      </c>
      <c r="S133" s="59">
        <f>'Formato 6 a)'!E141</f>
        <v>0</v>
      </c>
      <c r="T133" s="59">
        <f>'Formato 6 a)'!F141</f>
        <v>0</v>
      </c>
      <c r="U133" s="59">
        <f>'Formato 6 a)'!G141</f>
        <v>0</v>
      </c>
    </row>
    <row r="134" ht="15.75" customHeight="1">
      <c r="A134" s="5" t="str">
        <f t="shared" si="1"/>
        <v>6,1,2,7,5,0,0</v>
      </c>
      <c r="B134">
        <v>6.0</v>
      </c>
      <c r="C134">
        <v>1.0</v>
      </c>
      <c r="D134">
        <v>2.0</v>
      </c>
      <c r="E134">
        <v>7.0</v>
      </c>
      <c r="F134">
        <v>5.0</v>
      </c>
      <c r="K134" t="s">
        <v>3043</v>
      </c>
      <c r="P134">
        <f>'Formato 6 a)'!B142</f>
        <v>0</v>
      </c>
      <c r="Q134">
        <f>'Formato 6 a)'!C142</f>
        <v>0</v>
      </c>
      <c r="R134" s="59">
        <f>'Formato 6 a)'!D142</f>
        <v>0</v>
      </c>
      <c r="S134" s="59">
        <f>'Formato 6 a)'!E142</f>
        <v>0</v>
      </c>
      <c r="T134" s="59">
        <f>'Formato 6 a)'!F142</f>
        <v>0</v>
      </c>
      <c r="U134" s="59">
        <f>'Formato 6 a)'!G142</f>
        <v>0</v>
      </c>
    </row>
    <row r="135" ht="15.75" customHeight="1">
      <c r="A135" s="5" t="str">
        <f t="shared" si="1"/>
        <v>6,1,2,7,5,1,0</v>
      </c>
      <c r="B135">
        <v>6.0</v>
      </c>
      <c r="C135">
        <v>1.0</v>
      </c>
      <c r="D135">
        <v>2.0</v>
      </c>
      <c r="E135">
        <v>7.0</v>
      </c>
      <c r="F135">
        <v>5.0</v>
      </c>
      <c r="G135">
        <v>1.0</v>
      </c>
      <c r="L135" t="s">
        <v>3044</v>
      </c>
      <c r="P135">
        <f>'Formato 6 a)'!B143</f>
        <v>0</v>
      </c>
      <c r="Q135">
        <f>'Formato 6 a)'!C143</f>
        <v>0</v>
      </c>
      <c r="R135" s="59">
        <f>'Formato 6 a)'!D143</f>
        <v>0</v>
      </c>
      <c r="S135" s="59">
        <f>'Formato 6 a)'!E143</f>
        <v>0</v>
      </c>
      <c r="T135" s="59">
        <f>'Formato 6 a)'!F143</f>
        <v>0</v>
      </c>
      <c r="U135" s="59">
        <f>'Formato 6 a)'!G143</f>
        <v>0</v>
      </c>
    </row>
    <row r="136" ht="15.75" customHeight="1">
      <c r="A136" s="5" t="str">
        <f t="shared" si="1"/>
        <v>6,1,2,7,6,0,0</v>
      </c>
      <c r="B136">
        <v>6.0</v>
      </c>
      <c r="C136">
        <v>1.0</v>
      </c>
      <c r="D136">
        <v>2.0</v>
      </c>
      <c r="E136">
        <v>7.0</v>
      </c>
      <c r="F136">
        <v>6.0</v>
      </c>
      <c r="K136" t="s">
        <v>3045</v>
      </c>
      <c r="P136">
        <f>'Formato 6 a)'!B144</f>
        <v>0</v>
      </c>
      <c r="Q136">
        <f>'Formato 6 a)'!C144</f>
        <v>0</v>
      </c>
      <c r="R136" s="59">
        <f>'Formato 6 a)'!D144</f>
        <v>0</v>
      </c>
      <c r="S136" s="59">
        <f>'Formato 6 a)'!E144</f>
        <v>0</v>
      </c>
      <c r="T136" s="59">
        <f>'Formato 6 a)'!F144</f>
        <v>0</v>
      </c>
      <c r="U136" s="59">
        <f>'Formato 6 a)'!G144</f>
        <v>0</v>
      </c>
    </row>
    <row r="137" ht="15.75" customHeight="1">
      <c r="A137" s="5" t="str">
        <f t="shared" si="1"/>
        <v>6,1,2,7,7,0,0</v>
      </c>
      <c r="B137">
        <v>6.0</v>
      </c>
      <c r="C137">
        <v>1.0</v>
      </c>
      <c r="D137">
        <v>2.0</v>
      </c>
      <c r="E137">
        <v>7.0</v>
      </c>
      <c r="F137">
        <v>7.0</v>
      </c>
      <c r="K137" t="s">
        <v>3046</v>
      </c>
      <c r="P137">
        <f>'Formato 6 a)'!B145</f>
        <v>0</v>
      </c>
      <c r="Q137">
        <f>'Formato 6 a)'!C145</f>
        <v>0</v>
      </c>
      <c r="R137" s="59">
        <f>'Formato 6 a)'!D145</f>
        <v>0</v>
      </c>
      <c r="S137" s="59">
        <f>'Formato 6 a)'!E145</f>
        <v>0</v>
      </c>
      <c r="T137" s="59">
        <f>'Formato 6 a)'!F145</f>
        <v>0</v>
      </c>
      <c r="U137" s="59">
        <f>'Formato 6 a)'!G145</f>
        <v>0</v>
      </c>
    </row>
    <row r="138" ht="15.75" customHeight="1">
      <c r="A138" s="5" t="str">
        <f t="shared" si="1"/>
        <v>6,1,2,8,0,0,0</v>
      </c>
      <c r="B138">
        <v>6.0</v>
      </c>
      <c r="C138">
        <v>1.0</v>
      </c>
      <c r="D138">
        <v>2.0</v>
      </c>
      <c r="E138">
        <v>8.0</v>
      </c>
      <c r="J138" t="s">
        <v>3047</v>
      </c>
      <c r="P138">
        <f>'Formato 6 a)'!B146</f>
        <v>0</v>
      </c>
      <c r="Q138">
        <f>'Formato 6 a)'!C146</f>
        <v>0</v>
      </c>
      <c r="R138" s="59">
        <f>'Formato 6 a)'!D146</f>
        <v>0</v>
      </c>
      <c r="S138" s="59">
        <f>'Formato 6 a)'!E146</f>
        <v>0</v>
      </c>
      <c r="T138" s="59">
        <f>'Formato 6 a)'!F146</f>
        <v>0</v>
      </c>
      <c r="U138" s="59">
        <f>'Formato 6 a)'!G146</f>
        <v>0</v>
      </c>
    </row>
    <row r="139" ht="15.75" customHeight="1">
      <c r="A139" s="5" t="str">
        <f t="shared" si="1"/>
        <v>6,1,2,8,1,0,0</v>
      </c>
      <c r="B139">
        <v>6.0</v>
      </c>
      <c r="C139">
        <v>1.0</v>
      </c>
      <c r="D139">
        <v>2.0</v>
      </c>
      <c r="E139">
        <v>8.0</v>
      </c>
      <c r="F139">
        <v>1.0</v>
      </c>
      <c r="K139" t="s">
        <v>2829</v>
      </c>
      <c r="P139">
        <f>'Formato 6 a)'!B147</f>
        <v>0</v>
      </c>
      <c r="Q139">
        <f>'Formato 6 a)'!C147</f>
        <v>0</v>
      </c>
      <c r="R139" s="59">
        <f>'Formato 6 a)'!D147</f>
        <v>0</v>
      </c>
      <c r="S139" s="59">
        <f>'Formato 6 a)'!E147</f>
        <v>0</v>
      </c>
      <c r="T139" s="59">
        <f>'Formato 6 a)'!F147</f>
        <v>0</v>
      </c>
      <c r="U139" s="59">
        <f>'Formato 6 a)'!G147</f>
        <v>0</v>
      </c>
    </row>
    <row r="140" ht="15.75" customHeight="1">
      <c r="A140" s="5" t="str">
        <f t="shared" si="1"/>
        <v>6,1,2,8,2,0,0</v>
      </c>
      <c r="B140">
        <v>6.0</v>
      </c>
      <c r="C140">
        <v>1.0</v>
      </c>
      <c r="D140">
        <v>2.0</v>
      </c>
      <c r="E140">
        <v>8.0</v>
      </c>
      <c r="F140">
        <v>2.0</v>
      </c>
      <c r="K140" t="s">
        <v>2503</v>
      </c>
      <c r="P140">
        <f>'Formato 6 a)'!B148</f>
        <v>0</v>
      </c>
      <c r="Q140">
        <f>'Formato 6 a)'!C148</f>
        <v>0</v>
      </c>
      <c r="R140" s="59">
        <f>'Formato 6 a)'!D148</f>
        <v>0</v>
      </c>
      <c r="S140" s="59">
        <f>'Formato 6 a)'!E148</f>
        <v>0</v>
      </c>
      <c r="T140" s="59">
        <f>'Formato 6 a)'!F148</f>
        <v>0</v>
      </c>
      <c r="U140" s="59">
        <f>'Formato 6 a)'!G148</f>
        <v>0</v>
      </c>
    </row>
    <row r="141" ht="15.75" customHeight="1">
      <c r="A141" s="5" t="str">
        <f t="shared" si="1"/>
        <v>6,1,2,8,3,0,0</v>
      </c>
      <c r="B141">
        <v>6.0</v>
      </c>
      <c r="C141">
        <v>1.0</v>
      </c>
      <c r="D141">
        <v>2.0</v>
      </c>
      <c r="E141">
        <v>8.0</v>
      </c>
      <c r="F141">
        <v>3.0</v>
      </c>
      <c r="K141" t="s">
        <v>2869</v>
      </c>
      <c r="P141">
        <f>'Formato 6 a)'!B149</f>
        <v>0</v>
      </c>
      <c r="Q141">
        <f>'Formato 6 a)'!C149</f>
        <v>0</v>
      </c>
      <c r="R141" s="59">
        <f>'Formato 6 a)'!D149</f>
        <v>0</v>
      </c>
      <c r="S141" s="59">
        <f>'Formato 6 a)'!E149</f>
        <v>0</v>
      </c>
      <c r="T141" s="59">
        <f>'Formato 6 a)'!F149</f>
        <v>0</v>
      </c>
      <c r="U141" s="59">
        <f>'Formato 6 a)'!G149</f>
        <v>0</v>
      </c>
    </row>
    <row r="142" ht="15.75" customHeight="1">
      <c r="A142" s="5" t="str">
        <f t="shared" si="1"/>
        <v>6,1,2,9,0,0,0</v>
      </c>
      <c r="B142">
        <v>6.0</v>
      </c>
      <c r="C142">
        <v>1.0</v>
      </c>
      <c r="D142">
        <v>2.0</v>
      </c>
      <c r="E142">
        <v>9.0</v>
      </c>
      <c r="J142" t="s">
        <v>2631</v>
      </c>
      <c r="P142">
        <f>'Formato 6 a)'!B150</f>
        <v>0</v>
      </c>
      <c r="Q142">
        <f>'Formato 6 a)'!C150</f>
        <v>0</v>
      </c>
      <c r="R142" s="59">
        <f>'Formato 6 a)'!D150</f>
        <v>0</v>
      </c>
      <c r="S142" s="59">
        <f>'Formato 6 a)'!E150</f>
        <v>0</v>
      </c>
      <c r="T142" s="59">
        <f>'Formato 6 a)'!F150</f>
        <v>0</v>
      </c>
      <c r="U142" s="59">
        <f>'Formato 6 a)'!G150</f>
        <v>0</v>
      </c>
    </row>
    <row r="143" ht="15.75" customHeight="1">
      <c r="A143" s="5" t="str">
        <f t="shared" si="1"/>
        <v>6,1,2,9,1,0,0</v>
      </c>
      <c r="B143">
        <v>6.0</v>
      </c>
      <c r="C143">
        <v>1.0</v>
      </c>
      <c r="D143">
        <v>2.0</v>
      </c>
      <c r="E143">
        <v>9.0</v>
      </c>
      <c r="F143">
        <v>1.0</v>
      </c>
      <c r="K143" t="s">
        <v>3048</v>
      </c>
      <c r="P143">
        <f>'Formato 6 a)'!B151</f>
        <v>0</v>
      </c>
      <c r="Q143">
        <f>'Formato 6 a)'!C151</f>
        <v>0</v>
      </c>
      <c r="R143" s="59">
        <f>'Formato 6 a)'!D151</f>
        <v>0</v>
      </c>
      <c r="S143" s="59">
        <f>'Formato 6 a)'!E151</f>
        <v>0</v>
      </c>
      <c r="T143" s="59">
        <f>'Formato 6 a)'!F151</f>
        <v>0</v>
      </c>
      <c r="U143" s="59">
        <f>'Formato 6 a)'!G151</f>
        <v>0</v>
      </c>
    </row>
    <row r="144" ht="15.75" customHeight="1">
      <c r="A144" s="5" t="str">
        <f t="shared" si="1"/>
        <v>6,1,2,9,2,0,0</v>
      </c>
      <c r="B144">
        <v>6.0</v>
      </c>
      <c r="C144">
        <v>1.0</v>
      </c>
      <c r="D144">
        <v>2.0</v>
      </c>
      <c r="E144">
        <v>9.0</v>
      </c>
      <c r="F144">
        <v>2.0</v>
      </c>
      <c r="K144" t="s">
        <v>3049</v>
      </c>
      <c r="P144">
        <f>'Formato 6 a)'!B152</f>
        <v>0</v>
      </c>
      <c r="Q144">
        <f>'Formato 6 a)'!C152</f>
        <v>0</v>
      </c>
      <c r="R144" s="59">
        <f>'Formato 6 a)'!D152</f>
        <v>0</v>
      </c>
      <c r="S144" s="59">
        <f>'Formato 6 a)'!E152</f>
        <v>0</v>
      </c>
      <c r="T144" s="59">
        <f>'Formato 6 a)'!F152</f>
        <v>0</v>
      </c>
      <c r="U144" s="59">
        <f>'Formato 6 a)'!G152</f>
        <v>0</v>
      </c>
    </row>
    <row r="145" ht="15.75" customHeight="1">
      <c r="A145" s="5" t="str">
        <f t="shared" si="1"/>
        <v>6,1,2,9,3,0,0</v>
      </c>
      <c r="B145">
        <v>6.0</v>
      </c>
      <c r="C145">
        <v>1.0</v>
      </c>
      <c r="D145">
        <v>2.0</v>
      </c>
      <c r="E145">
        <v>9.0</v>
      </c>
      <c r="F145">
        <v>3.0</v>
      </c>
      <c r="K145" t="s">
        <v>3050</v>
      </c>
      <c r="P145">
        <f>'Formato 6 a)'!B153</f>
        <v>0</v>
      </c>
      <c r="Q145">
        <f>'Formato 6 a)'!C153</f>
        <v>0</v>
      </c>
      <c r="R145" s="59">
        <f>'Formato 6 a)'!D153</f>
        <v>0</v>
      </c>
      <c r="S145" s="59">
        <f>'Formato 6 a)'!E153</f>
        <v>0</v>
      </c>
      <c r="T145" s="59">
        <f>'Formato 6 a)'!F153</f>
        <v>0</v>
      </c>
      <c r="U145" s="59">
        <f>'Formato 6 a)'!G153</f>
        <v>0</v>
      </c>
    </row>
    <row r="146" ht="15.75" customHeight="1">
      <c r="A146" s="5" t="str">
        <f t="shared" si="1"/>
        <v>6,1,2,9,4,0,0</v>
      </c>
      <c r="B146">
        <v>6.0</v>
      </c>
      <c r="C146">
        <v>1.0</v>
      </c>
      <c r="D146">
        <v>2.0</v>
      </c>
      <c r="E146">
        <v>9.0</v>
      </c>
      <c r="F146">
        <v>4.0</v>
      </c>
      <c r="K146" t="s">
        <v>3051</v>
      </c>
      <c r="P146">
        <f>'Formato 6 a)'!B154</f>
        <v>0</v>
      </c>
      <c r="Q146">
        <f>'Formato 6 a)'!C154</f>
        <v>0</v>
      </c>
      <c r="R146" s="59">
        <f>'Formato 6 a)'!D154</f>
        <v>0</v>
      </c>
      <c r="S146" s="59">
        <f>'Formato 6 a)'!E154</f>
        <v>0</v>
      </c>
      <c r="T146" s="59">
        <f>'Formato 6 a)'!F154</f>
        <v>0</v>
      </c>
      <c r="U146" s="59">
        <f>'Formato 6 a)'!G154</f>
        <v>0</v>
      </c>
    </row>
    <row r="147" ht="15.75" customHeight="1">
      <c r="A147" s="5" t="str">
        <f t="shared" si="1"/>
        <v>6,1,2,9,5,0,0</v>
      </c>
      <c r="B147">
        <v>6.0</v>
      </c>
      <c r="C147">
        <v>1.0</v>
      </c>
      <c r="D147">
        <v>2.0</v>
      </c>
      <c r="E147">
        <v>9.0</v>
      </c>
      <c r="F147">
        <v>5.0</v>
      </c>
      <c r="K147" t="s">
        <v>3052</v>
      </c>
      <c r="P147">
        <f>'Formato 6 a)'!B155</f>
        <v>0</v>
      </c>
      <c r="Q147">
        <f>'Formato 6 a)'!C155</f>
        <v>0</v>
      </c>
      <c r="R147" s="59">
        <f>'Formato 6 a)'!D155</f>
        <v>0</v>
      </c>
      <c r="S147" s="59">
        <f>'Formato 6 a)'!E155</f>
        <v>0</v>
      </c>
      <c r="T147" s="59">
        <f>'Formato 6 a)'!F155</f>
        <v>0</v>
      </c>
      <c r="U147" s="59">
        <f>'Formato 6 a)'!G155</f>
        <v>0</v>
      </c>
    </row>
    <row r="148" ht="15.75" customHeight="1">
      <c r="A148" s="5" t="str">
        <f t="shared" si="1"/>
        <v>6,1,2,9,6,0,0</v>
      </c>
      <c r="B148">
        <v>6.0</v>
      </c>
      <c r="C148">
        <v>1.0</v>
      </c>
      <c r="D148">
        <v>2.0</v>
      </c>
      <c r="E148">
        <v>9.0</v>
      </c>
      <c r="F148">
        <v>6.0</v>
      </c>
      <c r="K148" t="s">
        <v>3053</v>
      </c>
      <c r="P148">
        <f>'Formato 6 a)'!B156</f>
        <v>0</v>
      </c>
      <c r="Q148">
        <f>'Formato 6 a)'!C156</f>
        <v>0</v>
      </c>
      <c r="R148" s="59">
        <f>'Formato 6 a)'!D156</f>
        <v>0</v>
      </c>
      <c r="S148" s="59">
        <f>'Formato 6 a)'!E156</f>
        <v>0</v>
      </c>
      <c r="T148" s="59">
        <f>'Formato 6 a)'!F156</f>
        <v>0</v>
      </c>
      <c r="U148" s="59">
        <f>'Formato 6 a)'!G156</f>
        <v>0</v>
      </c>
    </row>
    <row r="149" ht="15.75" customHeight="1">
      <c r="A149" s="5" t="str">
        <f t="shared" si="1"/>
        <v>6,1,2,9,7,0,0</v>
      </c>
      <c r="B149">
        <v>6.0</v>
      </c>
      <c r="C149">
        <v>1.0</v>
      </c>
      <c r="D149">
        <v>2.0</v>
      </c>
      <c r="E149">
        <v>9.0</v>
      </c>
      <c r="F149">
        <v>7.0</v>
      </c>
      <c r="K149" t="s">
        <v>3054</v>
      </c>
      <c r="P149">
        <f>'Formato 6 a)'!B157</f>
        <v>0</v>
      </c>
      <c r="Q149">
        <f>'Formato 6 a)'!C157</f>
        <v>0</v>
      </c>
      <c r="R149" s="59">
        <f>'Formato 6 a)'!D157</f>
        <v>0</v>
      </c>
      <c r="S149" s="59">
        <f>'Formato 6 a)'!E157</f>
        <v>0</v>
      </c>
      <c r="T149" s="59">
        <f>'Formato 6 a)'!F157</f>
        <v>0</v>
      </c>
      <c r="U149" s="59">
        <f>'Formato 6 a)'!G157</f>
        <v>0</v>
      </c>
    </row>
    <row r="150" ht="15.75" customHeight="1">
      <c r="A150" s="5" t="str">
        <f t="shared" si="1"/>
        <v>6,1,3,10,0,0,0</v>
      </c>
      <c r="B150">
        <v>6.0</v>
      </c>
      <c r="C150">
        <v>1.0</v>
      </c>
      <c r="D150">
        <v>3.0</v>
      </c>
      <c r="E150">
        <v>10.0</v>
      </c>
      <c r="I150" t="s">
        <v>3056</v>
      </c>
      <c r="P150" s="59">
        <f>'Formato 6 a)'!B159</f>
        <v>27762145.96</v>
      </c>
      <c r="Q150" s="59">
        <f>'Formato 6 a)'!C159</f>
        <v>2934962.73</v>
      </c>
      <c r="R150" s="59">
        <f>'Formato 6 a)'!D159</f>
        <v>30697108.69</v>
      </c>
      <c r="S150" s="59">
        <f>'Formato 6 a)'!E159</f>
        <v>19436785.28</v>
      </c>
      <c r="T150" s="59">
        <f>'Formato 6 a)'!F159</f>
        <v>19378131.61</v>
      </c>
      <c r="U150" s="59">
        <f>'Formato 6 a)'!G159</f>
        <v>11260323.41</v>
      </c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59.29"/>
    <col customWidth="1" min="2" max="6" width="20.71"/>
    <col customWidth="1" min="7" max="7" width="18.29"/>
    <col customWidth="1" hidden="1" min="8" max="16384" width="10.71"/>
  </cols>
  <sheetData>
    <row r="1" ht="56.25" customHeight="1">
      <c r="A1" s="101" t="s">
        <v>3055</v>
      </c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9"/>
    </row>
    <row r="3">
      <c r="A3" s="20" t="s">
        <v>2899</v>
      </c>
      <c r="B3" s="21"/>
      <c r="C3" s="21"/>
      <c r="D3" s="21"/>
      <c r="E3" s="21"/>
      <c r="F3" s="21"/>
      <c r="G3" s="22"/>
    </row>
    <row r="4">
      <c r="A4" s="20" t="s">
        <v>3057</v>
      </c>
      <c r="B4" s="21"/>
      <c r="C4" s="21"/>
      <c r="D4" s="21"/>
      <c r="E4" s="21"/>
      <c r="F4" s="21"/>
      <c r="G4" s="22"/>
    </row>
    <row r="5">
      <c r="A5" s="20" t="str">
        <f>TRIMESTRE</f>
        <v>Del 1 de enero al 30 de septiembre de 2018 (b)</v>
      </c>
      <c r="B5" s="21"/>
      <c r="C5" s="21"/>
      <c r="D5" s="21"/>
      <c r="E5" s="21"/>
      <c r="F5" s="21"/>
      <c r="G5" s="22"/>
    </row>
    <row r="6">
      <c r="A6" s="23" t="s">
        <v>655</v>
      </c>
      <c r="B6" s="24"/>
      <c r="C6" s="24"/>
      <c r="D6" s="24"/>
      <c r="E6" s="24"/>
      <c r="F6" s="24"/>
      <c r="G6" s="25"/>
    </row>
    <row r="7">
      <c r="A7" s="92" t="s">
        <v>769</v>
      </c>
      <c r="B7" s="93" t="s">
        <v>2901</v>
      </c>
      <c r="C7" s="94"/>
      <c r="D7" s="94"/>
      <c r="E7" s="94"/>
      <c r="F7" s="9"/>
      <c r="G7" s="104" t="s">
        <v>2902</v>
      </c>
    </row>
    <row r="8">
      <c r="A8" s="95"/>
      <c r="B8" s="28" t="s">
        <v>2903</v>
      </c>
      <c r="C8" s="29" t="s">
        <v>2777</v>
      </c>
      <c r="D8" s="28" t="s">
        <v>2778</v>
      </c>
      <c r="E8" s="28" t="s">
        <v>2697</v>
      </c>
      <c r="F8" s="28" t="s">
        <v>2719</v>
      </c>
      <c r="G8" s="95"/>
    </row>
    <row r="9">
      <c r="A9" s="96" t="s">
        <v>3058</v>
      </c>
      <c r="B9" s="38">
        <f>SUM(B10:GASTO_NE_FIN_01)</f>
        <v>27762145.96</v>
      </c>
      <c r="C9" s="38">
        <f>SUM(C10:GASTO_NE_FIN_02)</f>
        <v>2934962.73</v>
      </c>
      <c r="D9" s="38">
        <f>SUM(D10:GASTO_NE_FIN_03)</f>
        <v>30697108.69</v>
      </c>
      <c r="E9" s="38">
        <f>SUM(E10:GASTO_NE_FIN_04)</f>
        <v>19436785.28</v>
      </c>
      <c r="F9" s="38">
        <f>SUM(F10:GASTO_NE_FIN_05)</f>
        <v>19378131.61</v>
      </c>
      <c r="G9" s="38">
        <f>SUM(G10:GASTO_NE_FIN_06)</f>
        <v>11260323.41</v>
      </c>
    </row>
    <row r="10">
      <c r="A10" s="117" t="s">
        <v>3059</v>
      </c>
      <c r="B10" s="5">
        <v>8066246.29</v>
      </c>
      <c r="C10" s="34">
        <v>1247425.73</v>
      </c>
      <c r="D10" s="34">
        <f t="shared" ref="D10:D23" si="1">+B10+C10</f>
        <v>9313672.02</v>
      </c>
      <c r="E10" s="5">
        <v>5935403.36</v>
      </c>
      <c r="F10" s="5">
        <v>5890759.78</v>
      </c>
      <c r="G10" s="34">
        <f t="shared" ref="G10:G23" si="2">+D10-E10</f>
        <v>3378268.66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5"/>
    </row>
    <row r="11">
      <c r="A11" s="117" t="s">
        <v>3148</v>
      </c>
      <c r="B11" s="5">
        <v>2401998.17</v>
      </c>
      <c r="C11" s="34">
        <v>293578.37</v>
      </c>
      <c r="D11" s="34">
        <f t="shared" si="1"/>
        <v>2695576.54</v>
      </c>
      <c r="E11" s="5">
        <v>1332146.73</v>
      </c>
      <c r="F11" s="5">
        <v>1325905.57</v>
      </c>
      <c r="G11" s="34">
        <f t="shared" si="2"/>
        <v>1363429.81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5"/>
    </row>
    <row r="12">
      <c r="A12" s="117" t="s">
        <v>3161</v>
      </c>
      <c r="B12" s="5">
        <v>953017.02</v>
      </c>
      <c r="C12" s="34">
        <v>-101753.05</v>
      </c>
      <c r="D12" s="34">
        <f t="shared" si="1"/>
        <v>851263.97</v>
      </c>
      <c r="E12" s="5">
        <v>588510.3</v>
      </c>
      <c r="F12" s="5">
        <v>588510.3</v>
      </c>
      <c r="G12" s="34">
        <f t="shared" si="2"/>
        <v>262753.67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5"/>
    </row>
    <row r="13">
      <c r="A13" s="117" t="s">
        <v>3162</v>
      </c>
      <c r="B13" s="5">
        <v>2081093.16</v>
      </c>
      <c r="C13" s="34">
        <v>45184.96</v>
      </c>
      <c r="D13" s="34">
        <f t="shared" si="1"/>
        <v>2126278.12</v>
      </c>
      <c r="E13" s="5">
        <v>1373209.09</v>
      </c>
      <c r="F13" s="5">
        <v>1373209.09</v>
      </c>
      <c r="G13" s="34">
        <f t="shared" si="2"/>
        <v>753069.03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5"/>
    </row>
    <row r="14">
      <c r="A14" s="117" t="s">
        <v>3190</v>
      </c>
      <c r="B14" s="5">
        <v>1228212.92</v>
      </c>
      <c r="C14" s="5">
        <v>123354.8</v>
      </c>
      <c r="D14" s="34">
        <f t="shared" si="1"/>
        <v>1351567.72</v>
      </c>
      <c r="E14" s="5">
        <v>711807.05</v>
      </c>
      <c r="F14" s="5">
        <v>709127.9</v>
      </c>
      <c r="G14" s="34">
        <f t="shared" si="2"/>
        <v>639760.67</v>
      </c>
      <c r="H14" s="5">
        <v>165347.52</v>
      </c>
      <c r="I14" s="5">
        <v>165347.52</v>
      </c>
      <c r="J14" s="5">
        <v>165347.52</v>
      </c>
      <c r="K14" s="5">
        <v>165347.52</v>
      </c>
      <c r="L14" s="5">
        <v>165347.52</v>
      </c>
      <c r="M14" s="5">
        <v>165347.52</v>
      </c>
      <c r="N14" s="5">
        <v>165347.52</v>
      </c>
      <c r="O14" s="5">
        <v>165347.52</v>
      </c>
      <c r="P14" s="5">
        <v>165347.52</v>
      </c>
      <c r="Q14" s="5">
        <v>165347.52</v>
      </c>
      <c r="R14" s="5">
        <v>165347.52</v>
      </c>
      <c r="S14" s="5">
        <v>165347.52</v>
      </c>
      <c r="T14" s="5">
        <v>165347.52</v>
      </c>
      <c r="U14" s="5">
        <v>165347.52</v>
      </c>
      <c r="V14" s="5">
        <v>165347.52</v>
      </c>
      <c r="W14" s="5">
        <v>165347.52</v>
      </c>
      <c r="X14" s="5">
        <v>165347.52</v>
      </c>
      <c r="Y14" s="5">
        <v>165347.52</v>
      </c>
      <c r="Z14" s="5">
        <v>165347.52</v>
      </c>
      <c r="AA14" s="5">
        <v>165347.52</v>
      </c>
      <c r="AB14" s="5">
        <v>165347.52</v>
      </c>
      <c r="AC14" s="5">
        <v>165347.52</v>
      </c>
      <c r="AD14" s="5">
        <v>165347.52</v>
      </c>
      <c r="AE14" s="5">
        <v>165347.52</v>
      </c>
      <c r="AF14" s="5">
        <v>165347.52</v>
      </c>
      <c r="AG14" s="5">
        <v>165347.52</v>
      </c>
      <c r="AH14" s="5">
        <v>165347.52</v>
      </c>
      <c r="AI14" s="5">
        <v>165347.52</v>
      </c>
      <c r="AJ14" s="5">
        <v>165347.52</v>
      </c>
      <c r="AK14" s="5">
        <v>165347.52</v>
      </c>
      <c r="AL14" s="5">
        <v>165347.52</v>
      </c>
      <c r="AM14" s="5">
        <v>165347.52</v>
      </c>
      <c r="AN14" s="5">
        <v>165347.52</v>
      </c>
      <c r="AO14" s="5">
        <v>165347.52</v>
      </c>
      <c r="AP14" s="5">
        <v>165347.52</v>
      </c>
      <c r="AQ14" s="5">
        <v>165347.52</v>
      </c>
      <c r="AR14" s="5">
        <v>165347.52</v>
      </c>
      <c r="AS14" s="5">
        <v>165347.52</v>
      </c>
      <c r="AT14" s="5">
        <v>165347.52</v>
      </c>
      <c r="AU14" s="5">
        <v>165347.52</v>
      </c>
      <c r="AV14" s="5">
        <v>165347.52</v>
      </c>
      <c r="AW14" s="5">
        <v>165347.52</v>
      </c>
      <c r="AX14" s="5">
        <v>165347.52</v>
      </c>
      <c r="AY14" s="5">
        <v>165347.52</v>
      </c>
      <c r="AZ14" s="5">
        <v>165347.52</v>
      </c>
      <c r="BA14" s="5">
        <v>165347.52</v>
      </c>
      <c r="BB14" s="5">
        <v>165347.52</v>
      </c>
      <c r="BC14" s="5">
        <v>165347.52</v>
      </c>
      <c r="BD14" s="5">
        <v>165347.52</v>
      </c>
      <c r="BE14" s="5">
        <v>165347.52</v>
      </c>
      <c r="BF14" s="5">
        <v>165347.52</v>
      </c>
      <c r="BG14" s="5">
        <v>165347.52</v>
      </c>
      <c r="BH14" s="5">
        <v>165347.52</v>
      </c>
      <c r="BI14" s="5">
        <v>165347.52</v>
      </c>
      <c r="BJ14" s="5">
        <v>165347.52</v>
      </c>
      <c r="BK14" s="5">
        <v>165347.52</v>
      </c>
      <c r="BL14" s="5">
        <v>165347.52</v>
      </c>
      <c r="BM14" s="5">
        <v>165347.52</v>
      </c>
      <c r="BN14" s="5">
        <v>165347.52</v>
      </c>
      <c r="BO14" s="5">
        <v>165347.52</v>
      </c>
      <c r="BP14" s="5">
        <v>165347.52</v>
      </c>
      <c r="BQ14" s="5">
        <v>165347.52</v>
      </c>
      <c r="BR14" s="5">
        <v>165347.52</v>
      </c>
      <c r="BS14" s="5">
        <v>165347.52</v>
      </c>
      <c r="BT14" s="5">
        <v>165347.52</v>
      </c>
      <c r="BU14" s="5">
        <v>165347.52</v>
      </c>
      <c r="BV14" s="5">
        <v>165347.52</v>
      </c>
      <c r="BW14" s="5">
        <v>165347.52</v>
      </c>
      <c r="BX14" s="5">
        <v>165347.52</v>
      </c>
      <c r="BY14" s="5">
        <v>165347.52</v>
      </c>
      <c r="BZ14" s="5">
        <v>165347.52</v>
      </c>
      <c r="CA14" s="5">
        <v>165347.52</v>
      </c>
      <c r="CB14" s="5">
        <v>165347.52</v>
      </c>
      <c r="CC14" s="5">
        <v>165347.52</v>
      </c>
      <c r="CD14" s="5">
        <v>165347.52</v>
      </c>
      <c r="CE14" s="5">
        <v>165347.52</v>
      </c>
      <c r="CF14" s="5">
        <v>165347.52</v>
      </c>
      <c r="CG14" s="5">
        <v>165347.52</v>
      </c>
      <c r="CH14" s="5">
        <v>165347.52</v>
      </c>
      <c r="CI14" s="5">
        <v>165347.52</v>
      </c>
      <c r="CJ14" s="5">
        <v>165347.52</v>
      </c>
      <c r="CK14" s="5">
        <v>165347.52</v>
      </c>
      <c r="CL14" s="5">
        <v>165347.52</v>
      </c>
      <c r="CM14" s="5">
        <v>165347.52</v>
      </c>
      <c r="CN14" s="5">
        <v>165347.52</v>
      </c>
      <c r="CO14" s="5">
        <v>165347.52</v>
      </c>
      <c r="CP14" s="5">
        <v>165347.52</v>
      </c>
      <c r="CQ14" s="5">
        <v>165347.52</v>
      </c>
      <c r="CR14" s="5">
        <v>165347.52</v>
      </c>
      <c r="CS14" s="5">
        <v>165347.52</v>
      </c>
      <c r="CT14" s="5">
        <v>165347.52</v>
      </c>
      <c r="CU14" s="5">
        <v>165347.52</v>
      </c>
      <c r="CV14" s="5">
        <v>165347.52</v>
      </c>
      <c r="CW14" s="5">
        <v>165347.52</v>
      </c>
      <c r="CX14" s="5">
        <v>165347.52</v>
      </c>
      <c r="CY14" s="5">
        <v>165347.52</v>
      </c>
      <c r="CZ14" s="5">
        <v>165347.52</v>
      </c>
      <c r="DA14" s="5">
        <v>165347.52</v>
      </c>
      <c r="DB14" s="5">
        <v>165347.52</v>
      </c>
      <c r="DC14" s="5">
        <v>165347.52</v>
      </c>
      <c r="DD14" s="5">
        <v>165347.52</v>
      </c>
      <c r="DE14" s="5">
        <v>165347.52</v>
      </c>
      <c r="DF14" s="5">
        <v>165347.52</v>
      </c>
      <c r="DG14" s="5">
        <v>165347.52</v>
      </c>
      <c r="DH14" s="5">
        <v>165347.52</v>
      </c>
      <c r="DI14" s="5">
        <v>165347.52</v>
      </c>
      <c r="DJ14" s="5">
        <v>165347.52</v>
      </c>
      <c r="DK14" s="5">
        <v>165347.52</v>
      </c>
      <c r="DL14" s="5">
        <v>165347.52</v>
      </c>
      <c r="DM14" s="5">
        <v>165347.52</v>
      </c>
      <c r="DN14" s="5">
        <v>165347.52</v>
      </c>
      <c r="DO14" s="5">
        <v>165347.52</v>
      </c>
      <c r="DP14" s="5">
        <v>165347.52</v>
      </c>
      <c r="DQ14" s="5">
        <v>165347.52</v>
      </c>
      <c r="DR14" s="5">
        <v>165347.52</v>
      </c>
      <c r="DS14" s="5">
        <v>165347.52</v>
      </c>
      <c r="DT14" s="5">
        <v>165347.52</v>
      </c>
      <c r="DU14" s="5">
        <v>165347.52</v>
      </c>
      <c r="DV14" s="5">
        <v>165347.52</v>
      </c>
      <c r="DW14" s="5">
        <v>165347.52</v>
      </c>
      <c r="DX14" s="5">
        <v>165347.52</v>
      </c>
      <c r="DY14" s="5">
        <v>165347.52</v>
      </c>
      <c r="DZ14" s="5">
        <v>165347.52</v>
      </c>
      <c r="EA14" s="5">
        <v>165347.52</v>
      </c>
      <c r="EB14" s="5">
        <v>165347.52</v>
      </c>
      <c r="EC14" s="5">
        <v>165347.52</v>
      </c>
      <c r="ED14" s="5">
        <v>165347.52</v>
      </c>
      <c r="EE14" s="5">
        <v>165347.52</v>
      </c>
      <c r="EF14" s="5">
        <v>165347.52</v>
      </c>
      <c r="EG14" s="5">
        <v>165347.52</v>
      </c>
      <c r="EH14" s="5">
        <v>165347.52</v>
      </c>
      <c r="EI14" s="5">
        <v>165347.52</v>
      </c>
      <c r="EJ14" s="5">
        <v>165347.52</v>
      </c>
      <c r="EK14" s="5">
        <v>165347.52</v>
      </c>
      <c r="EL14" s="5">
        <v>165347.52</v>
      </c>
      <c r="EM14" s="5">
        <v>165347.52</v>
      </c>
      <c r="EN14" s="5">
        <v>165347.52</v>
      </c>
      <c r="EO14" s="5">
        <v>165347.52</v>
      </c>
      <c r="EP14" s="5">
        <v>165347.52</v>
      </c>
      <c r="EQ14" s="5">
        <v>165347.52</v>
      </c>
      <c r="ER14" s="5">
        <v>165347.52</v>
      </c>
      <c r="ES14" s="5">
        <v>165347.52</v>
      </c>
      <c r="ET14" s="5">
        <v>165347.52</v>
      </c>
      <c r="EU14" s="5">
        <v>165347.52</v>
      </c>
      <c r="EV14" s="5">
        <v>165347.52</v>
      </c>
      <c r="EW14" s="5">
        <v>165347.52</v>
      </c>
      <c r="EX14" s="5">
        <v>165347.52</v>
      </c>
      <c r="EY14" s="5">
        <v>165347.52</v>
      </c>
      <c r="EZ14" s="5">
        <v>165347.52</v>
      </c>
      <c r="FA14" s="5">
        <v>165347.52</v>
      </c>
      <c r="FB14" s="5">
        <v>165347.52</v>
      </c>
      <c r="FC14" s="5">
        <v>165347.52</v>
      </c>
      <c r="FD14" s="5">
        <v>165347.52</v>
      </c>
      <c r="FE14" s="5">
        <v>165347.52</v>
      </c>
      <c r="FF14" s="5">
        <v>165347.52</v>
      </c>
      <c r="FG14" s="5">
        <v>165347.52</v>
      </c>
      <c r="FH14" s="5">
        <v>165347.52</v>
      </c>
      <c r="FI14" s="5">
        <v>165347.52</v>
      </c>
      <c r="FJ14" s="5">
        <v>165347.52</v>
      </c>
      <c r="FK14" s="5">
        <v>165347.52</v>
      </c>
      <c r="FL14" s="5">
        <v>165347.52</v>
      </c>
      <c r="FM14" s="5">
        <v>165347.52</v>
      </c>
      <c r="FN14" s="5">
        <v>165347.52</v>
      </c>
      <c r="FO14" s="5">
        <v>165347.52</v>
      </c>
      <c r="FP14" s="5">
        <v>165347.52</v>
      </c>
      <c r="FQ14" s="5">
        <v>165347.52</v>
      </c>
      <c r="FR14" s="5">
        <v>165347.52</v>
      </c>
      <c r="FS14" s="5">
        <v>165347.52</v>
      </c>
      <c r="FT14" s="5">
        <v>165347.52</v>
      </c>
      <c r="FU14" s="5">
        <v>165347.52</v>
      </c>
      <c r="FV14" s="5">
        <v>165347.52</v>
      </c>
      <c r="FW14" s="5">
        <v>165347.52</v>
      </c>
      <c r="FX14" s="5">
        <v>165347.52</v>
      </c>
      <c r="FY14" s="5">
        <v>165347.52</v>
      </c>
      <c r="FZ14" s="5">
        <v>165347.52</v>
      </c>
      <c r="GA14" s="5">
        <v>165347.52</v>
      </c>
      <c r="GB14" s="5">
        <v>165347.52</v>
      </c>
      <c r="GC14" s="5">
        <v>165347.52</v>
      </c>
      <c r="GD14" s="5">
        <v>165347.52</v>
      </c>
      <c r="GE14" s="5">
        <v>165347.52</v>
      </c>
      <c r="GF14" s="5">
        <v>165347.52</v>
      </c>
      <c r="GG14" s="5">
        <v>165347.52</v>
      </c>
      <c r="GH14" s="5">
        <v>165347.52</v>
      </c>
      <c r="GI14" s="5">
        <v>165347.52</v>
      </c>
      <c r="GJ14" s="5">
        <v>165347.52</v>
      </c>
      <c r="GK14" s="5">
        <v>165347.52</v>
      </c>
      <c r="GL14" s="5">
        <v>165347.52</v>
      </c>
      <c r="GM14" s="5">
        <v>165347.52</v>
      </c>
      <c r="GN14" s="5">
        <v>165347.52</v>
      </c>
      <c r="GO14" s="5">
        <v>165347.52</v>
      </c>
      <c r="GP14" s="5">
        <v>165347.52</v>
      </c>
      <c r="GQ14" s="5">
        <v>165347.52</v>
      </c>
      <c r="GR14" s="5">
        <v>165347.52</v>
      </c>
      <c r="GS14" s="5">
        <v>165347.52</v>
      </c>
      <c r="GT14" s="5">
        <v>165347.52</v>
      </c>
      <c r="GU14" s="5">
        <v>165347.52</v>
      </c>
      <c r="GV14" s="5">
        <v>165347.52</v>
      </c>
      <c r="GW14" s="5">
        <v>165347.52</v>
      </c>
      <c r="GX14" s="5">
        <v>165347.52</v>
      </c>
      <c r="GY14" s="5">
        <v>165347.52</v>
      </c>
      <c r="GZ14" s="5">
        <v>165347.52</v>
      </c>
      <c r="HA14" s="5">
        <v>165347.52</v>
      </c>
      <c r="HB14" s="5">
        <v>165347.52</v>
      </c>
      <c r="HC14" s="5">
        <v>165347.52</v>
      </c>
      <c r="HD14" s="5">
        <v>165347.52</v>
      </c>
      <c r="HE14" s="5">
        <v>165347.52</v>
      </c>
      <c r="HF14" s="5">
        <v>165347.52</v>
      </c>
      <c r="HG14" s="5">
        <v>165347.52</v>
      </c>
      <c r="HH14" s="5">
        <v>165347.52</v>
      </c>
      <c r="HI14" s="5">
        <v>165347.52</v>
      </c>
      <c r="HJ14" s="5">
        <v>165347.52</v>
      </c>
      <c r="HK14" s="5">
        <v>165347.52</v>
      </c>
      <c r="HL14" s="5">
        <v>165347.52</v>
      </c>
      <c r="HM14" s="5">
        <v>165347.52</v>
      </c>
      <c r="HN14" s="5">
        <v>165347.52</v>
      </c>
      <c r="HO14" s="5">
        <v>165347.52</v>
      </c>
      <c r="HP14" s="5">
        <v>165347.52</v>
      </c>
      <c r="HQ14" s="5">
        <v>165347.52</v>
      </c>
      <c r="HR14" s="5">
        <v>165347.52</v>
      </c>
      <c r="HS14" s="5">
        <v>165347.52</v>
      </c>
      <c r="HT14" s="5">
        <v>165347.52</v>
      </c>
      <c r="HU14" s="5">
        <v>165347.52</v>
      </c>
      <c r="HV14" s="5">
        <v>165347.52</v>
      </c>
      <c r="HW14" s="5">
        <v>165347.52</v>
      </c>
      <c r="HX14" s="5">
        <v>165347.52</v>
      </c>
      <c r="HY14" s="5">
        <v>165347.52</v>
      </c>
      <c r="HZ14" s="5">
        <v>165347.52</v>
      </c>
      <c r="IA14" s="5">
        <v>165347.52</v>
      </c>
      <c r="IB14" s="5">
        <v>165347.52</v>
      </c>
      <c r="IC14" s="5">
        <v>165347.52</v>
      </c>
      <c r="ID14" s="5">
        <v>165347.52</v>
      </c>
      <c r="IE14" s="5">
        <v>165347.52</v>
      </c>
      <c r="IF14" s="5">
        <v>165347.52</v>
      </c>
      <c r="IG14" s="5">
        <v>165347.52</v>
      </c>
      <c r="IH14" s="5">
        <v>165347.52</v>
      </c>
      <c r="II14" s="5">
        <v>165347.52</v>
      </c>
      <c r="IJ14" s="5">
        <v>165347.52</v>
      </c>
      <c r="IK14" s="5">
        <v>165347.52</v>
      </c>
      <c r="IL14" s="5">
        <v>165347.52</v>
      </c>
      <c r="IM14" s="5">
        <v>165347.52</v>
      </c>
      <c r="IN14" s="5">
        <v>165347.52</v>
      </c>
      <c r="IO14" s="5">
        <v>165347.52</v>
      </c>
      <c r="IP14" s="5">
        <v>165347.52</v>
      </c>
      <c r="IQ14" s="5">
        <v>165347.52</v>
      </c>
      <c r="IR14" s="5">
        <v>165347.52</v>
      </c>
      <c r="IS14" s="5">
        <v>165347.52</v>
      </c>
      <c r="IT14" s="5">
        <v>165347.52</v>
      </c>
      <c r="IU14" s="5">
        <v>165347.52</v>
      </c>
      <c r="IV14" s="5">
        <v>165347.52</v>
      </c>
      <c r="IW14" s="5">
        <v>165347.52</v>
      </c>
      <c r="IX14" s="5">
        <v>165347.52</v>
      </c>
      <c r="IY14" s="5">
        <v>165347.52</v>
      </c>
      <c r="IZ14" s="5">
        <v>165347.52</v>
      </c>
      <c r="JA14" s="5">
        <v>165347.52</v>
      </c>
      <c r="JB14" s="5">
        <v>165347.52</v>
      </c>
      <c r="JC14" s="5">
        <v>165347.52</v>
      </c>
      <c r="JD14" s="5">
        <v>165347.52</v>
      </c>
      <c r="JE14" s="5">
        <v>165347.52</v>
      </c>
      <c r="JF14" s="5">
        <v>165347.52</v>
      </c>
      <c r="JG14" s="5">
        <v>165347.52</v>
      </c>
      <c r="JH14" s="5">
        <v>165347.52</v>
      </c>
      <c r="JI14" s="5">
        <v>165347.52</v>
      </c>
      <c r="JJ14" s="5">
        <v>165347.52</v>
      </c>
      <c r="JK14" s="5">
        <v>165347.52</v>
      </c>
      <c r="JL14" s="5">
        <v>165347.52</v>
      </c>
      <c r="JM14" s="5">
        <v>165347.52</v>
      </c>
      <c r="JN14" s="5">
        <v>165347.52</v>
      </c>
      <c r="JO14" s="5">
        <v>165347.52</v>
      </c>
      <c r="JP14" s="5">
        <v>165347.52</v>
      </c>
      <c r="JQ14" s="5">
        <v>165347.52</v>
      </c>
      <c r="JR14" s="5">
        <v>165347.52</v>
      </c>
      <c r="JS14" s="5">
        <v>165347.52</v>
      </c>
      <c r="JT14" s="5">
        <v>165347.52</v>
      </c>
      <c r="JU14" s="5">
        <v>165347.52</v>
      </c>
      <c r="JV14" s="5">
        <v>165347.52</v>
      </c>
      <c r="JW14" s="5">
        <v>165347.52</v>
      </c>
      <c r="JX14" s="5">
        <v>165347.52</v>
      </c>
      <c r="JY14" s="5">
        <v>165347.52</v>
      </c>
      <c r="JZ14" s="5">
        <v>165347.52</v>
      </c>
      <c r="KA14" s="5">
        <v>165347.52</v>
      </c>
      <c r="KB14" s="5">
        <v>165347.52</v>
      </c>
      <c r="KC14" s="5">
        <v>165347.52</v>
      </c>
      <c r="KD14" s="5">
        <v>165347.52</v>
      </c>
      <c r="KE14" s="5">
        <v>165347.52</v>
      </c>
      <c r="KF14" s="5">
        <v>165347.52</v>
      </c>
      <c r="KG14" s="5">
        <v>165347.52</v>
      </c>
      <c r="KH14" s="5">
        <v>165347.52</v>
      </c>
      <c r="KI14" s="5">
        <v>165347.52</v>
      </c>
      <c r="KJ14" s="5">
        <v>165347.52</v>
      </c>
      <c r="KK14" s="5">
        <v>165347.52</v>
      </c>
      <c r="KL14" s="5">
        <v>165347.52</v>
      </c>
      <c r="KM14" s="5">
        <v>165347.52</v>
      </c>
      <c r="KN14" s="5">
        <v>165347.52</v>
      </c>
      <c r="KO14" s="5">
        <v>165347.52</v>
      </c>
      <c r="KP14" s="5">
        <v>165347.52</v>
      </c>
      <c r="KQ14" s="5">
        <v>165347.52</v>
      </c>
      <c r="KR14" s="5">
        <v>165347.52</v>
      </c>
      <c r="KS14" s="5">
        <v>165347.52</v>
      </c>
      <c r="KT14" s="5">
        <v>165347.52</v>
      </c>
      <c r="KU14" s="5">
        <v>165347.52</v>
      </c>
      <c r="KV14" s="5">
        <v>165347.52</v>
      </c>
      <c r="KW14" s="5">
        <v>165347.52</v>
      </c>
      <c r="KX14" s="5">
        <v>165347.52</v>
      </c>
      <c r="KY14" s="5">
        <v>165347.52</v>
      </c>
      <c r="KZ14" s="5">
        <v>165347.52</v>
      </c>
      <c r="LA14" s="5">
        <v>165347.52</v>
      </c>
      <c r="LB14" s="5">
        <v>165347.52</v>
      </c>
      <c r="LC14" s="5">
        <v>165347.52</v>
      </c>
      <c r="LD14" s="5">
        <v>165347.52</v>
      </c>
      <c r="LE14" s="5">
        <v>165347.52</v>
      </c>
      <c r="LF14" s="5">
        <v>165347.52</v>
      </c>
      <c r="LG14" s="5">
        <v>165347.52</v>
      </c>
      <c r="LH14" s="5">
        <v>165347.52</v>
      </c>
      <c r="LI14" s="5">
        <v>165347.52</v>
      </c>
      <c r="LJ14" s="5">
        <v>165347.52</v>
      </c>
      <c r="LK14" s="5">
        <v>165347.52</v>
      </c>
      <c r="LL14" s="5">
        <v>165347.52</v>
      </c>
      <c r="LM14" s="5">
        <v>165347.52</v>
      </c>
      <c r="LN14" s="5">
        <v>165347.52</v>
      </c>
      <c r="LO14" s="5">
        <v>165347.52</v>
      </c>
      <c r="LP14" s="5">
        <v>165347.52</v>
      </c>
      <c r="LQ14" s="5">
        <v>165347.52</v>
      </c>
      <c r="LR14" s="5">
        <v>165347.52</v>
      </c>
      <c r="LS14" s="5">
        <v>165347.52</v>
      </c>
      <c r="LT14" s="5">
        <v>165347.52</v>
      </c>
      <c r="LU14" s="5">
        <v>165347.52</v>
      </c>
      <c r="LV14" s="5">
        <v>165347.52</v>
      </c>
      <c r="LW14" s="5">
        <v>165347.52</v>
      </c>
      <c r="LX14" s="5">
        <v>165347.52</v>
      </c>
      <c r="LY14" s="5">
        <v>165347.52</v>
      </c>
      <c r="LZ14" s="5">
        <v>165347.52</v>
      </c>
      <c r="MA14" s="5">
        <v>165347.52</v>
      </c>
      <c r="MB14" s="5">
        <v>165347.52</v>
      </c>
      <c r="MC14" s="5">
        <v>165347.52</v>
      </c>
      <c r="MD14" s="5">
        <v>165347.52</v>
      </c>
      <c r="ME14" s="5">
        <v>165347.52</v>
      </c>
      <c r="MF14" s="5">
        <v>165347.52</v>
      </c>
      <c r="MG14" s="5">
        <v>165347.52</v>
      </c>
      <c r="MH14" s="5">
        <v>165347.52</v>
      </c>
      <c r="MI14" s="5">
        <v>165347.52</v>
      </c>
      <c r="MJ14" s="5">
        <v>165347.52</v>
      </c>
      <c r="MK14" s="5">
        <v>165347.52</v>
      </c>
      <c r="ML14" s="5">
        <v>165347.52</v>
      </c>
      <c r="MM14" s="5">
        <v>165347.52</v>
      </c>
      <c r="MN14" s="5">
        <v>165347.52</v>
      </c>
      <c r="MO14" s="5">
        <v>165347.52</v>
      </c>
      <c r="MP14" s="5">
        <v>165347.52</v>
      </c>
      <c r="MQ14" s="5">
        <v>165347.52</v>
      </c>
      <c r="MR14" s="5">
        <v>165347.52</v>
      </c>
      <c r="MS14" s="5">
        <v>165347.52</v>
      </c>
      <c r="MT14" s="5">
        <v>165347.52</v>
      </c>
      <c r="MU14" s="5">
        <v>165347.52</v>
      </c>
      <c r="MV14" s="5">
        <v>165347.52</v>
      </c>
      <c r="MW14" s="5">
        <v>165347.52</v>
      </c>
      <c r="MX14" s="5">
        <v>165347.52</v>
      </c>
      <c r="MY14" s="5">
        <v>165347.52</v>
      </c>
      <c r="MZ14" s="5">
        <v>165347.52</v>
      </c>
      <c r="NA14" s="5">
        <v>165347.52</v>
      </c>
      <c r="NB14" s="5">
        <v>165347.52</v>
      </c>
      <c r="NC14" s="5">
        <v>165347.52</v>
      </c>
      <c r="ND14" s="5">
        <v>165347.52</v>
      </c>
      <c r="NE14" s="5">
        <v>165347.52</v>
      </c>
      <c r="NF14" s="5">
        <v>165347.52</v>
      </c>
      <c r="NG14" s="5">
        <v>165347.52</v>
      </c>
      <c r="NH14" s="5">
        <v>165347.52</v>
      </c>
      <c r="NI14" s="5">
        <v>165347.52</v>
      </c>
      <c r="NJ14" s="5">
        <v>165347.52</v>
      </c>
      <c r="NK14" s="5">
        <v>165347.52</v>
      </c>
      <c r="NL14" s="5">
        <v>165347.52</v>
      </c>
      <c r="NM14" s="5">
        <v>165347.52</v>
      </c>
      <c r="NN14" s="5">
        <v>165347.52</v>
      </c>
      <c r="NO14" s="5">
        <v>165347.52</v>
      </c>
      <c r="NP14" s="5">
        <v>165347.52</v>
      </c>
      <c r="NQ14" s="5">
        <v>165347.52</v>
      </c>
      <c r="NR14" s="5">
        <v>165347.52</v>
      </c>
      <c r="NS14" s="5">
        <v>165347.52</v>
      </c>
      <c r="NT14" s="5">
        <v>165347.52</v>
      </c>
      <c r="NU14" s="5">
        <v>165347.52</v>
      </c>
      <c r="NV14" s="5">
        <v>165347.52</v>
      </c>
      <c r="NW14" s="5">
        <v>165347.52</v>
      </c>
      <c r="NX14" s="5">
        <v>165347.52</v>
      </c>
      <c r="NY14" s="5">
        <v>165347.52</v>
      </c>
      <c r="NZ14" s="5">
        <v>165347.52</v>
      </c>
      <c r="OA14" s="5">
        <v>165347.52</v>
      </c>
      <c r="OB14" s="5">
        <v>165347.52</v>
      </c>
      <c r="OC14" s="5">
        <v>165347.52</v>
      </c>
      <c r="OD14" s="5">
        <v>165347.52</v>
      </c>
      <c r="OE14" s="5">
        <v>165347.52</v>
      </c>
      <c r="OF14" s="5">
        <v>165347.52</v>
      </c>
      <c r="OG14" s="5">
        <v>165347.52</v>
      </c>
      <c r="OH14" s="5">
        <v>165347.52</v>
      </c>
      <c r="OI14" s="5">
        <v>165347.52</v>
      </c>
      <c r="OJ14" s="5">
        <v>165347.52</v>
      </c>
      <c r="OK14" s="5">
        <v>165347.52</v>
      </c>
      <c r="OL14" s="5">
        <v>165347.52</v>
      </c>
      <c r="OM14" s="5">
        <v>165347.52</v>
      </c>
      <c r="ON14" s="5">
        <v>165347.52</v>
      </c>
      <c r="OO14" s="5">
        <v>165347.52</v>
      </c>
      <c r="OP14" s="5">
        <v>165347.52</v>
      </c>
      <c r="OQ14" s="5">
        <v>165347.52</v>
      </c>
      <c r="OR14" s="5">
        <v>165347.52</v>
      </c>
      <c r="OS14" s="5">
        <v>165347.52</v>
      </c>
      <c r="OT14" s="5">
        <v>165347.52</v>
      </c>
      <c r="OU14" s="5">
        <v>165347.52</v>
      </c>
      <c r="OV14" s="5">
        <v>165347.52</v>
      </c>
      <c r="OW14" s="5">
        <v>165347.52</v>
      </c>
      <c r="OX14" s="5">
        <v>165347.52</v>
      </c>
      <c r="OY14" s="5">
        <v>165347.52</v>
      </c>
      <c r="OZ14" s="5">
        <v>165347.52</v>
      </c>
      <c r="PA14" s="5">
        <v>165347.52</v>
      </c>
      <c r="PB14" s="5">
        <v>165347.52</v>
      </c>
      <c r="PC14" s="5">
        <v>165347.52</v>
      </c>
      <c r="PD14" s="5">
        <v>165347.52</v>
      </c>
      <c r="PE14" s="5">
        <v>165347.52</v>
      </c>
      <c r="PF14" s="5">
        <v>165347.52</v>
      </c>
      <c r="PG14" s="5">
        <v>165347.52</v>
      </c>
      <c r="PH14" s="5">
        <v>165347.52</v>
      </c>
      <c r="PI14" s="5">
        <v>165347.52</v>
      </c>
      <c r="PJ14" s="5">
        <v>165347.52</v>
      </c>
      <c r="PK14" s="5">
        <v>165347.52</v>
      </c>
      <c r="PL14" s="5">
        <v>165347.52</v>
      </c>
      <c r="PM14" s="5">
        <v>165347.52</v>
      </c>
      <c r="PN14" s="5">
        <v>165347.52</v>
      </c>
      <c r="PO14" s="5">
        <v>165347.52</v>
      </c>
      <c r="PP14" s="5">
        <v>165347.52</v>
      </c>
      <c r="PQ14" s="5">
        <v>165347.52</v>
      </c>
      <c r="PR14" s="5">
        <v>165347.52</v>
      </c>
      <c r="PS14" s="5">
        <v>165347.52</v>
      </c>
      <c r="PT14" s="5">
        <v>165347.52</v>
      </c>
      <c r="PU14" s="5">
        <v>165347.52</v>
      </c>
      <c r="PV14" s="5">
        <v>165347.52</v>
      </c>
      <c r="PW14" s="5">
        <v>165347.52</v>
      </c>
      <c r="PX14" s="5">
        <v>165347.52</v>
      </c>
      <c r="PY14" s="5">
        <v>165347.52</v>
      </c>
      <c r="PZ14" s="5">
        <v>165347.52</v>
      </c>
      <c r="QA14" s="5">
        <v>165347.52</v>
      </c>
      <c r="QB14" s="5">
        <v>165347.52</v>
      </c>
      <c r="QC14" s="5">
        <v>165347.52</v>
      </c>
      <c r="QD14" s="5">
        <v>165347.52</v>
      </c>
      <c r="QE14" s="5">
        <v>165347.52</v>
      </c>
      <c r="QF14" s="5">
        <v>165347.52</v>
      </c>
      <c r="QG14" s="5">
        <v>165347.52</v>
      </c>
      <c r="QH14" s="5">
        <v>165347.52</v>
      </c>
      <c r="QI14" s="5">
        <v>165347.52</v>
      </c>
      <c r="QJ14" s="5">
        <v>165347.52</v>
      </c>
      <c r="QK14" s="5">
        <v>165347.52</v>
      </c>
      <c r="QL14" s="5">
        <v>165347.52</v>
      </c>
      <c r="QM14" s="5">
        <v>165347.52</v>
      </c>
      <c r="QN14" s="5">
        <v>165347.52</v>
      </c>
      <c r="QO14" s="5">
        <v>165347.52</v>
      </c>
      <c r="QP14" s="5">
        <v>165347.52</v>
      </c>
      <c r="QQ14" s="5">
        <v>165347.52</v>
      </c>
      <c r="QR14" s="5">
        <v>165347.52</v>
      </c>
      <c r="QS14" s="5">
        <v>165347.52</v>
      </c>
      <c r="QT14" s="5">
        <v>165347.52</v>
      </c>
      <c r="QU14" s="5">
        <v>165347.52</v>
      </c>
      <c r="QV14" s="5">
        <v>165347.52</v>
      </c>
      <c r="QW14" s="5">
        <v>165347.52</v>
      </c>
      <c r="QX14" s="5">
        <v>165347.52</v>
      </c>
      <c r="QY14" s="5">
        <v>165347.52</v>
      </c>
      <c r="QZ14" s="5">
        <v>165347.52</v>
      </c>
      <c r="RA14" s="5">
        <v>165347.52</v>
      </c>
      <c r="RB14" s="5">
        <v>165347.52</v>
      </c>
      <c r="RC14" s="5">
        <v>165347.52</v>
      </c>
      <c r="RD14" s="5">
        <v>165347.52</v>
      </c>
      <c r="RE14" s="5">
        <v>165347.52</v>
      </c>
      <c r="RF14" s="5">
        <v>165347.52</v>
      </c>
      <c r="RG14" s="5">
        <v>165347.52</v>
      </c>
      <c r="RH14" s="5">
        <v>165347.52</v>
      </c>
      <c r="RI14" s="5">
        <v>165347.52</v>
      </c>
      <c r="RJ14" s="5">
        <v>165347.52</v>
      </c>
      <c r="RK14" s="5">
        <v>165347.52</v>
      </c>
      <c r="RL14" s="5">
        <v>165347.52</v>
      </c>
      <c r="RM14" s="5">
        <v>165347.52</v>
      </c>
      <c r="RN14" s="5">
        <v>165347.52</v>
      </c>
      <c r="RO14" s="5">
        <v>165347.52</v>
      </c>
      <c r="RP14" s="5">
        <v>165347.52</v>
      </c>
      <c r="RQ14" s="5">
        <v>165347.52</v>
      </c>
      <c r="RR14" s="5">
        <v>165347.52</v>
      </c>
      <c r="RS14" s="5">
        <v>165347.52</v>
      </c>
      <c r="RT14" s="5">
        <v>165347.52</v>
      </c>
      <c r="RU14" s="5">
        <v>165347.52</v>
      </c>
      <c r="RV14" s="5">
        <v>165347.52</v>
      </c>
      <c r="RW14" s="5">
        <v>165347.52</v>
      </c>
      <c r="RX14" s="5">
        <v>165347.52</v>
      </c>
      <c r="RY14" s="5">
        <v>165347.52</v>
      </c>
      <c r="RZ14" s="5">
        <v>165347.52</v>
      </c>
      <c r="SA14" s="5">
        <v>165347.52</v>
      </c>
      <c r="SB14" s="5">
        <v>165347.52</v>
      </c>
      <c r="SC14" s="5">
        <v>165347.52</v>
      </c>
      <c r="SD14" s="5">
        <v>165347.52</v>
      </c>
      <c r="SE14" s="5">
        <v>165347.52</v>
      </c>
      <c r="SF14" s="5">
        <v>165347.52</v>
      </c>
      <c r="SG14" s="5">
        <v>165347.52</v>
      </c>
      <c r="SH14" s="5">
        <v>165347.52</v>
      </c>
      <c r="SI14" s="5">
        <v>165347.52</v>
      </c>
      <c r="SJ14" s="5">
        <v>165347.52</v>
      </c>
      <c r="SK14" s="5">
        <v>165347.52</v>
      </c>
      <c r="SL14" s="5">
        <v>165347.52</v>
      </c>
      <c r="SM14" s="5">
        <v>165347.52</v>
      </c>
      <c r="SN14" s="5">
        <v>165347.52</v>
      </c>
      <c r="SO14" s="5">
        <v>165347.52</v>
      </c>
      <c r="SP14" s="5">
        <v>165347.52</v>
      </c>
      <c r="SQ14" s="5">
        <v>165347.52</v>
      </c>
      <c r="SR14" s="5">
        <v>165347.52</v>
      </c>
      <c r="SS14" s="5">
        <v>165347.52</v>
      </c>
      <c r="ST14" s="5">
        <v>165347.52</v>
      </c>
      <c r="SU14" s="5">
        <v>165347.52</v>
      </c>
      <c r="SV14" s="5">
        <v>165347.52</v>
      </c>
      <c r="SW14" s="5">
        <v>165347.52</v>
      </c>
      <c r="SX14" s="5">
        <v>165347.52</v>
      </c>
      <c r="SY14" s="5">
        <v>165347.52</v>
      </c>
      <c r="SZ14" s="5">
        <v>165347.52</v>
      </c>
      <c r="TA14" s="5">
        <v>165347.52</v>
      </c>
      <c r="TB14" s="5">
        <v>165347.52</v>
      </c>
      <c r="TC14" s="5">
        <v>165347.52</v>
      </c>
      <c r="TD14" s="5">
        <v>165347.52</v>
      </c>
      <c r="TE14" s="5">
        <v>165347.52</v>
      </c>
      <c r="TF14" s="5">
        <v>165347.52</v>
      </c>
      <c r="TG14" s="5">
        <v>165347.52</v>
      </c>
      <c r="TH14" s="5">
        <v>165347.52</v>
      </c>
      <c r="TI14" s="5">
        <v>165347.52</v>
      </c>
      <c r="TJ14" s="5">
        <v>165347.52</v>
      </c>
      <c r="TK14" s="5">
        <v>165347.52</v>
      </c>
      <c r="TL14" s="5">
        <v>165347.52</v>
      </c>
      <c r="TM14" s="5">
        <v>165347.52</v>
      </c>
      <c r="TN14" s="5">
        <v>165347.52</v>
      </c>
      <c r="TO14" s="5">
        <v>165347.52</v>
      </c>
      <c r="TP14" s="5">
        <v>165347.52</v>
      </c>
      <c r="TQ14" s="5">
        <v>165347.52</v>
      </c>
      <c r="TR14" s="5">
        <v>165347.52</v>
      </c>
      <c r="TS14" s="5">
        <v>165347.52</v>
      </c>
      <c r="TT14" s="5">
        <v>165347.52</v>
      </c>
      <c r="TU14" s="5">
        <v>165347.52</v>
      </c>
      <c r="TV14" s="5">
        <v>165347.52</v>
      </c>
      <c r="TW14" s="5">
        <v>165347.52</v>
      </c>
      <c r="TX14" s="5">
        <v>165347.52</v>
      </c>
      <c r="TY14" s="5">
        <v>165347.52</v>
      </c>
      <c r="TZ14" s="5">
        <v>165347.52</v>
      </c>
      <c r="UA14" s="5">
        <v>165347.52</v>
      </c>
      <c r="UB14" s="5">
        <v>165347.52</v>
      </c>
      <c r="UC14" s="5">
        <v>165347.52</v>
      </c>
      <c r="UD14" s="5">
        <v>165347.52</v>
      </c>
      <c r="UE14" s="5">
        <v>165347.52</v>
      </c>
      <c r="UF14" s="5">
        <v>165347.52</v>
      </c>
      <c r="UG14" s="5">
        <v>165347.52</v>
      </c>
      <c r="UH14" s="5">
        <v>165347.52</v>
      </c>
      <c r="UI14" s="5">
        <v>165347.52</v>
      </c>
      <c r="UJ14" s="5">
        <v>165347.52</v>
      </c>
      <c r="UK14" s="5">
        <v>165347.52</v>
      </c>
      <c r="UL14" s="5">
        <v>165347.52</v>
      </c>
      <c r="UM14" s="5">
        <v>165347.52</v>
      </c>
      <c r="UN14" s="5">
        <v>165347.52</v>
      </c>
      <c r="UO14" s="5">
        <v>165347.52</v>
      </c>
      <c r="UP14" s="5">
        <v>165347.52</v>
      </c>
      <c r="UQ14" s="5">
        <v>165347.52</v>
      </c>
      <c r="UR14" s="5">
        <v>165347.52</v>
      </c>
      <c r="US14" s="5">
        <v>165347.52</v>
      </c>
      <c r="UT14" s="5">
        <v>165347.52</v>
      </c>
      <c r="UU14" s="5">
        <v>165347.52</v>
      </c>
      <c r="UV14" s="5">
        <v>165347.52</v>
      </c>
      <c r="UW14" s="5">
        <v>165347.52</v>
      </c>
      <c r="UX14" s="5">
        <v>165347.52</v>
      </c>
      <c r="UY14" s="5">
        <v>165347.52</v>
      </c>
      <c r="UZ14" s="5">
        <v>165347.52</v>
      </c>
      <c r="VA14" s="5">
        <v>165347.52</v>
      </c>
      <c r="VB14" s="5">
        <v>165347.52</v>
      </c>
      <c r="VC14" s="5">
        <v>165347.52</v>
      </c>
      <c r="VD14" s="5">
        <v>165347.52</v>
      </c>
      <c r="VE14" s="5">
        <v>165347.52</v>
      </c>
      <c r="VF14" s="5">
        <v>165347.52</v>
      </c>
      <c r="VG14" s="5">
        <v>165347.52</v>
      </c>
      <c r="VH14" s="5">
        <v>165347.52</v>
      </c>
      <c r="VI14" s="5">
        <v>165347.52</v>
      </c>
      <c r="VJ14" s="5">
        <v>165347.52</v>
      </c>
      <c r="VK14" s="5">
        <v>165347.52</v>
      </c>
      <c r="VL14" s="5">
        <v>165347.52</v>
      </c>
      <c r="VM14" s="5">
        <v>165347.52</v>
      </c>
      <c r="VN14" s="5">
        <v>165347.52</v>
      </c>
      <c r="VO14" s="5">
        <v>165347.52</v>
      </c>
      <c r="VP14" s="5">
        <v>165347.52</v>
      </c>
      <c r="VQ14" s="5">
        <v>165347.52</v>
      </c>
      <c r="VR14" s="5">
        <v>165347.52</v>
      </c>
      <c r="VS14" s="5">
        <v>165347.52</v>
      </c>
      <c r="VT14" s="5">
        <v>165347.52</v>
      </c>
      <c r="VU14" s="5">
        <v>165347.52</v>
      </c>
      <c r="VV14" s="5">
        <v>165347.52</v>
      </c>
      <c r="VW14" s="5">
        <v>165347.52</v>
      </c>
      <c r="VX14" s="5">
        <v>165347.52</v>
      </c>
      <c r="VY14" s="5">
        <v>165347.52</v>
      </c>
      <c r="VZ14" s="5">
        <v>165347.52</v>
      </c>
      <c r="WA14" s="5">
        <v>165347.52</v>
      </c>
      <c r="WB14" s="5">
        <v>165347.52</v>
      </c>
      <c r="WC14" s="5">
        <v>165347.52</v>
      </c>
      <c r="WD14" s="5">
        <v>165347.52</v>
      </c>
      <c r="WE14" s="5">
        <v>165347.52</v>
      </c>
      <c r="WF14" s="5">
        <v>165347.52</v>
      </c>
      <c r="WG14" s="5">
        <v>165347.52</v>
      </c>
      <c r="WH14" s="5">
        <v>165347.52</v>
      </c>
      <c r="WI14" s="5">
        <v>165347.52</v>
      </c>
      <c r="WJ14" s="5">
        <v>165347.52</v>
      </c>
      <c r="WK14" s="5">
        <v>165347.52</v>
      </c>
      <c r="WL14" s="5">
        <v>165347.52</v>
      </c>
      <c r="WM14" s="5">
        <v>165347.52</v>
      </c>
      <c r="WN14" s="5">
        <v>165347.52</v>
      </c>
      <c r="WO14" s="5">
        <v>165347.52</v>
      </c>
      <c r="WP14" s="5">
        <v>165347.52</v>
      </c>
      <c r="WQ14" s="5">
        <v>165347.52</v>
      </c>
      <c r="WR14" s="5">
        <v>165347.52</v>
      </c>
      <c r="WS14" s="5">
        <v>165347.52</v>
      </c>
      <c r="WT14" s="5">
        <v>165347.52</v>
      </c>
      <c r="WU14" s="5">
        <v>165347.52</v>
      </c>
      <c r="WV14" s="5">
        <v>165347.52</v>
      </c>
      <c r="WW14" s="5">
        <v>165347.52</v>
      </c>
      <c r="WX14" s="5">
        <v>165347.52</v>
      </c>
      <c r="WY14" s="5">
        <v>165347.52</v>
      </c>
      <c r="WZ14" s="5">
        <v>165347.52</v>
      </c>
      <c r="XA14" s="5">
        <v>165347.52</v>
      </c>
      <c r="XB14" s="5">
        <v>165347.52</v>
      </c>
      <c r="XC14" s="5">
        <v>165347.52</v>
      </c>
      <c r="XD14" s="5">
        <v>165347.52</v>
      </c>
      <c r="XE14" s="5">
        <v>165347.52</v>
      </c>
      <c r="XF14" s="5">
        <v>165347.52</v>
      </c>
      <c r="XG14" s="5">
        <v>165347.52</v>
      </c>
      <c r="XH14" s="5">
        <v>165347.52</v>
      </c>
      <c r="XI14" s="5">
        <v>165347.52</v>
      </c>
      <c r="XJ14" s="5">
        <v>165347.52</v>
      </c>
      <c r="XK14" s="5">
        <v>165347.52</v>
      </c>
      <c r="XL14" s="5">
        <v>165347.52</v>
      </c>
      <c r="XM14" s="5">
        <v>165347.52</v>
      </c>
      <c r="XN14" s="5">
        <v>165347.52</v>
      </c>
      <c r="XO14" s="5">
        <v>165347.52</v>
      </c>
      <c r="XP14" s="5">
        <v>165347.52</v>
      </c>
      <c r="XQ14" s="5">
        <v>165347.52</v>
      </c>
      <c r="XR14" s="5">
        <v>165347.52</v>
      </c>
      <c r="XS14" s="5">
        <v>165347.52</v>
      </c>
      <c r="XT14" s="5">
        <v>165347.52</v>
      </c>
      <c r="XU14" s="5">
        <v>165347.52</v>
      </c>
      <c r="XV14" s="5">
        <v>165347.52</v>
      </c>
      <c r="XW14" s="5">
        <v>165347.52</v>
      </c>
      <c r="XX14" s="5">
        <v>165347.52</v>
      </c>
      <c r="XY14" s="5">
        <v>165347.52</v>
      </c>
      <c r="XZ14" s="5">
        <v>165347.52</v>
      </c>
      <c r="YA14" s="5">
        <v>165347.52</v>
      </c>
      <c r="YB14" s="5">
        <v>165347.52</v>
      </c>
      <c r="YC14" s="5">
        <v>165347.52</v>
      </c>
      <c r="YD14" s="5">
        <v>165347.52</v>
      </c>
      <c r="YE14" s="5">
        <v>165347.52</v>
      </c>
      <c r="YF14" s="5">
        <v>165347.52</v>
      </c>
      <c r="YG14" s="5">
        <v>165347.52</v>
      </c>
      <c r="YH14" s="5">
        <v>165347.52</v>
      </c>
      <c r="YI14" s="5">
        <v>165347.52</v>
      </c>
      <c r="YJ14" s="5">
        <v>165347.52</v>
      </c>
      <c r="YK14" s="5">
        <v>165347.52</v>
      </c>
      <c r="YL14" s="5">
        <v>165347.52</v>
      </c>
      <c r="YM14" s="5">
        <v>165347.52</v>
      </c>
      <c r="YN14" s="5">
        <v>165347.52</v>
      </c>
      <c r="YO14" s="5">
        <v>165347.52</v>
      </c>
      <c r="YP14" s="5">
        <v>165347.52</v>
      </c>
      <c r="YQ14" s="5">
        <v>165347.52</v>
      </c>
      <c r="YR14" s="5">
        <v>165347.52</v>
      </c>
      <c r="YS14" s="5">
        <v>165347.52</v>
      </c>
      <c r="YT14" s="5">
        <v>165347.52</v>
      </c>
      <c r="YU14" s="5">
        <v>165347.52</v>
      </c>
      <c r="YV14" s="5">
        <v>165347.52</v>
      </c>
      <c r="YW14" s="5">
        <v>165347.52</v>
      </c>
      <c r="YX14" s="5">
        <v>165347.52</v>
      </c>
      <c r="YY14" s="5">
        <v>165347.52</v>
      </c>
      <c r="YZ14" s="5">
        <v>165347.52</v>
      </c>
      <c r="ZA14" s="5">
        <v>165347.52</v>
      </c>
      <c r="ZB14" s="5">
        <v>165347.52</v>
      </c>
      <c r="ZC14" s="5">
        <v>165347.52</v>
      </c>
      <c r="ZD14" s="5">
        <v>165347.52</v>
      </c>
      <c r="ZE14" s="5">
        <v>165347.52</v>
      </c>
      <c r="ZF14" s="5">
        <v>165347.52</v>
      </c>
      <c r="ZG14" s="5">
        <v>165347.52</v>
      </c>
      <c r="ZH14" s="5">
        <v>165347.52</v>
      </c>
      <c r="ZI14" s="5">
        <v>165347.52</v>
      </c>
      <c r="ZJ14" s="5">
        <v>165347.52</v>
      </c>
      <c r="ZK14" s="5">
        <v>165347.52</v>
      </c>
      <c r="ZL14" s="5">
        <v>165347.52</v>
      </c>
      <c r="ZM14" s="5">
        <v>165347.52</v>
      </c>
      <c r="ZN14" s="5">
        <v>165347.52</v>
      </c>
      <c r="ZO14" s="5">
        <v>165347.52</v>
      </c>
      <c r="ZP14" s="5">
        <v>165347.52</v>
      </c>
      <c r="ZQ14" s="5">
        <v>165347.52</v>
      </c>
      <c r="ZR14" s="5">
        <v>165347.52</v>
      </c>
      <c r="ZS14" s="5">
        <v>165347.52</v>
      </c>
      <c r="ZT14" s="5">
        <v>165347.52</v>
      </c>
      <c r="ZU14" s="5">
        <v>165347.52</v>
      </c>
      <c r="ZV14" s="5">
        <v>165347.52</v>
      </c>
      <c r="ZW14" s="5">
        <v>165347.52</v>
      </c>
      <c r="ZX14" s="5">
        <v>165347.52</v>
      </c>
      <c r="ZY14" s="5">
        <v>165347.52</v>
      </c>
      <c r="ZZ14" s="5">
        <v>165347.52</v>
      </c>
      <c r="AAA14" s="5">
        <v>165347.52</v>
      </c>
      <c r="AAB14" s="5">
        <v>165347.52</v>
      </c>
      <c r="AAC14" s="5">
        <v>165347.52</v>
      </c>
      <c r="AAD14" s="5">
        <v>165347.52</v>
      </c>
      <c r="AAE14" s="5">
        <v>165347.52</v>
      </c>
      <c r="AAF14" s="5">
        <v>165347.52</v>
      </c>
      <c r="AAG14" s="5">
        <v>165347.52</v>
      </c>
      <c r="AAH14" s="5">
        <v>165347.52</v>
      </c>
      <c r="AAI14" s="5">
        <v>165347.52</v>
      </c>
      <c r="AAJ14" s="5">
        <v>165347.52</v>
      </c>
      <c r="AAK14" s="5">
        <v>165347.52</v>
      </c>
      <c r="AAL14" s="5">
        <v>165347.52</v>
      </c>
      <c r="AAM14" s="5">
        <v>165347.52</v>
      </c>
      <c r="AAN14" s="5">
        <v>165347.52</v>
      </c>
      <c r="AAO14" s="5">
        <v>165347.52</v>
      </c>
      <c r="AAP14" s="5">
        <v>165347.52</v>
      </c>
      <c r="AAQ14" s="5">
        <v>165347.52</v>
      </c>
      <c r="AAR14" s="5">
        <v>165347.52</v>
      </c>
      <c r="AAS14" s="5">
        <v>165347.52</v>
      </c>
      <c r="AAT14" s="5">
        <v>165347.52</v>
      </c>
      <c r="AAU14" s="5">
        <v>165347.52</v>
      </c>
      <c r="AAV14" s="5">
        <v>165347.52</v>
      </c>
      <c r="AAW14" s="5">
        <v>165347.52</v>
      </c>
      <c r="AAX14" s="5">
        <v>165347.52</v>
      </c>
      <c r="AAY14" s="5">
        <v>165347.52</v>
      </c>
      <c r="AAZ14" s="5">
        <v>165347.52</v>
      </c>
      <c r="ABA14" s="5">
        <v>165347.52</v>
      </c>
      <c r="ABB14" s="5">
        <v>165347.52</v>
      </c>
      <c r="ABC14" s="5">
        <v>165347.52</v>
      </c>
      <c r="ABD14" s="5">
        <v>165347.52</v>
      </c>
      <c r="ABE14" s="5">
        <v>165347.52</v>
      </c>
      <c r="ABF14" s="5">
        <v>165347.52</v>
      </c>
      <c r="ABG14" s="5">
        <v>165347.52</v>
      </c>
      <c r="ABH14" s="5">
        <v>165347.52</v>
      </c>
      <c r="ABI14" s="5">
        <v>165347.52</v>
      </c>
      <c r="ABJ14" s="5">
        <v>165347.52</v>
      </c>
      <c r="ABK14" s="5">
        <v>165347.52</v>
      </c>
      <c r="ABL14" s="5">
        <v>165347.52</v>
      </c>
      <c r="ABM14" s="5">
        <v>165347.52</v>
      </c>
      <c r="ABN14" s="5">
        <v>165347.52</v>
      </c>
      <c r="ABO14" s="5">
        <v>165347.52</v>
      </c>
      <c r="ABP14" s="5">
        <v>165347.52</v>
      </c>
      <c r="ABQ14" s="5">
        <v>165347.52</v>
      </c>
      <c r="ABR14" s="5">
        <v>165347.52</v>
      </c>
      <c r="ABS14" s="5">
        <v>165347.52</v>
      </c>
      <c r="ABT14" s="5">
        <v>165347.52</v>
      </c>
      <c r="ABU14" s="5">
        <v>165347.52</v>
      </c>
      <c r="ABV14" s="5">
        <v>165347.52</v>
      </c>
      <c r="ABW14" s="5">
        <v>165347.52</v>
      </c>
      <c r="ABX14" s="5">
        <v>165347.52</v>
      </c>
      <c r="ABY14" s="5">
        <v>165347.52</v>
      </c>
      <c r="ABZ14" s="5">
        <v>165347.52</v>
      </c>
      <c r="ACA14" s="5">
        <v>165347.52</v>
      </c>
      <c r="ACB14" s="5">
        <v>165347.52</v>
      </c>
      <c r="ACC14" s="5">
        <v>165347.52</v>
      </c>
      <c r="ACD14" s="5">
        <v>165347.52</v>
      </c>
      <c r="ACE14" s="5">
        <v>165347.52</v>
      </c>
      <c r="ACF14" s="5">
        <v>165347.52</v>
      </c>
      <c r="ACG14" s="5">
        <v>165347.52</v>
      </c>
      <c r="ACH14" s="5">
        <v>165347.52</v>
      </c>
      <c r="ACI14" s="5">
        <v>165347.52</v>
      </c>
      <c r="ACJ14" s="5">
        <v>165347.52</v>
      </c>
      <c r="ACK14" s="5">
        <v>165347.52</v>
      </c>
      <c r="ACL14" s="5">
        <v>165347.52</v>
      </c>
      <c r="ACM14" s="5">
        <v>165347.52</v>
      </c>
      <c r="ACN14" s="5">
        <v>165347.52</v>
      </c>
      <c r="ACO14" s="5">
        <v>165347.52</v>
      </c>
      <c r="ACP14" s="5">
        <v>165347.52</v>
      </c>
      <c r="ACQ14" s="5">
        <v>165347.52</v>
      </c>
      <c r="ACR14" s="5">
        <v>165347.52</v>
      </c>
      <c r="ACS14" s="5">
        <v>165347.52</v>
      </c>
      <c r="ACT14" s="5">
        <v>165347.52</v>
      </c>
      <c r="ACU14" s="5">
        <v>165347.52</v>
      </c>
      <c r="ACV14" s="5">
        <v>165347.52</v>
      </c>
      <c r="ACW14" s="5">
        <v>165347.52</v>
      </c>
      <c r="ACX14" s="5">
        <v>165347.52</v>
      </c>
      <c r="ACY14" s="5">
        <v>165347.52</v>
      </c>
      <c r="ACZ14" s="5">
        <v>165347.52</v>
      </c>
      <c r="ADA14" s="5">
        <v>165347.52</v>
      </c>
      <c r="ADB14" s="5">
        <v>165347.52</v>
      </c>
      <c r="ADC14" s="5">
        <v>165347.52</v>
      </c>
      <c r="ADD14" s="5">
        <v>165347.52</v>
      </c>
      <c r="ADE14" s="5">
        <v>165347.52</v>
      </c>
      <c r="ADF14" s="5">
        <v>165347.52</v>
      </c>
      <c r="ADG14" s="5">
        <v>165347.52</v>
      </c>
      <c r="ADH14" s="5">
        <v>165347.52</v>
      </c>
      <c r="ADI14" s="5">
        <v>165347.52</v>
      </c>
      <c r="ADJ14" s="5">
        <v>165347.52</v>
      </c>
      <c r="ADK14" s="5">
        <v>165347.52</v>
      </c>
      <c r="ADL14" s="5">
        <v>165347.52</v>
      </c>
      <c r="ADM14" s="5">
        <v>165347.52</v>
      </c>
      <c r="ADN14" s="5">
        <v>165347.52</v>
      </c>
      <c r="ADO14" s="5">
        <v>165347.52</v>
      </c>
      <c r="ADP14" s="5">
        <v>165347.52</v>
      </c>
      <c r="ADQ14" s="5">
        <v>165347.52</v>
      </c>
      <c r="ADR14" s="5">
        <v>165347.52</v>
      </c>
      <c r="ADS14" s="5">
        <v>165347.52</v>
      </c>
      <c r="ADT14" s="5">
        <v>165347.52</v>
      </c>
      <c r="ADU14" s="5">
        <v>165347.52</v>
      </c>
      <c r="ADV14" s="5">
        <v>165347.52</v>
      </c>
      <c r="ADW14" s="5">
        <v>165347.52</v>
      </c>
      <c r="ADX14" s="5">
        <v>165347.52</v>
      </c>
      <c r="ADY14" s="5">
        <v>165347.52</v>
      </c>
      <c r="ADZ14" s="5">
        <v>165347.52</v>
      </c>
      <c r="AEA14" s="5">
        <v>165347.52</v>
      </c>
      <c r="AEB14" s="5">
        <v>165347.52</v>
      </c>
      <c r="AEC14" s="5">
        <v>165347.52</v>
      </c>
      <c r="AED14" s="5">
        <v>165347.52</v>
      </c>
      <c r="AEE14" s="5">
        <v>165347.52</v>
      </c>
      <c r="AEF14" s="5">
        <v>165347.52</v>
      </c>
      <c r="AEG14" s="5">
        <v>165347.52</v>
      </c>
      <c r="AEH14" s="5">
        <v>165347.52</v>
      </c>
      <c r="AEI14" s="5">
        <v>165347.52</v>
      </c>
      <c r="AEJ14" s="5">
        <v>165347.52</v>
      </c>
      <c r="AEK14" s="5">
        <v>165347.52</v>
      </c>
      <c r="AEL14" s="5">
        <v>165347.52</v>
      </c>
      <c r="AEM14" s="5">
        <v>165347.52</v>
      </c>
      <c r="AEN14" s="5">
        <v>165347.52</v>
      </c>
      <c r="AEO14" s="5">
        <v>165347.52</v>
      </c>
      <c r="AEP14" s="5">
        <v>165347.52</v>
      </c>
      <c r="AEQ14" s="5">
        <v>165347.52</v>
      </c>
      <c r="AER14" s="5">
        <v>165347.52</v>
      </c>
      <c r="AES14" s="5">
        <v>165347.52</v>
      </c>
      <c r="AET14" s="5">
        <v>165347.52</v>
      </c>
      <c r="AEU14" s="5">
        <v>165347.52</v>
      </c>
      <c r="AEV14" s="5">
        <v>165347.52</v>
      </c>
      <c r="AEW14" s="5">
        <v>165347.52</v>
      </c>
      <c r="AEX14" s="5">
        <v>165347.52</v>
      </c>
      <c r="AEY14" s="5">
        <v>165347.52</v>
      </c>
      <c r="AEZ14" s="5">
        <v>165347.52</v>
      </c>
      <c r="AFA14" s="5">
        <v>165347.52</v>
      </c>
      <c r="AFB14" s="5">
        <v>165347.52</v>
      </c>
      <c r="AFC14" s="5">
        <v>165347.52</v>
      </c>
      <c r="AFD14" s="5">
        <v>165347.52</v>
      </c>
      <c r="AFE14" s="5">
        <v>165347.52</v>
      </c>
      <c r="AFF14" s="5">
        <v>165347.52</v>
      </c>
      <c r="AFG14" s="5">
        <v>165347.52</v>
      </c>
      <c r="AFH14" s="5">
        <v>165347.52</v>
      </c>
      <c r="AFI14" s="5">
        <v>165347.52</v>
      </c>
      <c r="AFJ14" s="5">
        <v>165347.52</v>
      </c>
      <c r="AFK14" s="5">
        <v>165347.52</v>
      </c>
      <c r="AFL14" s="5">
        <v>165347.52</v>
      </c>
      <c r="AFM14" s="5">
        <v>165347.52</v>
      </c>
      <c r="AFN14" s="5">
        <v>165347.52</v>
      </c>
      <c r="AFO14" s="5">
        <v>165347.52</v>
      </c>
      <c r="AFP14" s="5">
        <v>165347.52</v>
      </c>
      <c r="AFQ14" s="5">
        <v>165347.52</v>
      </c>
      <c r="AFR14" s="5">
        <v>165347.52</v>
      </c>
      <c r="AFS14" s="5">
        <v>165347.52</v>
      </c>
      <c r="AFT14" s="5">
        <v>165347.52</v>
      </c>
      <c r="AFU14" s="5">
        <v>165347.52</v>
      </c>
      <c r="AFV14" s="5">
        <v>165347.52</v>
      </c>
      <c r="AFW14" s="5">
        <v>165347.52</v>
      </c>
      <c r="AFX14" s="5">
        <v>165347.52</v>
      </c>
      <c r="AFY14" s="5">
        <v>165347.52</v>
      </c>
      <c r="AFZ14" s="5">
        <v>165347.52</v>
      </c>
      <c r="AGA14" s="5">
        <v>165347.52</v>
      </c>
      <c r="AGB14" s="5">
        <v>165347.52</v>
      </c>
      <c r="AGC14" s="5">
        <v>165347.52</v>
      </c>
      <c r="AGD14" s="5">
        <v>165347.52</v>
      </c>
      <c r="AGE14" s="5">
        <v>165347.52</v>
      </c>
      <c r="AGF14" s="5">
        <v>165347.52</v>
      </c>
      <c r="AGG14" s="5">
        <v>165347.52</v>
      </c>
      <c r="AGH14" s="5">
        <v>165347.52</v>
      </c>
      <c r="AGI14" s="5">
        <v>165347.52</v>
      </c>
      <c r="AGJ14" s="5">
        <v>165347.52</v>
      </c>
      <c r="AGK14" s="5">
        <v>165347.52</v>
      </c>
      <c r="AGL14" s="5">
        <v>165347.52</v>
      </c>
      <c r="AGM14" s="5">
        <v>165347.52</v>
      </c>
      <c r="AGN14" s="5">
        <v>165347.52</v>
      </c>
      <c r="AGO14" s="5">
        <v>165347.52</v>
      </c>
      <c r="AGP14" s="5">
        <v>165347.52</v>
      </c>
      <c r="AGQ14" s="5">
        <v>165347.52</v>
      </c>
      <c r="AGR14" s="5">
        <v>165347.52</v>
      </c>
      <c r="AGS14" s="5">
        <v>165347.52</v>
      </c>
      <c r="AGT14" s="5">
        <v>165347.52</v>
      </c>
      <c r="AGU14" s="5">
        <v>165347.52</v>
      </c>
      <c r="AGV14" s="5">
        <v>165347.52</v>
      </c>
      <c r="AGW14" s="5">
        <v>165347.52</v>
      </c>
      <c r="AGX14" s="5">
        <v>165347.52</v>
      </c>
      <c r="AGY14" s="5">
        <v>165347.52</v>
      </c>
      <c r="AGZ14" s="5">
        <v>165347.52</v>
      </c>
      <c r="AHA14" s="5">
        <v>165347.52</v>
      </c>
      <c r="AHB14" s="5">
        <v>165347.52</v>
      </c>
      <c r="AHC14" s="5">
        <v>165347.52</v>
      </c>
      <c r="AHD14" s="5">
        <v>165347.52</v>
      </c>
      <c r="AHE14" s="5">
        <v>165347.52</v>
      </c>
      <c r="AHF14" s="5">
        <v>165347.52</v>
      </c>
      <c r="AHG14" s="5">
        <v>165347.52</v>
      </c>
      <c r="AHH14" s="5">
        <v>165347.52</v>
      </c>
      <c r="AHI14" s="5">
        <v>165347.52</v>
      </c>
      <c r="AHJ14" s="5">
        <v>165347.52</v>
      </c>
      <c r="AHK14" s="5">
        <v>165347.52</v>
      </c>
      <c r="AHL14" s="5">
        <v>165347.52</v>
      </c>
      <c r="AHM14" s="5">
        <v>165347.52</v>
      </c>
      <c r="AHN14" s="5">
        <v>165347.52</v>
      </c>
      <c r="AHO14" s="5">
        <v>165347.52</v>
      </c>
      <c r="AHP14" s="5">
        <v>165347.52</v>
      </c>
      <c r="AHQ14" s="5">
        <v>165347.52</v>
      </c>
      <c r="AHR14" s="5">
        <v>165347.52</v>
      </c>
      <c r="AHS14" s="5">
        <v>165347.52</v>
      </c>
      <c r="AHT14" s="5">
        <v>165347.52</v>
      </c>
      <c r="AHU14" s="5">
        <v>165347.52</v>
      </c>
      <c r="AHV14" s="5">
        <v>165347.52</v>
      </c>
      <c r="AHW14" s="5">
        <v>165347.52</v>
      </c>
      <c r="AHX14" s="5">
        <v>165347.52</v>
      </c>
      <c r="AHY14" s="5">
        <v>165347.52</v>
      </c>
      <c r="AHZ14" s="5">
        <v>165347.52</v>
      </c>
      <c r="AIA14" s="5">
        <v>165347.52</v>
      </c>
      <c r="AIB14" s="5">
        <v>165347.52</v>
      </c>
      <c r="AIC14" s="5">
        <v>165347.52</v>
      </c>
      <c r="AID14" s="5">
        <v>165347.52</v>
      </c>
      <c r="AIE14" s="5">
        <v>165347.52</v>
      </c>
      <c r="AIF14" s="5">
        <v>165347.52</v>
      </c>
      <c r="AIG14" s="5">
        <v>165347.52</v>
      </c>
      <c r="AIH14" s="5">
        <v>165347.52</v>
      </c>
      <c r="AII14" s="5">
        <v>165347.52</v>
      </c>
      <c r="AIJ14" s="5">
        <v>165347.52</v>
      </c>
      <c r="AIK14" s="5">
        <v>165347.52</v>
      </c>
      <c r="AIL14" s="5">
        <v>165347.52</v>
      </c>
      <c r="AIM14" s="5">
        <v>165347.52</v>
      </c>
      <c r="AIN14" s="5">
        <v>165347.52</v>
      </c>
      <c r="AIO14" s="5">
        <v>165347.52</v>
      </c>
      <c r="AIP14" s="5">
        <v>165347.52</v>
      </c>
      <c r="AIQ14" s="5">
        <v>165347.52</v>
      </c>
      <c r="AIR14" s="5">
        <v>165347.52</v>
      </c>
      <c r="AIS14" s="5">
        <v>165347.52</v>
      </c>
      <c r="AIT14" s="5">
        <v>165347.52</v>
      </c>
      <c r="AIU14" s="5">
        <v>165347.52</v>
      </c>
      <c r="AIV14" s="5">
        <v>165347.52</v>
      </c>
      <c r="AIW14" s="5">
        <v>165347.52</v>
      </c>
      <c r="AIX14" s="5">
        <v>165347.52</v>
      </c>
      <c r="AIY14" s="5">
        <v>165347.52</v>
      </c>
      <c r="AIZ14" s="5">
        <v>165347.52</v>
      </c>
      <c r="AJA14" s="5">
        <v>165347.52</v>
      </c>
      <c r="AJB14" s="5">
        <v>165347.52</v>
      </c>
      <c r="AJC14" s="5">
        <v>165347.52</v>
      </c>
      <c r="AJD14" s="5">
        <v>165347.52</v>
      </c>
      <c r="AJE14" s="5">
        <v>165347.52</v>
      </c>
      <c r="AJF14" s="5">
        <v>165347.52</v>
      </c>
      <c r="AJG14" s="5">
        <v>165347.52</v>
      </c>
      <c r="AJH14" s="5">
        <v>165347.52</v>
      </c>
      <c r="AJI14" s="5">
        <v>165347.52</v>
      </c>
      <c r="AJJ14" s="5">
        <v>165347.52</v>
      </c>
      <c r="AJK14" s="5">
        <v>165347.52</v>
      </c>
      <c r="AJL14" s="5">
        <v>165347.52</v>
      </c>
      <c r="AJM14" s="5">
        <v>165347.52</v>
      </c>
      <c r="AJN14" s="5">
        <v>165347.52</v>
      </c>
      <c r="AJO14" s="5">
        <v>165347.52</v>
      </c>
      <c r="AJP14" s="5">
        <v>165347.52</v>
      </c>
      <c r="AJQ14" s="5">
        <v>165347.52</v>
      </c>
      <c r="AJR14" s="5">
        <v>165347.52</v>
      </c>
      <c r="AJS14" s="5">
        <v>165347.52</v>
      </c>
      <c r="AJT14" s="5">
        <v>165347.52</v>
      </c>
      <c r="AJU14" s="5">
        <v>165347.52</v>
      </c>
      <c r="AJV14" s="5">
        <v>165347.52</v>
      </c>
      <c r="AJW14" s="5">
        <v>165347.52</v>
      </c>
      <c r="AJX14" s="5">
        <v>165347.52</v>
      </c>
      <c r="AJY14" s="5">
        <v>165347.52</v>
      </c>
      <c r="AJZ14" s="5">
        <v>165347.52</v>
      </c>
      <c r="AKA14" s="5">
        <v>165347.52</v>
      </c>
      <c r="AKB14" s="5">
        <v>165347.52</v>
      </c>
      <c r="AKC14" s="5">
        <v>165347.52</v>
      </c>
      <c r="AKD14" s="5">
        <v>165347.52</v>
      </c>
      <c r="AKE14" s="5">
        <v>165347.52</v>
      </c>
      <c r="AKF14" s="5">
        <v>165347.52</v>
      </c>
      <c r="AKG14" s="5">
        <v>165347.52</v>
      </c>
      <c r="AKH14" s="5">
        <v>165347.52</v>
      </c>
      <c r="AKI14" s="5">
        <v>165347.52</v>
      </c>
      <c r="AKJ14" s="5">
        <v>165347.52</v>
      </c>
      <c r="AKK14" s="5">
        <v>165347.52</v>
      </c>
      <c r="AKL14" s="5">
        <v>165347.52</v>
      </c>
      <c r="AKM14" s="5">
        <v>165347.52</v>
      </c>
      <c r="AKN14" s="5">
        <v>165347.52</v>
      </c>
      <c r="AKO14" s="5">
        <v>165347.52</v>
      </c>
      <c r="AKP14" s="5">
        <v>165347.52</v>
      </c>
      <c r="AKQ14" s="5">
        <v>165347.52</v>
      </c>
      <c r="AKR14" s="5">
        <v>165347.52</v>
      </c>
      <c r="AKS14" s="5">
        <v>165347.52</v>
      </c>
      <c r="AKT14" s="5">
        <v>165347.52</v>
      </c>
      <c r="AKU14" s="5">
        <v>165347.52</v>
      </c>
      <c r="AKV14" s="5">
        <v>165347.52</v>
      </c>
      <c r="AKW14" s="5">
        <v>165347.52</v>
      </c>
      <c r="AKX14" s="5">
        <v>165347.52</v>
      </c>
      <c r="AKY14" s="5">
        <v>165347.52</v>
      </c>
      <c r="AKZ14" s="5">
        <v>165347.52</v>
      </c>
      <c r="ALA14" s="5">
        <v>165347.52</v>
      </c>
      <c r="ALB14" s="5">
        <v>165347.52</v>
      </c>
      <c r="ALC14" s="5">
        <v>165347.52</v>
      </c>
      <c r="ALD14" s="5">
        <v>165347.52</v>
      </c>
      <c r="ALE14" s="5">
        <v>165347.52</v>
      </c>
      <c r="ALF14" s="5">
        <v>165347.52</v>
      </c>
      <c r="ALG14" s="5">
        <v>165347.52</v>
      </c>
      <c r="ALH14" s="5">
        <v>165347.52</v>
      </c>
      <c r="ALI14" s="5">
        <v>165347.52</v>
      </c>
      <c r="ALJ14" s="5">
        <v>165347.52</v>
      </c>
      <c r="ALK14" s="5">
        <v>165347.52</v>
      </c>
      <c r="ALL14" s="5">
        <v>165347.52</v>
      </c>
      <c r="ALM14" s="5">
        <v>165347.52</v>
      </c>
      <c r="ALN14" s="5">
        <v>165347.52</v>
      </c>
      <c r="ALO14" s="5">
        <v>165347.52</v>
      </c>
      <c r="ALP14" s="5">
        <v>165347.52</v>
      </c>
      <c r="ALQ14" s="5">
        <v>165347.52</v>
      </c>
      <c r="ALR14" s="5">
        <v>165347.52</v>
      </c>
      <c r="ALS14" s="5">
        <v>165347.52</v>
      </c>
      <c r="ALT14" s="5">
        <v>165347.52</v>
      </c>
      <c r="ALU14" s="5">
        <v>165347.52</v>
      </c>
      <c r="ALV14" s="5">
        <v>165347.52</v>
      </c>
      <c r="ALW14" s="5">
        <v>165347.52</v>
      </c>
      <c r="ALX14" s="5">
        <v>165347.52</v>
      </c>
      <c r="ALY14" s="5">
        <v>165347.52</v>
      </c>
      <c r="ALZ14" s="5">
        <v>165347.52</v>
      </c>
      <c r="AMA14" s="5">
        <v>165347.52</v>
      </c>
      <c r="AMB14" s="5">
        <v>165347.52</v>
      </c>
      <c r="AMC14" s="5">
        <v>165347.52</v>
      </c>
      <c r="AMD14" s="5">
        <v>165347.52</v>
      </c>
      <c r="AME14" s="5">
        <v>165347.52</v>
      </c>
      <c r="AMF14" s="5">
        <v>165347.52</v>
      </c>
      <c r="AMG14" s="5">
        <v>165347.52</v>
      </c>
      <c r="AMH14" s="5">
        <v>165347.52</v>
      </c>
      <c r="AMI14" s="5">
        <v>165347.52</v>
      </c>
      <c r="AMJ14" s="5">
        <v>165347.52</v>
      </c>
      <c r="AMK14" s="5">
        <v>165347.52</v>
      </c>
      <c r="AML14" s="5">
        <v>165347.52</v>
      </c>
      <c r="AMM14" s="5">
        <v>165347.52</v>
      </c>
      <c r="AMN14" s="5">
        <v>165347.52</v>
      </c>
      <c r="AMO14" s="5">
        <v>165347.52</v>
      </c>
      <c r="AMP14" s="5">
        <v>165347.52</v>
      </c>
      <c r="AMQ14" s="5">
        <v>165347.52</v>
      </c>
      <c r="AMR14" s="5">
        <v>165347.52</v>
      </c>
      <c r="AMS14" s="5">
        <v>165347.52</v>
      </c>
      <c r="AMT14" s="5">
        <v>165347.52</v>
      </c>
      <c r="AMU14" s="5">
        <v>165347.52</v>
      </c>
      <c r="AMV14" s="5">
        <v>165347.52</v>
      </c>
      <c r="AMW14" s="5">
        <v>165347.52</v>
      </c>
      <c r="AMX14" s="5">
        <v>165347.52</v>
      </c>
      <c r="AMY14" s="5">
        <v>165347.52</v>
      </c>
      <c r="AMZ14" s="5">
        <v>165347.52</v>
      </c>
      <c r="ANA14" s="5">
        <v>165347.52</v>
      </c>
      <c r="ANB14" s="5">
        <v>165347.52</v>
      </c>
      <c r="ANC14" s="5">
        <v>165347.52</v>
      </c>
      <c r="AND14" s="5">
        <v>165347.52</v>
      </c>
      <c r="ANE14" s="5">
        <v>165347.52</v>
      </c>
      <c r="ANF14" s="5">
        <v>165347.52</v>
      </c>
      <c r="ANG14" s="5">
        <v>165347.52</v>
      </c>
      <c r="ANH14" s="5">
        <v>165347.52</v>
      </c>
      <c r="ANI14" s="5">
        <v>165347.52</v>
      </c>
      <c r="ANJ14" s="5">
        <v>165347.52</v>
      </c>
      <c r="ANK14" s="5">
        <v>165347.52</v>
      </c>
      <c r="ANL14" s="5">
        <v>165347.52</v>
      </c>
      <c r="ANM14" s="5">
        <v>165347.52</v>
      </c>
      <c r="ANN14" s="5">
        <v>165347.52</v>
      </c>
      <c r="ANO14" s="5">
        <v>165347.52</v>
      </c>
      <c r="ANP14" s="5">
        <v>165347.52</v>
      </c>
      <c r="ANQ14" s="5">
        <v>165347.52</v>
      </c>
      <c r="ANR14" s="5">
        <v>165347.52</v>
      </c>
      <c r="ANS14" s="5">
        <v>165347.52</v>
      </c>
      <c r="ANT14" s="5">
        <v>165347.52</v>
      </c>
      <c r="ANU14" s="5">
        <v>165347.52</v>
      </c>
      <c r="ANV14" s="5">
        <v>165347.52</v>
      </c>
      <c r="ANW14" s="5">
        <v>165347.52</v>
      </c>
      <c r="ANX14" s="5">
        <v>165347.52</v>
      </c>
      <c r="ANY14" s="5">
        <v>165347.52</v>
      </c>
      <c r="ANZ14" s="5">
        <v>165347.52</v>
      </c>
      <c r="AOA14" s="5">
        <v>165347.52</v>
      </c>
      <c r="AOB14" s="5">
        <v>165347.52</v>
      </c>
      <c r="AOC14" s="5">
        <v>165347.52</v>
      </c>
      <c r="AOD14" s="5">
        <v>165347.52</v>
      </c>
      <c r="AOE14" s="5">
        <v>165347.52</v>
      </c>
      <c r="AOF14" s="5">
        <v>165347.52</v>
      </c>
      <c r="AOG14" s="5">
        <v>165347.52</v>
      </c>
      <c r="AOH14" s="5">
        <v>165347.52</v>
      </c>
      <c r="AOI14" s="5">
        <v>165347.52</v>
      </c>
      <c r="AOJ14" s="5">
        <v>165347.52</v>
      </c>
      <c r="AOK14" s="5">
        <v>165347.52</v>
      </c>
      <c r="AOL14" s="5">
        <v>165347.52</v>
      </c>
      <c r="AOM14" s="5">
        <v>165347.52</v>
      </c>
      <c r="AON14" s="5">
        <v>165347.52</v>
      </c>
      <c r="AOO14" s="5">
        <v>165347.52</v>
      </c>
      <c r="AOP14" s="5">
        <v>165347.52</v>
      </c>
      <c r="AOQ14" s="5">
        <v>165347.52</v>
      </c>
      <c r="AOR14" s="5">
        <v>165347.52</v>
      </c>
      <c r="AOS14" s="5">
        <v>165347.52</v>
      </c>
      <c r="AOT14" s="5">
        <v>165347.52</v>
      </c>
      <c r="AOU14" s="5">
        <v>165347.52</v>
      </c>
      <c r="AOV14" s="5">
        <v>165347.52</v>
      </c>
      <c r="AOW14" s="5">
        <v>165347.52</v>
      </c>
      <c r="AOX14" s="5">
        <v>165347.52</v>
      </c>
      <c r="AOY14" s="5">
        <v>165347.52</v>
      </c>
      <c r="AOZ14" s="5">
        <v>165347.52</v>
      </c>
      <c r="APA14" s="5">
        <v>165347.52</v>
      </c>
      <c r="APB14" s="5">
        <v>165347.52</v>
      </c>
      <c r="APC14" s="5">
        <v>165347.52</v>
      </c>
      <c r="APD14" s="5">
        <v>165347.52</v>
      </c>
      <c r="APE14" s="5">
        <v>165347.52</v>
      </c>
      <c r="APF14" s="5">
        <v>165347.52</v>
      </c>
      <c r="APG14" s="5">
        <v>165347.52</v>
      </c>
      <c r="APH14" s="5">
        <v>165347.52</v>
      </c>
      <c r="API14" s="5">
        <v>165347.52</v>
      </c>
      <c r="APJ14" s="5">
        <v>165347.52</v>
      </c>
      <c r="APK14" s="5">
        <v>165347.52</v>
      </c>
      <c r="APL14" s="5">
        <v>165347.52</v>
      </c>
      <c r="APM14" s="5">
        <v>165347.52</v>
      </c>
      <c r="APN14" s="5">
        <v>165347.52</v>
      </c>
      <c r="APO14" s="5">
        <v>165347.52</v>
      </c>
      <c r="APP14" s="5">
        <v>165347.52</v>
      </c>
      <c r="APQ14" s="5">
        <v>165347.52</v>
      </c>
      <c r="APR14" s="5">
        <v>165347.52</v>
      </c>
      <c r="APS14" s="5">
        <v>165347.52</v>
      </c>
      <c r="APT14" s="5">
        <v>165347.52</v>
      </c>
      <c r="APU14" s="5">
        <v>165347.52</v>
      </c>
      <c r="APV14" s="5">
        <v>165347.52</v>
      </c>
      <c r="APW14" s="5">
        <v>165347.52</v>
      </c>
      <c r="APX14" s="5">
        <v>165347.52</v>
      </c>
      <c r="APY14" s="5">
        <v>165347.52</v>
      </c>
      <c r="APZ14" s="5">
        <v>165347.52</v>
      </c>
      <c r="AQA14" s="5">
        <v>165347.52</v>
      </c>
      <c r="AQB14" s="5">
        <v>165347.52</v>
      </c>
      <c r="AQC14" s="5">
        <v>165347.52</v>
      </c>
      <c r="AQD14" s="5">
        <v>165347.52</v>
      </c>
      <c r="AQE14" s="5">
        <v>165347.52</v>
      </c>
      <c r="AQF14" s="5">
        <v>165347.52</v>
      </c>
      <c r="AQG14" s="5">
        <v>165347.52</v>
      </c>
      <c r="AQH14" s="5">
        <v>165347.52</v>
      </c>
      <c r="AQI14" s="5">
        <v>165347.52</v>
      </c>
      <c r="AQJ14" s="5">
        <v>165347.52</v>
      </c>
      <c r="AQK14" s="5">
        <v>165347.52</v>
      </c>
      <c r="AQL14" s="5">
        <v>165347.52</v>
      </c>
      <c r="AQM14" s="5">
        <v>165347.52</v>
      </c>
      <c r="AQN14" s="5">
        <v>165347.52</v>
      </c>
      <c r="AQO14" s="5">
        <v>165347.52</v>
      </c>
      <c r="AQP14" s="5">
        <v>165347.52</v>
      </c>
      <c r="AQQ14" s="5">
        <v>165347.52</v>
      </c>
      <c r="AQR14" s="5">
        <v>165347.52</v>
      </c>
      <c r="AQS14" s="5">
        <v>165347.52</v>
      </c>
      <c r="AQT14" s="5">
        <v>165347.52</v>
      </c>
      <c r="AQU14" s="5">
        <v>165347.52</v>
      </c>
      <c r="AQV14" s="5">
        <v>165347.52</v>
      </c>
      <c r="AQW14" s="5">
        <v>165347.52</v>
      </c>
      <c r="AQX14" s="5">
        <v>165347.52</v>
      </c>
      <c r="AQY14" s="5">
        <v>165347.52</v>
      </c>
      <c r="AQZ14" s="5">
        <v>165347.52</v>
      </c>
      <c r="ARA14" s="5">
        <v>165347.52</v>
      </c>
      <c r="ARB14" s="5">
        <v>165347.52</v>
      </c>
      <c r="ARC14" s="5">
        <v>165347.52</v>
      </c>
      <c r="ARD14" s="5">
        <v>165347.52</v>
      </c>
      <c r="ARE14" s="5">
        <v>165347.52</v>
      </c>
      <c r="ARF14" s="5">
        <v>165347.52</v>
      </c>
      <c r="ARG14" s="5">
        <v>165347.52</v>
      </c>
      <c r="ARH14" s="5">
        <v>165347.52</v>
      </c>
      <c r="ARI14" s="5">
        <v>165347.52</v>
      </c>
      <c r="ARJ14" s="5">
        <v>165347.52</v>
      </c>
      <c r="ARK14" s="5">
        <v>165347.52</v>
      </c>
      <c r="ARL14" s="5">
        <v>165347.52</v>
      </c>
      <c r="ARM14" s="5">
        <v>165347.52</v>
      </c>
      <c r="ARN14" s="5">
        <v>165347.52</v>
      </c>
      <c r="ARO14" s="5">
        <v>165347.52</v>
      </c>
      <c r="ARP14" s="5">
        <v>165347.52</v>
      </c>
      <c r="ARQ14" s="5">
        <v>165347.52</v>
      </c>
      <c r="ARR14" s="5">
        <v>165347.52</v>
      </c>
      <c r="ARS14" s="5">
        <v>165347.52</v>
      </c>
      <c r="ART14" s="5">
        <v>165347.52</v>
      </c>
      <c r="ARU14" s="5">
        <v>165347.52</v>
      </c>
      <c r="ARV14" s="5">
        <v>165347.52</v>
      </c>
      <c r="ARW14" s="5">
        <v>165347.52</v>
      </c>
      <c r="ARX14" s="5">
        <v>165347.52</v>
      </c>
      <c r="ARY14" s="5">
        <v>165347.52</v>
      </c>
      <c r="ARZ14" s="5">
        <v>165347.52</v>
      </c>
      <c r="ASA14" s="5">
        <v>165347.52</v>
      </c>
      <c r="ASB14" s="5">
        <v>165347.52</v>
      </c>
      <c r="ASC14" s="5">
        <v>165347.52</v>
      </c>
      <c r="ASD14" s="5">
        <v>165347.52</v>
      </c>
      <c r="ASE14" s="5">
        <v>165347.52</v>
      </c>
      <c r="ASF14" s="5">
        <v>165347.52</v>
      </c>
      <c r="ASG14" s="5">
        <v>165347.52</v>
      </c>
      <c r="ASH14" s="5">
        <v>165347.52</v>
      </c>
      <c r="ASI14" s="5">
        <v>165347.52</v>
      </c>
      <c r="ASJ14" s="5">
        <v>165347.52</v>
      </c>
      <c r="ASK14" s="5">
        <v>165347.52</v>
      </c>
      <c r="ASL14" s="5">
        <v>165347.52</v>
      </c>
      <c r="ASM14" s="5">
        <v>165347.52</v>
      </c>
      <c r="ASN14" s="5">
        <v>165347.52</v>
      </c>
      <c r="ASO14" s="5">
        <v>165347.52</v>
      </c>
      <c r="ASP14" s="5">
        <v>165347.52</v>
      </c>
      <c r="ASQ14" s="5">
        <v>165347.52</v>
      </c>
      <c r="ASR14" s="5">
        <v>165347.52</v>
      </c>
      <c r="ASS14" s="5">
        <v>165347.52</v>
      </c>
      <c r="AST14" s="5">
        <v>165347.52</v>
      </c>
      <c r="ASU14" s="5">
        <v>165347.52</v>
      </c>
      <c r="ASV14" s="5">
        <v>165347.52</v>
      </c>
      <c r="ASW14" s="5">
        <v>165347.52</v>
      </c>
      <c r="ASX14" s="5">
        <v>165347.52</v>
      </c>
      <c r="ASY14" s="5">
        <v>165347.52</v>
      </c>
      <c r="ASZ14" s="5">
        <v>165347.52</v>
      </c>
      <c r="ATA14" s="5">
        <v>165347.52</v>
      </c>
      <c r="ATB14" s="5">
        <v>165347.52</v>
      </c>
      <c r="ATC14" s="5">
        <v>165347.52</v>
      </c>
      <c r="ATD14" s="5">
        <v>165347.52</v>
      </c>
      <c r="ATE14" s="5">
        <v>165347.52</v>
      </c>
      <c r="ATF14" s="5">
        <v>165347.52</v>
      </c>
      <c r="ATG14" s="5">
        <v>165347.52</v>
      </c>
      <c r="ATH14" s="5">
        <v>165347.52</v>
      </c>
      <c r="ATI14" s="5">
        <v>165347.52</v>
      </c>
      <c r="ATJ14" s="5">
        <v>165347.52</v>
      </c>
      <c r="ATK14" s="5">
        <v>165347.52</v>
      </c>
      <c r="ATL14" s="5">
        <v>165347.52</v>
      </c>
      <c r="ATM14" s="5">
        <v>165347.52</v>
      </c>
      <c r="ATN14" s="5">
        <v>165347.52</v>
      </c>
      <c r="ATO14" s="5">
        <v>165347.52</v>
      </c>
      <c r="ATP14" s="5">
        <v>165347.52</v>
      </c>
      <c r="ATQ14" s="5">
        <v>165347.52</v>
      </c>
      <c r="ATR14" s="5">
        <v>165347.52</v>
      </c>
      <c r="ATS14" s="5">
        <v>165347.52</v>
      </c>
      <c r="ATT14" s="5">
        <v>165347.52</v>
      </c>
      <c r="ATU14" s="5">
        <v>165347.52</v>
      </c>
      <c r="ATV14" s="5">
        <v>165347.52</v>
      </c>
      <c r="ATW14" s="5">
        <v>165347.52</v>
      </c>
      <c r="ATX14" s="5">
        <v>165347.52</v>
      </c>
      <c r="ATY14" s="5">
        <v>165347.52</v>
      </c>
      <c r="ATZ14" s="5">
        <v>165347.52</v>
      </c>
      <c r="AUA14" s="5">
        <v>165347.52</v>
      </c>
      <c r="AUB14" s="5">
        <v>165347.52</v>
      </c>
      <c r="AUC14" s="5">
        <v>165347.52</v>
      </c>
      <c r="AUD14" s="5">
        <v>165347.52</v>
      </c>
      <c r="AUE14" s="5">
        <v>165347.52</v>
      </c>
      <c r="AUF14" s="5">
        <v>165347.52</v>
      </c>
      <c r="AUG14" s="5">
        <v>165347.52</v>
      </c>
      <c r="AUH14" s="5">
        <v>165347.52</v>
      </c>
      <c r="AUI14" s="5">
        <v>165347.52</v>
      </c>
      <c r="AUJ14" s="5">
        <v>165347.52</v>
      </c>
      <c r="AUK14" s="5">
        <v>165347.52</v>
      </c>
      <c r="AUL14" s="5">
        <v>165347.52</v>
      </c>
      <c r="AUM14" s="5">
        <v>165347.52</v>
      </c>
      <c r="AUN14" s="5">
        <v>165347.52</v>
      </c>
      <c r="AUO14" s="5">
        <v>165347.52</v>
      </c>
      <c r="AUP14" s="5">
        <v>165347.52</v>
      </c>
      <c r="AUQ14" s="5">
        <v>165347.52</v>
      </c>
      <c r="AUR14" s="5">
        <v>165347.52</v>
      </c>
      <c r="AUS14" s="5">
        <v>165347.52</v>
      </c>
      <c r="AUT14" s="5">
        <v>165347.52</v>
      </c>
      <c r="AUU14" s="5">
        <v>165347.52</v>
      </c>
      <c r="AUV14" s="5">
        <v>165347.52</v>
      </c>
      <c r="AUW14" s="5">
        <v>165347.52</v>
      </c>
      <c r="AUX14" s="5">
        <v>165347.52</v>
      </c>
      <c r="AUY14" s="5">
        <v>165347.52</v>
      </c>
      <c r="AUZ14" s="5">
        <v>165347.52</v>
      </c>
      <c r="AVA14" s="5">
        <v>165347.52</v>
      </c>
      <c r="AVB14" s="5">
        <v>165347.52</v>
      </c>
      <c r="AVC14" s="5">
        <v>165347.52</v>
      </c>
      <c r="AVD14" s="5">
        <v>165347.52</v>
      </c>
      <c r="AVE14" s="5">
        <v>165347.52</v>
      </c>
      <c r="AVF14" s="5">
        <v>165347.52</v>
      </c>
      <c r="AVG14" s="5">
        <v>165347.52</v>
      </c>
      <c r="AVH14" s="5">
        <v>165347.52</v>
      </c>
      <c r="AVI14" s="5">
        <v>165347.52</v>
      </c>
      <c r="AVJ14" s="5">
        <v>165347.52</v>
      </c>
      <c r="AVK14" s="5">
        <v>165347.52</v>
      </c>
      <c r="AVL14" s="5">
        <v>165347.52</v>
      </c>
      <c r="AVM14" s="5">
        <v>165347.52</v>
      </c>
      <c r="AVN14" s="5">
        <v>165347.52</v>
      </c>
      <c r="AVO14" s="5">
        <v>165347.52</v>
      </c>
      <c r="AVP14" s="5">
        <v>165347.52</v>
      </c>
      <c r="AVQ14" s="5">
        <v>165347.52</v>
      </c>
      <c r="AVR14" s="5">
        <v>165347.52</v>
      </c>
      <c r="AVS14" s="5">
        <v>165347.52</v>
      </c>
      <c r="AVT14" s="5">
        <v>165347.52</v>
      </c>
      <c r="AVU14" s="5">
        <v>165347.52</v>
      </c>
      <c r="AVV14" s="5">
        <v>165347.52</v>
      </c>
      <c r="AVW14" s="5">
        <v>165347.52</v>
      </c>
      <c r="AVX14" s="5">
        <v>165347.52</v>
      </c>
      <c r="AVY14" s="5">
        <v>165347.52</v>
      </c>
      <c r="AVZ14" s="5">
        <v>165347.52</v>
      </c>
      <c r="AWA14" s="5">
        <v>165347.52</v>
      </c>
      <c r="AWB14" s="5">
        <v>165347.52</v>
      </c>
      <c r="AWC14" s="5">
        <v>165347.52</v>
      </c>
      <c r="AWD14" s="5">
        <v>165347.52</v>
      </c>
      <c r="AWE14" s="5">
        <v>165347.52</v>
      </c>
      <c r="AWF14" s="5">
        <v>165347.52</v>
      </c>
      <c r="AWG14" s="5">
        <v>165347.52</v>
      </c>
      <c r="AWH14" s="5">
        <v>165347.52</v>
      </c>
      <c r="AWI14" s="5">
        <v>165347.52</v>
      </c>
      <c r="AWJ14" s="5">
        <v>165347.52</v>
      </c>
      <c r="AWK14" s="5">
        <v>165347.52</v>
      </c>
      <c r="AWL14" s="5">
        <v>165347.52</v>
      </c>
      <c r="AWM14" s="5">
        <v>165347.52</v>
      </c>
      <c r="AWN14" s="5">
        <v>165347.52</v>
      </c>
      <c r="AWO14" s="5">
        <v>165347.52</v>
      </c>
      <c r="AWP14" s="5">
        <v>165347.52</v>
      </c>
      <c r="AWQ14" s="5">
        <v>165347.52</v>
      </c>
      <c r="AWR14" s="5">
        <v>165347.52</v>
      </c>
      <c r="AWS14" s="5">
        <v>165347.52</v>
      </c>
      <c r="AWT14" s="5">
        <v>165347.52</v>
      </c>
      <c r="AWU14" s="5">
        <v>165347.52</v>
      </c>
      <c r="AWV14" s="5">
        <v>165347.52</v>
      </c>
      <c r="AWW14" s="5">
        <v>165347.52</v>
      </c>
      <c r="AWX14" s="5">
        <v>165347.52</v>
      </c>
      <c r="AWY14" s="5">
        <v>165347.52</v>
      </c>
      <c r="AWZ14" s="5">
        <v>165347.52</v>
      </c>
      <c r="AXA14" s="5">
        <v>165347.52</v>
      </c>
      <c r="AXB14" s="5">
        <v>165347.52</v>
      </c>
      <c r="AXC14" s="5">
        <v>165347.52</v>
      </c>
      <c r="AXD14" s="5">
        <v>165347.52</v>
      </c>
      <c r="AXE14" s="5">
        <v>165347.52</v>
      </c>
      <c r="AXF14" s="5">
        <v>165347.52</v>
      </c>
      <c r="AXG14" s="5">
        <v>165347.52</v>
      </c>
      <c r="AXH14" s="5">
        <v>165347.52</v>
      </c>
      <c r="AXI14" s="5">
        <v>165347.52</v>
      </c>
      <c r="AXJ14" s="5">
        <v>165347.52</v>
      </c>
      <c r="AXK14" s="5">
        <v>165347.52</v>
      </c>
      <c r="AXL14" s="5">
        <v>165347.52</v>
      </c>
      <c r="AXM14" s="5">
        <v>165347.52</v>
      </c>
      <c r="AXN14" s="5">
        <v>165347.52</v>
      </c>
      <c r="AXO14" s="5">
        <v>165347.52</v>
      </c>
      <c r="AXP14" s="5">
        <v>165347.52</v>
      </c>
      <c r="AXQ14" s="5">
        <v>165347.52</v>
      </c>
      <c r="AXR14" s="5">
        <v>165347.52</v>
      </c>
      <c r="AXS14" s="5">
        <v>165347.52</v>
      </c>
      <c r="AXT14" s="5">
        <v>165347.52</v>
      </c>
      <c r="AXU14" s="5">
        <v>165347.52</v>
      </c>
      <c r="AXV14" s="5">
        <v>165347.52</v>
      </c>
      <c r="AXW14" s="5">
        <v>165347.52</v>
      </c>
      <c r="AXX14" s="5">
        <v>165347.52</v>
      </c>
      <c r="AXY14" s="5">
        <v>165347.52</v>
      </c>
      <c r="AXZ14" s="5">
        <v>165347.52</v>
      </c>
      <c r="AYA14" s="5">
        <v>165347.52</v>
      </c>
      <c r="AYB14" s="5">
        <v>165347.52</v>
      </c>
      <c r="AYC14" s="5">
        <v>165347.52</v>
      </c>
      <c r="AYD14" s="5">
        <v>165347.52</v>
      </c>
      <c r="AYE14" s="5">
        <v>165347.52</v>
      </c>
      <c r="AYF14" s="5">
        <v>165347.52</v>
      </c>
      <c r="AYG14" s="5">
        <v>165347.52</v>
      </c>
      <c r="AYH14" s="5">
        <v>165347.52</v>
      </c>
      <c r="AYI14" s="5">
        <v>165347.52</v>
      </c>
      <c r="AYJ14" s="5">
        <v>165347.52</v>
      </c>
      <c r="AYK14" s="5">
        <v>165347.52</v>
      </c>
      <c r="AYL14" s="5">
        <v>165347.52</v>
      </c>
      <c r="AYM14" s="5">
        <v>165347.52</v>
      </c>
      <c r="AYN14" s="5">
        <v>165347.52</v>
      </c>
      <c r="AYO14" s="5">
        <v>165347.52</v>
      </c>
      <c r="AYP14" s="5">
        <v>165347.52</v>
      </c>
      <c r="AYQ14" s="5">
        <v>165347.52</v>
      </c>
      <c r="AYR14" s="5">
        <v>165347.52</v>
      </c>
      <c r="AYS14" s="5">
        <v>165347.52</v>
      </c>
      <c r="AYT14" s="5">
        <v>165347.52</v>
      </c>
      <c r="AYU14" s="5">
        <v>165347.52</v>
      </c>
      <c r="AYV14" s="5">
        <v>165347.52</v>
      </c>
      <c r="AYW14" s="5">
        <v>165347.52</v>
      </c>
      <c r="AYX14" s="5">
        <v>165347.52</v>
      </c>
      <c r="AYY14" s="5">
        <v>165347.52</v>
      </c>
      <c r="AYZ14" s="5">
        <v>165347.52</v>
      </c>
      <c r="AZA14" s="5">
        <v>165347.52</v>
      </c>
      <c r="AZB14" s="5">
        <v>165347.52</v>
      </c>
      <c r="AZC14" s="5">
        <v>165347.52</v>
      </c>
      <c r="AZD14" s="5">
        <v>165347.52</v>
      </c>
      <c r="AZE14" s="5">
        <v>165347.52</v>
      </c>
      <c r="AZF14" s="5">
        <v>165347.52</v>
      </c>
      <c r="AZG14" s="5">
        <v>165347.52</v>
      </c>
      <c r="AZH14" s="5">
        <v>165347.52</v>
      </c>
      <c r="AZI14" s="5">
        <v>165347.52</v>
      </c>
      <c r="AZJ14" s="5">
        <v>165347.52</v>
      </c>
      <c r="AZK14" s="5">
        <v>165347.52</v>
      </c>
      <c r="AZL14" s="5">
        <v>165347.52</v>
      </c>
      <c r="AZM14" s="5">
        <v>165347.52</v>
      </c>
      <c r="AZN14" s="5">
        <v>165347.52</v>
      </c>
      <c r="AZO14" s="5">
        <v>165347.52</v>
      </c>
      <c r="AZP14" s="5">
        <v>165347.52</v>
      </c>
      <c r="AZQ14" s="5">
        <v>165347.52</v>
      </c>
      <c r="AZR14" s="5">
        <v>165347.52</v>
      </c>
      <c r="AZS14" s="5">
        <v>165347.52</v>
      </c>
      <c r="AZT14" s="5">
        <v>165347.52</v>
      </c>
      <c r="AZU14" s="5">
        <v>165347.52</v>
      </c>
      <c r="AZV14" s="5">
        <v>165347.52</v>
      </c>
      <c r="AZW14" s="5">
        <v>165347.52</v>
      </c>
      <c r="AZX14" s="5">
        <v>165347.52</v>
      </c>
      <c r="AZY14" s="5">
        <v>165347.52</v>
      </c>
      <c r="AZZ14" s="5">
        <v>165347.52</v>
      </c>
      <c r="BAA14" s="5">
        <v>165347.52</v>
      </c>
      <c r="BAB14" s="5">
        <v>165347.52</v>
      </c>
      <c r="BAC14" s="5">
        <v>165347.52</v>
      </c>
      <c r="BAD14" s="5">
        <v>165347.52</v>
      </c>
      <c r="BAE14" s="5">
        <v>165347.52</v>
      </c>
      <c r="BAF14" s="5">
        <v>165347.52</v>
      </c>
      <c r="BAG14" s="5">
        <v>165347.52</v>
      </c>
      <c r="BAH14" s="5">
        <v>165347.52</v>
      </c>
      <c r="BAI14" s="5">
        <v>165347.52</v>
      </c>
      <c r="BAJ14" s="5">
        <v>165347.52</v>
      </c>
      <c r="BAK14" s="5">
        <v>165347.52</v>
      </c>
      <c r="BAL14" s="5">
        <v>165347.52</v>
      </c>
      <c r="BAM14" s="5">
        <v>165347.52</v>
      </c>
      <c r="BAN14" s="5">
        <v>165347.52</v>
      </c>
      <c r="BAO14" s="5">
        <v>165347.52</v>
      </c>
      <c r="BAP14" s="5">
        <v>165347.52</v>
      </c>
      <c r="BAQ14" s="5">
        <v>165347.52</v>
      </c>
      <c r="BAR14" s="5">
        <v>165347.52</v>
      </c>
      <c r="BAS14" s="5">
        <v>165347.52</v>
      </c>
      <c r="BAT14" s="5">
        <v>165347.52</v>
      </c>
      <c r="BAU14" s="5">
        <v>165347.52</v>
      </c>
      <c r="BAV14" s="5">
        <v>165347.52</v>
      </c>
      <c r="BAW14" s="5">
        <v>165347.52</v>
      </c>
      <c r="BAX14" s="5">
        <v>165347.52</v>
      </c>
      <c r="BAY14" s="5">
        <v>165347.52</v>
      </c>
      <c r="BAZ14" s="5">
        <v>165347.52</v>
      </c>
      <c r="BBA14" s="5">
        <v>165347.52</v>
      </c>
      <c r="BBB14" s="5">
        <v>165347.52</v>
      </c>
      <c r="BBC14" s="5">
        <v>165347.52</v>
      </c>
      <c r="BBD14" s="5">
        <v>165347.52</v>
      </c>
      <c r="BBE14" s="5">
        <v>165347.52</v>
      </c>
      <c r="BBF14" s="5">
        <v>165347.52</v>
      </c>
      <c r="BBG14" s="5">
        <v>165347.52</v>
      </c>
      <c r="BBH14" s="5">
        <v>165347.52</v>
      </c>
      <c r="BBI14" s="5">
        <v>165347.52</v>
      </c>
      <c r="BBJ14" s="5">
        <v>165347.52</v>
      </c>
      <c r="BBK14" s="5">
        <v>165347.52</v>
      </c>
      <c r="BBL14" s="5">
        <v>165347.52</v>
      </c>
      <c r="BBM14" s="5">
        <v>165347.52</v>
      </c>
      <c r="BBN14" s="5">
        <v>165347.52</v>
      </c>
      <c r="BBO14" s="5">
        <v>165347.52</v>
      </c>
      <c r="BBP14" s="5">
        <v>165347.52</v>
      </c>
      <c r="BBQ14" s="5">
        <v>165347.52</v>
      </c>
      <c r="BBR14" s="5">
        <v>165347.52</v>
      </c>
      <c r="BBS14" s="5">
        <v>165347.52</v>
      </c>
      <c r="BBT14" s="5">
        <v>165347.52</v>
      </c>
      <c r="BBU14" s="5">
        <v>165347.52</v>
      </c>
      <c r="BBV14" s="5">
        <v>165347.52</v>
      </c>
      <c r="BBW14" s="5">
        <v>165347.52</v>
      </c>
      <c r="BBX14" s="5">
        <v>165347.52</v>
      </c>
      <c r="BBY14" s="5">
        <v>165347.52</v>
      </c>
      <c r="BBZ14" s="5">
        <v>165347.52</v>
      </c>
      <c r="BCA14" s="5">
        <v>165347.52</v>
      </c>
      <c r="BCB14" s="5">
        <v>165347.52</v>
      </c>
      <c r="BCC14" s="5">
        <v>165347.52</v>
      </c>
      <c r="BCD14" s="5">
        <v>165347.52</v>
      </c>
      <c r="BCE14" s="5">
        <v>165347.52</v>
      </c>
      <c r="BCF14" s="5">
        <v>165347.52</v>
      </c>
      <c r="BCG14" s="5">
        <v>165347.52</v>
      </c>
      <c r="BCH14" s="5">
        <v>165347.52</v>
      </c>
      <c r="BCI14" s="5">
        <v>165347.52</v>
      </c>
      <c r="BCJ14" s="5">
        <v>165347.52</v>
      </c>
      <c r="BCK14" s="5">
        <v>165347.52</v>
      </c>
      <c r="BCL14" s="5">
        <v>165347.52</v>
      </c>
      <c r="BCM14" s="5">
        <v>165347.52</v>
      </c>
      <c r="BCN14" s="5">
        <v>165347.52</v>
      </c>
      <c r="BCO14" s="5">
        <v>165347.52</v>
      </c>
      <c r="BCP14" s="5">
        <v>165347.52</v>
      </c>
      <c r="BCQ14" s="5">
        <v>165347.52</v>
      </c>
      <c r="BCR14" s="5">
        <v>165347.52</v>
      </c>
      <c r="BCS14" s="5">
        <v>165347.52</v>
      </c>
      <c r="BCT14" s="5">
        <v>165347.52</v>
      </c>
      <c r="BCU14" s="5">
        <v>165347.52</v>
      </c>
      <c r="BCV14" s="5">
        <v>165347.52</v>
      </c>
      <c r="BCW14" s="5">
        <v>165347.52</v>
      </c>
      <c r="BCX14" s="5">
        <v>165347.52</v>
      </c>
      <c r="BCY14" s="5">
        <v>165347.52</v>
      </c>
      <c r="BCZ14" s="5">
        <v>165347.52</v>
      </c>
      <c r="BDA14" s="5">
        <v>165347.52</v>
      </c>
      <c r="BDB14" s="5">
        <v>165347.52</v>
      </c>
      <c r="BDC14" s="5">
        <v>165347.52</v>
      </c>
      <c r="BDD14" s="5">
        <v>165347.52</v>
      </c>
      <c r="BDE14" s="5">
        <v>165347.52</v>
      </c>
      <c r="BDF14" s="5">
        <v>165347.52</v>
      </c>
      <c r="BDG14" s="5">
        <v>165347.52</v>
      </c>
      <c r="BDH14" s="5">
        <v>165347.52</v>
      </c>
      <c r="BDI14" s="5">
        <v>165347.52</v>
      </c>
      <c r="BDJ14" s="5">
        <v>165347.52</v>
      </c>
      <c r="BDK14" s="5">
        <v>165347.52</v>
      </c>
      <c r="BDL14" s="5">
        <v>165347.52</v>
      </c>
      <c r="BDM14" s="5">
        <v>165347.52</v>
      </c>
      <c r="BDN14" s="5">
        <v>165347.52</v>
      </c>
      <c r="BDO14" s="5">
        <v>165347.52</v>
      </c>
      <c r="BDP14" s="5">
        <v>165347.52</v>
      </c>
      <c r="BDQ14" s="5">
        <v>165347.52</v>
      </c>
      <c r="BDR14" s="5">
        <v>165347.52</v>
      </c>
      <c r="BDS14" s="5">
        <v>165347.52</v>
      </c>
      <c r="BDT14" s="5">
        <v>165347.52</v>
      </c>
      <c r="BDU14" s="5">
        <v>165347.52</v>
      </c>
      <c r="BDV14" s="5">
        <v>165347.52</v>
      </c>
      <c r="BDW14" s="5">
        <v>165347.52</v>
      </c>
      <c r="BDX14" s="5">
        <v>165347.52</v>
      </c>
      <c r="BDY14" s="5">
        <v>165347.52</v>
      </c>
      <c r="BDZ14" s="5">
        <v>165347.52</v>
      </c>
      <c r="BEA14" s="5">
        <v>165347.52</v>
      </c>
      <c r="BEB14" s="5">
        <v>165347.52</v>
      </c>
      <c r="BEC14" s="5">
        <v>165347.52</v>
      </c>
      <c r="BED14" s="5">
        <v>165347.52</v>
      </c>
      <c r="BEE14" s="5">
        <v>165347.52</v>
      </c>
      <c r="BEF14" s="5">
        <v>165347.52</v>
      </c>
      <c r="BEG14" s="5">
        <v>165347.52</v>
      </c>
      <c r="BEH14" s="5">
        <v>165347.52</v>
      </c>
      <c r="BEI14" s="5">
        <v>165347.52</v>
      </c>
      <c r="BEJ14" s="5">
        <v>165347.52</v>
      </c>
      <c r="BEK14" s="5">
        <v>165347.52</v>
      </c>
      <c r="BEL14" s="5">
        <v>165347.52</v>
      </c>
      <c r="BEM14" s="5">
        <v>165347.52</v>
      </c>
      <c r="BEN14" s="5">
        <v>165347.52</v>
      </c>
      <c r="BEO14" s="5">
        <v>165347.52</v>
      </c>
      <c r="BEP14" s="5">
        <v>165347.52</v>
      </c>
      <c r="BEQ14" s="5">
        <v>165347.52</v>
      </c>
      <c r="BER14" s="5">
        <v>165347.52</v>
      </c>
      <c r="BES14" s="5">
        <v>165347.52</v>
      </c>
      <c r="BET14" s="5">
        <v>165347.52</v>
      </c>
      <c r="BEU14" s="5">
        <v>165347.52</v>
      </c>
      <c r="BEV14" s="5">
        <v>165347.52</v>
      </c>
      <c r="BEW14" s="5">
        <v>165347.52</v>
      </c>
      <c r="BEX14" s="5">
        <v>165347.52</v>
      </c>
      <c r="BEY14" s="5">
        <v>165347.52</v>
      </c>
      <c r="BEZ14" s="5">
        <v>165347.52</v>
      </c>
      <c r="BFA14" s="5">
        <v>165347.52</v>
      </c>
      <c r="BFB14" s="5">
        <v>165347.52</v>
      </c>
      <c r="BFC14" s="5">
        <v>165347.52</v>
      </c>
      <c r="BFD14" s="5">
        <v>165347.52</v>
      </c>
      <c r="BFE14" s="5">
        <v>165347.52</v>
      </c>
      <c r="BFF14" s="5">
        <v>165347.52</v>
      </c>
      <c r="BFG14" s="5">
        <v>165347.52</v>
      </c>
      <c r="BFH14" s="5">
        <v>165347.52</v>
      </c>
      <c r="BFI14" s="5">
        <v>165347.52</v>
      </c>
      <c r="BFJ14" s="5">
        <v>165347.52</v>
      </c>
      <c r="BFK14" s="5">
        <v>165347.52</v>
      </c>
      <c r="BFL14" s="5">
        <v>165347.52</v>
      </c>
      <c r="BFM14" s="5">
        <v>165347.52</v>
      </c>
      <c r="BFN14" s="5">
        <v>165347.52</v>
      </c>
      <c r="BFO14" s="5">
        <v>165347.52</v>
      </c>
      <c r="BFP14" s="5">
        <v>165347.52</v>
      </c>
      <c r="BFQ14" s="5">
        <v>165347.52</v>
      </c>
      <c r="BFR14" s="5">
        <v>165347.52</v>
      </c>
      <c r="BFS14" s="5">
        <v>165347.52</v>
      </c>
      <c r="BFT14" s="5">
        <v>165347.52</v>
      </c>
      <c r="BFU14" s="5">
        <v>165347.52</v>
      </c>
      <c r="BFV14" s="5">
        <v>165347.52</v>
      </c>
      <c r="BFW14" s="5">
        <v>165347.52</v>
      </c>
      <c r="BFX14" s="5">
        <v>165347.52</v>
      </c>
      <c r="BFY14" s="5">
        <v>165347.52</v>
      </c>
      <c r="BFZ14" s="5">
        <v>165347.52</v>
      </c>
      <c r="BGA14" s="5">
        <v>165347.52</v>
      </c>
      <c r="BGB14" s="5">
        <v>165347.52</v>
      </c>
      <c r="BGC14" s="5">
        <v>165347.52</v>
      </c>
      <c r="BGD14" s="5">
        <v>165347.52</v>
      </c>
      <c r="BGE14" s="5">
        <v>165347.52</v>
      </c>
      <c r="BGF14" s="5">
        <v>165347.52</v>
      </c>
      <c r="BGG14" s="5">
        <v>165347.52</v>
      </c>
      <c r="BGH14" s="5">
        <v>165347.52</v>
      </c>
      <c r="BGI14" s="5">
        <v>165347.52</v>
      </c>
      <c r="BGJ14" s="5">
        <v>165347.52</v>
      </c>
      <c r="BGK14" s="5">
        <v>165347.52</v>
      </c>
      <c r="BGL14" s="5">
        <v>165347.52</v>
      </c>
      <c r="BGM14" s="5">
        <v>165347.52</v>
      </c>
      <c r="BGN14" s="5">
        <v>165347.52</v>
      </c>
      <c r="BGO14" s="5">
        <v>165347.52</v>
      </c>
      <c r="BGP14" s="5">
        <v>165347.52</v>
      </c>
      <c r="BGQ14" s="5">
        <v>165347.52</v>
      </c>
      <c r="BGR14" s="5">
        <v>165347.52</v>
      </c>
      <c r="BGS14" s="5">
        <v>165347.52</v>
      </c>
      <c r="BGT14" s="5">
        <v>165347.52</v>
      </c>
      <c r="BGU14" s="5">
        <v>165347.52</v>
      </c>
      <c r="BGV14" s="5">
        <v>165347.52</v>
      </c>
      <c r="BGW14" s="5">
        <v>165347.52</v>
      </c>
      <c r="BGX14" s="5">
        <v>165347.52</v>
      </c>
      <c r="BGY14" s="5">
        <v>165347.52</v>
      </c>
      <c r="BGZ14" s="5">
        <v>165347.52</v>
      </c>
      <c r="BHA14" s="5">
        <v>165347.52</v>
      </c>
      <c r="BHB14" s="5">
        <v>165347.52</v>
      </c>
      <c r="BHC14" s="5">
        <v>165347.52</v>
      </c>
      <c r="BHD14" s="5">
        <v>165347.52</v>
      </c>
      <c r="BHE14" s="5">
        <v>165347.52</v>
      </c>
      <c r="BHF14" s="5">
        <v>165347.52</v>
      </c>
      <c r="BHG14" s="5">
        <v>165347.52</v>
      </c>
      <c r="BHH14" s="5">
        <v>165347.52</v>
      </c>
      <c r="BHI14" s="5">
        <v>165347.52</v>
      </c>
      <c r="BHJ14" s="5">
        <v>165347.52</v>
      </c>
      <c r="BHK14" s="5">
        <v>165347.52</v>
      </c>
      <c r="BHL14" s="5">
        <v>165347.52</v>
      </c>
      <c r="BHM14" s="5">
        <v>165347.52</v>
      </c>
      <c r="BHN14" s="5">
        <v>165347.52</v>
      </c>
      <c r="BHO14" s="5">
        <v>165347.52</v>
      </c>
      <c r="BHP14" s="5">
        <v>165347.52</v>
      </c>
      <c r="BHQ14" s="5">
        <v>165347.52</v>
      </c>
      <c r="BHR14" s="5">
        <v>165347.52</v>
      </c>
      <c r="BHS14" s="5">
        <v>165347.52</v>
      </c>
      <c r="BHT14" s="5">
        <v>165347.52</v>
      </c>
      <c r="BHU14" s="5">
        <v>165347.52</v>
      </c>
      <c r="BHV14" s="5">
        <v>165347.52</v>
      </c>
      <c r="BHW14" s="5">
        <v>165347.52</v>
      </c>
      <c r="BHX14" s="5">
        <v>165347.52</v>
      </c>
      <c r="BHY14" s="5">
        <v>165347.52</v>
      </c>
      <c r="BHZ14" s="5">
        <v>165347.52</v>
      </c>
      <c r="BIA14" s="5">
        <v>165347.52</v>
      </c>
      <c r="BIB14" s="5">
        <v>165347.52</v>
      </c>
      <c r="BIC14" s="5">
        <v>165347.52</v>
      </c>
      <c r="BID14" s="5">
        <v>165347.52</v>
      </c>
      <c r="BIE14" s="5">
        <v>165347.52</v>
      </c>
      <c r="BIF14" s="5">
        <v>165347.52</v>
      </c>
      <c r="BIG14" s="5">
        <v>165347.52</v>
      </c>
      <c r="BIH14" s="5">
        <v>165347.52</v>
      </c>
      <c r="BII14" s="5">
        <v>165347.52</v>
      </c>
      <c r="BIJ14" s="5">
        <v>165347.52</v>
      </c>
      <c r="BIK14" s="5">
        <v>165347.52</v>
      </c>
      <c r="BIL14" s="5">
        <v>165347.52</v>
      </c>
      <c r="BIM14" s="5">
        <v>165347.52</v>
      </c>
      <c r="BIN14" s="5">
        <v>165347.52</v>
      </c>
      <c r="BIO14" s="5">
        <v>165347.52</v>
      </c>
      <c r="BIP14" s="5">
        <v>165347.52</v>
      </c>
      <c r="BIQ14" s="5">
        <v>165347.52</v>
      </c>
      <c r="BIR14" s="5">
        <v>165347.52</v>
      </c>
      <c r="BIS14" s="5">
        <v>165347.52</v>
      </c>
      <c r="BIT14" s="5">
        <v>165347.52</v>
      </c>
      <c r="BIU14" s="5">
        <v>165347.52</v>
      </c>
      <c r="BIV14" s="5">
        <v>165347.52</v>
      </c>
      <c r="BIW14" s="5">
        <v>165347.52</v>
      </c>
      <c r="BIX14" s="5">
        <v>165347.52</v>
      </c>
      <c r="BIY14" s="5">
        <v>165347.52</v>
      </c>
      <c r="BIZ14" s="5">
        <v>165347.52</v>
      </c>
      <c r="BJA14" s="5">
        <v>165347.52</v>
      </c>
      <c r="BJB14" s="5">
        <v>165347.52</v>
      </c>
      <c r="BJC14" s="5">
        <v>165347.52</v>
      </c>
      <c r="BJD14" s="5">
        <v>165347.52</v>
      </c>
      <c r="BJE14" s="5">
        <v>165347.52</v>
      </c>
      <c r="BJF14" s="5">
        <v>165347.52</v>
      </c>
      <c r="BJG14" s="5">
        <v>165347.52</v>
      </c>
      <c r="BJH14" s="5">
        <v>165347.52</v>
      </c>
      <c r="BJI14" s="5">
        <v>165347.52</v>
      </c>
      <c r="BJJ14" s="5">
        <v>165347.52</v>
      </c>
      <c r="BJK14" s="5">
        <v>165347.52</v>
      </c>
      <c r="BJL14" s="5">
        <v>165347.52</v>
      </c>
      <c r="BJM14" s="5">
        <v>165347.52</v>
      </c>
      <c r="BJN14" s="5">
        <v>165347.52</v>
      </c>
      <c r="BJO14" s="5">
        <v>165347.52</v>
      </c>
      <c r="BJP14" s="5">
        <v>165347.52</v>
      </c>
      <c r="BJQ14" s="5">
        <v>165347.52</v>
      </c>
      <c r="BJR14" s="5">
        <v>165347.52</v>
      </c>
      <c r="BJS14" s="5">
        <v>165347.52</v>
      </c>
      <c r="BJT14" s="5">
        <v>165347.52</v>
      </c>
      <c r="BJU14" s="5">
        <v>165347.52</v>
      </c>
      <c r="BJV14" s="5">
        <v>165347.52</v>
      </c>
      <c r="BJW14" s="5">
        <v>165347.52</v>
      </c>
      <c r="BJX14" s="5">
        <v>165347.52</v>
      </c>
      <c r="BJY14" s="5">
        <v>165347.52</v>
      </c>
      <c r="BJZ14" s="5">
        <v>165347.52</v>
      </c>
      <c r="BKA14" s="5">
        <v>165347.52</v>
      </c>
      <c r="BKB14" s="5">
        <v>165347.52</v>
      </c>
      <c r="BKC14" s="5">
        <v>165347.52</v>
      </c>
      <c r="BKD14" s="5">
        <v>165347.52</v>
      </c>
      <c r="BKE14" s="5">
        <v>165347.52</v>
      </c>
      <c r="BKF14" s="5">
        <v>165347.52</v>
      </c>
      <c r="BKG14" s="5">
        <v>165347.52</v>
      </c>
      <c r="BKH14" s="5">
        <v>165347.52</v>
      </c>
      <c r="BKI14" s="5">
        <v>165347.52</v>
      </c>
      <c r="BKJ14" s="5">
        <v>165347.52</v>
      </c>
      <c r="BKK14" s="5">
        <v>165347.52</v>
      </c>
      <c r="BKL14" s="5">
        <v>165347.52</v>
      </c>
      <c r="BKM14" s="5">
        <v>165347.52</v>
      </c>
      <c r="BKN14" s="5">
        <v>165347.52</v>
      </c>
      <c r="BKO14" s="5">
        <v>165347.52</v>
      </c>
      <c r="BKP14" s="5">
        <v>165347.52</v>
      </c>
      <c r="BKQ14" s="5">
        <v>165347.52</v>
      </c>
      <c r="BKR14" s="5">
        <v>165347.52</v>
      </c>
      <c r="BKS14" s="5">
        <v>165347.52</v>
      </c>
      <c r="BKT14" s="5">
        <v>165347.52</v>
      </c>
      <c r="BKU14" s="5">
        <v>165347.52</v>
      </c>
      <c r="BKV14" s="5">
        <v>165347.52</v>
      </c>
      <c r="BKW14" s="5">
        <v>165347.52</v>
      </c>
      <c r="BKX14" s="5">
        <v>165347.52</v>
      </c>
      <c r="BKY14" s="5">
        <v>165347.52</v>
      </c>
      <c r="BKZ14" s="5">
        <v>165347.52</v>
      </c>
      <c r="BLA14" s="5">
        <v>165347.52</v>
      </c>
      <c r="BLB14" s="5">
        <v>165347.52</v>
      </c>
      <c r="BLC14" s="5">
        <v>165347.52</v>
      </c>
      <c r="BLD14" s="5">
        <v>165347.52</v>
      </c>
      <c r="BLE14" s="5">
        <v>165347.52</v>
      </c>
      <c r="BLF14" s="5">
        <v>165347.52</v>
      </c>
      <c r="BLG14" s="5">
        <v>165347.52</v>
      </c>
      <c r="BLH14" s="5">
        <v>165347.52</v>
      </c>
      <c r="BLI14" s="5">
        <v>165347.52</v>
      </c>
      <c r="BLJ14" s="5">
        <v>165347.52</v>
      </c>
      <c r="BLK14" s="5">
        <v>165347.52</v>
      </c>
      <c r="BLL14" s="5">
        <v>165347.52</v>
      </c>
      <c r="BLM14" s="5">
        <v>165347.52</v>
      </c>
      <c r="BLN14" s="5">
        <v>165347.52</v>
      </c>
      <c r="BLO14" s="5">
        <v>165347.52</v>
      </c>
      <c r="BLP14" s="5">
        <v>165347.52</v>
      </c>
      <c r="BLQ14" s="5">
        <v>165347.52</v>
      </c>
      <c r="BLR14" s="5">
        <v>165347.52</v>
      </c>
      <c r="BLS14" s="5">
        <v>165347.52</v>
      </c>
      <c r="BLT14" s="5">
        <v>165347.52</v>
      </c>
      <c r="BLU14" s="5">
        <v>165347.52</v>
      </c>
      <c r="BLV14" s="5">
        <v>165347.52</v>
      </c>
      <c r="BLW14" s="5">
        <v>165347.52</v>
      </c>
      <c r="BLX14" s="5">
        <v>165347.52</v>
      </c>
      <c r="BLY14" s="5">
        <v>165347.52</v>
      </c>
      <c r="BLZ14" s="5">
        <v>165347.52</v>
      </c>
      <c r="BMA14" s="5">
        <v>165347.52</v>
      </c>
      <c r="BMB14" s="5">
        <v>165347.52</v>
      </c>
      <c r="BMC14" s="5">
        <v>165347.52</v>
      </c>
      <c r="BMD14" s="5">
        <v>165347.52</v>
      </c>
      <c r="BME14" s="5">
        <v>165347.52</v>
      </c>
      <c r="BMF14" s="5">
        <v>165347.52</v>
      </c>
      <c r="BMG14" s="5">
        <v>165347.52</v>
      </c>
      <c r="BMH14" s="5">
        <v>165347.52</v>
      </c>
      <c r="BMI14" s="5">
        <v>165347.52</v>
      </c>
      <c r="BMJ14" s="5">
        <v>165347.52</v>
      </c>
      <c r="BMK14" s="5">
        <v>165347.52</v>
      </c>
      <c r="BML14" s="5">
        <v>165347.52</v>
      </c>
      <c r="BMM14" s="5">
        <v>165347.52</v>
      </c>
      <c r="BMN14" s="5">
        <v>165347.52</v>
      </c>
      <c r="BMO14" s="5">
        <v>165347.52</v>
      </c>
      <c r="BMP14" s="5">
        <v>165347.52</v>
      </c>
      <c r="BMQ14" s="5">
        <v>165347.52</v>
      </c>
      <c r="BMR14" s="5">
        <v>165347.52</v>
      </c>
      <c r="BMS14" s="5">
        <v>165347.52</v>
      </c>
      <c r="BMT14" s="5">
        <v>165347.52</v>
      </c>
      <c r="BMU14" s="5">
        <v>165347.52</v>
      </c>
      <c r="BMV14" s="5">
        <v>165347.52</v>
      </c>
      <c r="BMW14" s="5">
        <v>165347.52</v>
      </c>
      <c r="BMX14" s="5">
        <v>165347.52</v>
      </c>
      <c r="BMY14" s="5">
        <v>165347.52</v>
      </c>
      <c r="BMZ14" s="5">
        <v>165347.52</v>
      </c>
      <c r="BNA14" s="5">
        <v>165347.52</v>
      </c>
      <c r="BNB14" s="5">
        <v>165347.52</v>
      </c>
      <c r="BNC14" s="5">
        <v>165347.52</v>
      </c>
      <c r="BND14" s="5">
        <v>165347.52</v>
      </c>
      <c r="BNE14" s="5">
        <v>165347.52</v>
      </c>
      <c r="BNF14" s="5">
        <v>165347.52</v>
      </c>
      <c r="BNG14" s="5">
        <v>165347.52</v>
      </c>
      <c r="BNH14" s="5">
        <v>165347.52</v>
      </c>
      <c r="BNI14" s="5">
        <v>165347.52</v>
      </c>
      <c r="BNJ14" s="5">
        <v>165347.52</v>
      </c>
      <c r="BNK14" s="5">
        <v>165347.52</v>
      </c>
      <c r="BNL14" s="5">
        <v>165347.52</v>
      </c>
      <c r="BNM14" s="5">
        <v>165347.52</v>
      </c>
      <c r="BNN14" s="5">
        <v>165347.52</v>
      </c>
      <c r="BNO14" s="5">
        <v>165347.52</v>
      </c>
      <c r="BNP14" s="5">
        <v>165347.52</v>
      </c>
      <c r="BNQ14" s="5">
        <v>165347.52</v>
      </c>
      <c r="BNR14" s="5">
        <v>165347.52</v>
      </c>
      <c r="BNS14" s="5">
        <v>165347.52</v>
      </c>
      <c r="BNT14" s="5">
        <v>165347.52</v>
      </c>
      <c r="BNU14" s="5">
        <v>165347.52</v>
      </c>
      <c r="BNV14" s="5">
        <v>165347.52</v>
      </c>
      <c r="BNW14" s="5">
        <v>165347.52</v>
      </c>
      <c r="BNX14" s="5">
        <v>165347.52</v>
      </c>
      <c r="BNY14" s="5">
        <v>165347.52</v>
      </c>
      <c r="BNZ14" s="5">
        <v>165347.52</v>
      </c>
      <c r="BOA14" s="5">
        <v>165347.52</v>
      </c>
      <c r="BOB14" s="5">
        <v>165347.52</v>
      </c>
      <c r="BOC14" s="5">
        <v>165347.52</v>
      </c>
      <c r="BOD14" s="5">
        <v>165347.52</v>
      </c>
      <c r="BOE14" s="5">
        <v>165347.52</v>
      </c>
      <c r="BOF14" s="5">
        <v>165347.52</v>
      </c>
      <c r="BOG14" s="5">
        <v>165347.52</v>
      </c>
      <c r="BOH14" s="5">
        <v>165347.52</v>
      </c>
      <c r="BOI14" s="5">
        <v>165347.52</v>
      </c>
      <c r="BOJ14" s="5">
        <v>165347.52</v>
      </c>
      <c r="BOK14" s="5">
        <v>165347.52</v>
      </c>
      <c r="BOL14" s="5">
        <v>165347.52</v>
      </c>
      <c r="BOM14" s="5">
        <v>165347.52</v>
      </c>
      <c r="BON14" s="5">
        <v>165347.52</v>
      </c>
      <c r="BOO14" s="5">
        <v>165347.52</v>
      </c>
      <c r="BOP14" s="5">
        <v>165347.52</v>
      </c>
      <c r="BOQ14" s="5">
        <v>165347.52</v>
      </c>
      <c r="BOR14" s="5">
        <v>165347.52</v>
      </c>
      <c r="BOS14" s="5">
        <v>165347.52</v>
      </c>
      <c r="BOT14" s="5">
        <v>165347.52</v>
      </c>
      <c r="BOU14" s="5">
        <v>165347.52</v>
      </c>
      <c r="BOV14" s="5">
        <v>165347.52</v>
      </c>
      <c r="BOW14" s="5">
        <v>165347.52</v>
      </c>
      <c r="BOX14" s="5">
        <v>165347.52</v>
      </c>
      <c r="BOY14" s="5">
        <v>165347.52</v>
      </c>
      <c r="BOZ14" s="5">
        <v>165347.52</v>
      </c>
      <c r="BPA14" s="5">
        <v>165347.52</v>
      </c>
      <c r="BPB14" s="5">
        <v>165347.52</v>
      </c>
      <c r="BPC14" s="5">
        <v>165347.52</v>
      </c>
      <c r="BPD14" s="5">
        <v>165347.52</v>
      </c>
      <c r="BPE14" s="5">
        <v>165347.52</v>
      </c>
      <c r="BPF14" s="5">
        <v>165347.52</v>
      </c>
      <c r="BPG14" s="5">
        <v>165347.52</v>
      </c>
      <c r="BPH14" s="5">
        <v>165347.52</v>
      </c>
      <c r="BPI14" s="5">
        <v>165347.52</v>
      </c>
      <c r="BPJ14" s="5">
        <v>165347.52</v>
      </c>
      <c r="BPK14" s="5">
        <v>165347.52</v>
      </c>
      <c r="BPL14" s="5">
        <v>165347.52</v>
      </c>
      <c r="BPM14" s="5">
        <v>165347.52</v>
      </c>
      <c r="BPN14" s="5">
        <v>165347.52</v>
      </c>
      <c r="BPO14" s="5">
        <v>165347.52</v>
      </c>
      <c r="BPP14" s="5">
        <v>165347.52</v>
      </c>
      <c r="BPQ14" s="5">
        <v>165347.52</v>
      </c>
      <c r="BPR14" s="5">
        <v>165347.52</v>
      </c>
      <c r="BPS14" s="5">
        <v>165347.52</v>
      </c>
      <c r="BPT14" s="5">
        <v>165347.52</v>
      </c>
      <c r="BPU14" s="5">
        <v>165347.52</v>
      </c>
      <c r="BPV14" s="5">
        <v>165347.52</v>
      </c>
      <c r="BPW14" s="5">
        <v>165347.52</v>
      </c>
      <c r="BPX14" s="5">
        <v>165347.52</v>
      </c>
      <c r="BPY14" s="5">
        <v>165347.52</v>
      </c>
      <c r="BPZ14" s="5">
        <v>165347.52</v>
      </c>
      <c r="BQA14" s="5">
        <v>165347.52</v>
      </c>
      <c r="BQB14" s="5">
        <v>165347.52</v>
      </c>
      <c r="BQC14" s="5">
        <v>165347.52</v>
      </c>
      <c r="BQD14" s="5">
        <v>165347.52</v>
      </c>
      <c r="BQE14" s="5">
        <v>165347.52</v>
      </c>
      <c r="BQF14" s="5">
        <v>165347.52</v>
      </c>
      <c r="BQG14" s="5">
        <v>165347.52</v>
      </c>
      <c r="BQH14" s="5">
        <v>165347.52</v>
      </c>
      <c r="BQI14" s="5">
        <v>165347.52</v>
      </c>
      <c r="BQJ14" s="5">
        <v>165347.52</v>
      </c>
      <c r="BQK14" s="5">
        <v>165347.52</v>
      </c>
      <c r="BQL14" s="5">
        <v>165347.52</v>
      </c>
      <c r="BQM14" s="5">
        <v>165347.52</v>
      </c>
      <c r="BQN14" s="5">
        <v>165347.52</v>
      </c>
      <c r="BQO14" s="5">
        <v>165347.52</v>
      </c>
      <c r="BQP14" s="5">
        <v>165347.52</v>
      </c>
      <c r="BQQ14" s="5">
        <v>165347.52</v>
      </c>
      <c r="BQR14" s="5">
        <v>165347.52</v>
      </c>
      <c r="BQS14" s="5">
        <v>165347.52</v>
      </c>
      <c r="BQT14" s="5">
        <v>165347.52</v>
      </c>
      <c r="BQU14" s="5">
        <v>165347.52</v>
      </c>
      <c r="BQV14" s="5">
        <v>165347.52</v>
      </c>
      <c r="BQW14" s="5">
        <v>165347.52</v>
      </c>
      <c r="BQX14" s="5">
        <v>165347.52</v>
      </c>
      <c r="BQY14" s="5">
        <v>165347.52</v>
      </c>
      <c r="BQZ14" s="5">
        <v>165347.52</v>
      </c>
      <c r="BRA14" s="5">
        <v>165347.52</v>
      </c>
      <c r="BRB14" s="5">
        <v>165347.52</v>
      </c>
      <c r="BRC14" s="5">
        <v>165347.52</v>
      </c>
      <c r="BRD14" s="5">
        <v>165347.52</v>
      </c>
      <c r="BRE14" s="5">
        <v>165347.52</v>
      </c>
      <c r="BRF14" s="5">
        <v>165347.52</v>
      </c>
      <c r="BRG14" s="5">
        <v>165347.52</v>
      </c>
      <c r="BRH14" s="5">
        <v>165347.52</v>
      </c>
      <c r="BRI14" s="5">
        <v>165347.52</v>
      </c>
      <c r="BRJ14" s="5">
        <v>165347.52</v>
      </c>
      <c r="BRK14" s="5">
        <v>165347.52</v>
      </c>
      <c r="BRL14" s="5">
        <v>165347.52</v>
      </c>
      <c r="BRM14" s="5">
        <v>165347.52</v>
      </c>
      <c r="BRN14" s="5">
        <v>165347.52</v>
      </c>
      <c r="BRO14" s="5">
        <v>165347.52</v>
      </c>
      <c r="BRP14" s="5">
        <v>165347.52</v>
      </c>
      <c r="BRQ14" s="5">
        <v>165347.52</v>
      </c>
      <c r="BRR14" s="5">
        <v>165347.52</v>
      </c>
      <c r="BRS14" s="5">
        <v>165347.52</v>
      </c>
      <c r="BRT14" s="5">
        <v>165347.52</v>
      </c>
      <c r="BRU14" s="5">
        <v>165347.52</v>
      </c>
      <c r="BRV14" s="5">
        <v>165347.52</v>
      </c>
      <c r="BRW14" s="5">
        <v>165347.52</v>
      </c>
      <c r="BRX14" s="5">
        <v>165347.52</v>
      </c>
      <c r="BRY14" s="5">
        <v>165347.52</v>
      </c>
      <c r="BRZ14" s="5">
        <v>165347.52</v>
      </c>
      <c r="BSA14" s="5">
        <v>165347.52</v>
      </c>
      <c r="BSB14" s="5">
        <v>165347.52</v>
      </c>
      <c r="BSC14" s="5">
        <v>165347.52</v>
      </c>
      <c r="BSD14" s="5">
        <v>165347.52</v>
      </c>
      <c r="BSE14" s="5">
        <v>165347.52</v>
      </c>
      <c r="BSF14" s="5">
        <v>165347.52</v>
      </c>
      <c r="BSG14" s="5">
        <v>165347.52</v>
      </c>
      <c r="BSH14" s="5">
        <v>165347.52</v>
      </c>
      <c r="BSI14" s="5">
        <v>165347.52</v>
      </c>
      <c r="BSJ14" s="5">
        <v>165347.52</v>
      </c>
      <c r="BSK14" s="5">
        <v>165347.52</v>
      </c>
      <c r="BSL14" s="5">
        <v>165347.52</v>
      </c>
      <c r="BSM14" s="5">
        <v>165347.52</v>
      </c>
      <c r="BSN14" s="5">
        <v>165347.52</v>
      </c>
      <c r="BSO14" s="5">
        <v>165347.52</v>
      </c>
      <c r="BSP14" s="5">
        <v>165347.52</v>
      </c>
      <c r="BSQ14" s="5">
        <v>165347.52</v>
      </c>
      <c r="BSR14" s="5">
        <v>165347.52</v>
      </c>
      <c r="BSS14" s="5">
        <v>165347.52</v>
      </c>
      <c r="BST14" s="5">
        <v>165347.52</v>
      </c>
      <c r="BSU14" s="5">
        <v>165347.52</v>
      </c>
      <c r="BSV14" s="5">
        <v>165347.52</v>
      </c>
      <c r="BSW14" s="5">
        <v>165347.52</v>
      </c>
      <c r="BSX14" s="5">
        <v>165347.52</v>
      </c>
      <c r="BSY14" s="5">
        <v>165347.52</v>
      </c>
      <c r="BSZ14" s="5">
        <v>165347.52</v>
      </c>
      <c r="BTA14" s="5">
        <v>165347.52</v>
      </c>
      <c r="BTB14" s="5">
        <v>165347.52</v>
      </c>
      <c r="BTC14" s="5">
        <v>165347.52</v>
      </c>
      <c r="BTD14" s="5">
        <v>165347.52</v>
      </c>
      <c r="BTE14" s="5">
        <v>165347.52</v>
      </c>
      <c r="BTF14" s="5">
        <v>165347.52</v>
      </c>
      <c r="BTG14" s="5">
        <v>165347.52</v>
      </c>
      <c r="BTH14" s="5">
        <v>165347.52</v>
      </c>
      <c r="BTI14" s="5">
        <v>165347.52</v>
      </c>
      <c r="BTJ14" s="5">
        <v>165347.52</v>
      </c>
      <c r="BTK14" s="5">
        <v>165347.52</v>
      </c>
      <c r="BTL14" s="5">
        <v>165347.52</v>
      </c>
      <c r="BTM14" s="5">
        <v>165347.52</v>
      </c>
      <c r="BTN14" s="5">
        <v>165347.52</v>
      </c>
      <c r="BTO14" s="5">
        <v>165347.52</v>
      </c>
      <c r="BTP14" s="5">
        <v>165347.52</v>
      </c>
      <c r="BTQ14" s="5">
        <v>165347.52</v>
      </c>
      <c r="BTR14" s="5">
        <v>165347.52</v>
      </c>
      <c r="BTS14" s="5">
        <v>165347.52</v>
      </c>
      <c r="BTT14" s="5">
        <v>165347.52</v>
      </c>
      <c r="BTU14" s="5">
        <v>165347.52</v>
      </c>
      <c r="BTV14" s="5">
        <v>165347.52</v>
      </c>
      <c r="BTW14" s="5">
        <v>165347.52</v>
      </c>
      <c r="BTX14" s="5">
        <v>165347.52</v>
      </c>
      <c r="BTY14" s="5">
        <v>165347.52</v>
      </c>
      <c r="BTZ14" s="5">
        <v>165347.52</v>
      </c>
      <c r="BUA14" s="5">
        <v>165347.52</v>
      </c>
      <c r="BUB14" s="5">
        <v>165347.52</v>
      </c>
      <c r="BUC14" s="5">
        <v>165347.52</v>
      </c>
      <c r="BUD14" s="5">
        <v>165347.52</v>
      </c>
      <c r="BUE14" s="5">
        <v>165347.52</v>
      </c>
      <c r="BUF14" s="5">
        <v>165347.52</v>
      </c>
      <c r="BUG14" s="5">
        <v>165347.52</v>
      </c>
      <c r="BUH14" s="5">
        <v>165347.52</v>
      </c>
      <c r="BUI14" s="5">
        <v>165347.52</v>
      </c>
      <c r="BUJ14" s="5">
        <v>165347.52</v>
      </c>
      <c r="BUK14" s="5">
        <v>165347.52</v>
      </c>
      <c r="BUL14" s="5">
        <v>165347.52</v>
      </c>
      <c r="BUM14" s="5">
        <v>165347.52</v>
      </c>
      <c r="BUN14" s="5">
        <v>165347.52</v>
      </c>
      <c r="BUO14" s="5">
        <v>165347.52</v>
      </c>
      <c r="BUP14" s="5">
        <v>165347.52</v>
      </c>
      <c r="BUQ14" s="5">
        <v>165347.52</v>
      </c>
      <c r="BUR14" s="5">
        <v>165347.52</v>
      </c>
      <c r="BUS14" s="5">
        <v>165347.52</v>
      </c>
      <c r="BUT14" s="5">
        <v>165347.52</v>
      </c>
      <c r="BUU14" s="5">
        <v>165347.52</v>
      </c>
      <c r="BUV14" s="5">
        <v>165347.52</v>
      </c>
      <c r="BUW14" s="5">
        <v>165347.52</v>
      </c>
      <c r="BUX14" s="5">
        <v>165347.52</v>
      </c>
      <c r="BUY14" s="5">
        <v>165347.52</v>
      </c>
      <c r="BUZ14" s="5">
        <v>165347.52</v>
      </c>
      <c r="BVA14" s="5">
        <v>165347.52</v>
      </c>
      <c r="BVB14" s="5">
        <v>165347.52</v>
      </c>
      <c r="BVC14" s="5">
        <v>165347.52</v>
      </c>
      <c r="BVD14" s="5">
        <v>165347.52</v>
      </c>
      <c r="BVE14" s="5">
        <v>165347.52</v>
      </c>
      <c r="BVF14" s="5">
        <v>165347.52</v>
      </c>
      <c r="BVG14" s="5">
        <v>165347.52</v>
      </c>
      <c r="BVH14" s="5">
        <v>165347.52</v>
      </c>
      <c r="BVI14" s="5">
        <v>165347.52</v>
      </c>
      <c r="BVJ14" s="5">
        <v>165347.52</v>
      </c>
      <c r="BVK14" s="5">
        <v>165347.52</v>
      </c>
      <c r="BVL14" s="5">
        <v>165347.52</v>
      </c>
      <c r="BVM14" s="5">
        <v>165347.52</v>
      </c>
      <c r="BVN14" s="5">
        <v>165347.52</v>
      </c>
      <c r="BVO14" s="5">
        <v>165347.52</v>
      </c>
      <c r="BVP14" s="5">
        <v>165347.52</v>
      </c>
      <c r="BVQ14" s="5">
        <v>165347.52</v>
      </c>
      <c r="BVR14" s="5">
        <v>165347.52</v>
      </c>
      <c r="BVS14" s="5">
        <v>165347.52</v>
      </c>
      <c r="BVT14" s="5">
        <v>165347.52</v>
      </c>
      <c r="BVU14" s="5">
        <v>165347.52</v>
      </c>
      <c r="BVV14" s="5">
        <v>165347.52</v>
      </c>
      <c r="BVW14" s="5">
        <v>165347.52</v>
      </c>
      <c r="BVX14" s="5">
        <v>165347.52</v>
      </c>
      <c r="BVY14" s="5">
        <v>165347.52</v>
      </c>
      <c r="BVZ14" s="5">
        <v>165347.52</v>
      </c>
      <c r="BWA14" s="5">
        <v>165347.52</v>
      </c>
      <c r="BWB14" s="5">
        <v>165347.52</v>
      </c>
      <c r="BWC14" s="5">
        <v>165347.52</v>
      </c>
      <c r="BWD14" s="5">
        <v>165347.52</v>
      </c>
      <c r="BWE14" s="5">
        <v>165347.52</v>
      </c>
      <c r="BWF14" s="5">
        <v>165347.52</v>
      </c>
      <c r="BWG14" s="5">
        <v>165347.52</v>
      </c>
      <c r="BWH14" s="5">
        <v>165347.52</v>
      </c>
      <c r="BWI14" s="5">
        <v>165347.52</v>
      </c>
      <c r="BWJ14" s="5">
        <v>165347.52</v>
      </c>
      <c r="BWK14" s="5">
        <v>165347.52</v>
      </c>
      <c r="BWL14" s="5">
        <v>165347.52</v>
      </c>
      <c r="BWM14" s="5">
        <v>165347.52</v>
      </c>
      <c r="BWN14" s="5">
        <v>165347.52</v>
      </c>
      <c r="BWO14" s="5">
        <v>165347.52</v>
      </c>
      <c r="BWP14" s="5">
        <v>165347.52</v>
      </c>
      <c r="BWQ14" s="5">
        <v>165347.52</v>
      </c>
      <c r="BWR14" s="5">
        <v>165347.52</v>
      </c>
      <c r="BWS14" s="5">
        <v>165347.52</v>
      </c>
      <c r="BWT14" s="5">
        <v>165347.52</v>
      </c>
      <c r="BWU14" s="5">
        <v>165347.52</v>
      </c>
      <c r="BWV14" s="5">
        <v>165347.52</v>
      </c>
      <c r="BWW14" s="5">
        <v>165347.52</v>
      </c>
      <c r="BWX14" s="5">
        <v>165347.52</v>
      </c>
      <c r="BWY14" s="5">
        <v>165347.52</v>
      </c>
      <c r="BWZ14" s="5">
        <v>165347.52</v>
      </c>
      <c r="BXA14" s="5">
        <v>165347.52</v>
      </c>
      <c r="BXB14" s="5">
        <v>165347.52</v>
      </c>
      <c r="BXC14" s="5">
        <v>165347.52</v>
      </c>
      <c r="BXD14" s="5">
        <v>165347.52</v>
      </c>
      <c r="BXE14" s="5">
        <v>165347.52</v>
      </c>
      <c r="BXF14" s="5">
        <v>165347.52</v>
      </c>
      <c r="BXG14" s="5">
        <v>165347.52</v>
      </c>
      <c r="BXH14" s="5">
        <v>165347.52</v>
      </c>
      <c r="BXI14" s="5">
        <v>165347.52</v>
      </c>
      <c r="BXJ14" s="5">
        <v>165347.52</v>
      </c>
      <c r="BXK14" s="5">
        <v>165347.52</v>
      </c>
      <c r="BXL14" s="5">
        <v>165347.52</v>
      </c>
      <c r="BXM14" s="5">
        <v>165347.52</v>
      </c>
      <c r="BXN14" s="5">
        <v>165347.52</v>
      </c>
      <c r="BXO14" s="5">
        <v>165347.52</v>
      </c>
      <c r="BXP14" s="5">
        <v>165347.52</v>
      </c>
      <c r="BXQ14" s="5">
        <v>165347.52</v>
      </c>
      <c r="BXR14" s="5">
        <v>165347.52</v>
      </c>
      <c r="BXS14" s="5">
        <v>165347.52</v>
      </c>
      <c r="BXT14" s="5">
        <v>165347.52</v>
      </c>
      <c r="BXU14" s="5">
        <v>165347.52</v>
      </c>
      <c r="BXV14" s="5">
        <v>165347.52</v>
      </c>
      <c r="BXW14" s="5">
        <v>165347.52</v>
      </c>
      <c r="BXX14" s="5">
        <v>165347.52</v>
      </c>
      <c r="BXY14" s="5">
        <v>165347.52</v>
      </c>
      <c r="BXZ14" s="5">
        <v>165347.52</v>
      </c>
      <c r="BYA14" s="5">
        <v>165347.52</v>
      </c>
      <c r="BYB14" s="5">
        <v>165347.52</v>
      </c>
      <c r="BYC14" s="5">
        <v>165347.52</v>
      </c>
      <c r="BYD14" s="5">
        <v>165347.52</v>
      </c>
      <c r="BYE14" s="5">
        <v>165347.52</v>
      </c>
      <c r="BYF14" s="5">
        <v>165347.52</v>
      </c>
      <c r="BYG14" s="5">
        <v>165347.52</v>
      </c>
      <c r="BYH14" s="5">
        <v>165347.52</v>
      </c>
      <c r="BYI14" s="5">
        <v>165347.52</v>
      </c>
      <c r="BYJ14" s="5">
        <v>165347.52</v>
      </c>
      <c r="BYK14" s="5">
        <v>165347.52</v>
      </c>
      <c r="BYL14" s="5">
        <v>165347.52</v>
      </c>
      <c r="BYM14" s="5">
        <v>165347.52</v>
      </c>
      <c r="BYN14" s="5">
        <v>165347.52</v>
      </c>
      <c r="BYO14" s="5">
        <v>165347.52</v>
      </c>
      <c r="BYP14" s="5">
        <v>165347.52</v>
      </c>
      <c r="BYQ14" s="5">
        <v>165347.52</v>
      </c>
      <c r="BYR14" s="5">
        <v>165347.52</v>
      </c>
      <c r="BYS14" s="5">
        <v>165347.52</v>
      </c>
      <c r="BYT14" s="5">
        <v>165347.52</v>
      </c>
      <c r="BYU14" s="5">
        <v>165347.52</v>
      </c>
      <c r="BYV14" s="5">
        <v>165347.52</v>
      </c>
      <c r="BYW14" s="5">
        <v>165347.52</v>
      </c>
      <c r="BYX14" s="5">
        <v>165347.52</v>
      </c>
      <c r="BYY14" s="5">
        <v>165347.52</v>
      </c>
      <c r="BYZ14" s="5">
        <v>165347.52</v>
      </c>
      <c r="BZA14" s="5">
        <v>165347.52</v>
      </c>
      <c r="BZB14" s="5">
        <v>165347.52</v>
      </c>
      <c r="BZC14" s="5">
        <v>165347.52</v>
      </c>
      <c r="BZD14" s="5">
        <v>165347.52</v>
      </c>
      <c r="BZE14" s="5">
        <v>165347.52</v>
      </c>
      <c r="BZF14" s="5">
        <v>165347.52</v>
      </c>
      <c r="BZG14" s="5">
        <v>165347.52</v>
      </c>
      <c r="BZH14" s="5">
        <v>165347.52</v>
      </c>
      <c r="BZI14" s="5">
        <v>165347.52</v>
      </c>
      <c r="BZJ14" s="5">
        <v>165347.52</v>
      </c>
      <c r="BZK14" s="5">
        <v>165347.52</v>
      </c>
      <c r="BZL14" s="5">
        <v>165347.52</v>
      </c>
      <c r="BZM14" s="5">
        <v>165347.52</v>
      </c>
      <c r="BZN14" s="5">
        <v>165347.52</v>
      </c>
      <c r="BZO14" s="5">
        <v>165347.52</v>
      </c>
      <c r="BZP14" s="5">
        <v>165347.52</v>
      </c>
      <c r="BZQ14" s="5">
        <v>165347.52</v>
      </c>
      <c r="BZR14" s="5">
        <v>165347.52</v>
      </c>
      <c r="BZS14" s="5">
        <v>165347.52</v>
      </c>
      <c r="BZT14" s="5">
        <v>165347.52</v>
      </c>
      <c r="BZU14" s="5">
        <v>165347.52</v>
      </c>
      <c r="BZV14" s="5">
        <v>165347.52</v>
      </c>
      <c r="BZW14" s="5">
        <v>165347.52</v>
      </c>
      <c r="BZX14" s="5">
        <v>165347.52</v>
      </c>
      <c r="BZY14" s="5">
        <v>165347.52</v>
      </c>
      <c r="BZZ14" s="5">
        <v>165347.52</v>
      </c>
      <c r="CAA14" s="5">
        <v>165347.52</v>
      </c>
      <c r="CAB14" s="5">
        <v>165347.52</v>
      </c>
      <c r="CAC14" s="5">
        <v>165347.52</v>
      </c>
      <c r="CAD14" s="5">
        <v>165347.52</v>
      </c>
      <c r="CAE14" s="5">
        <v>165347.52</v>
      </c>
      <c r="CAF14" s="5">
        <v>165347.52</v>
      </c>
      <c r="CAG14" s="5">
        <v>165347.52</v>
      </c>
      <c r="CAH14" s="5">
        <v>165347.52</v>
      </c>
      <c r="CAI14" s="5">
        <v>165347.52</v>
      </c>
      <c r="CAJ14" s="5">
        <v>165347.52</v>
      </c>
      <c r="CAK14" s="5">
        <v>165347.52</v>
      </c>
      <c r="CAL14" s="5">
        <v>165347.52</v>
      </c>
      <c r="CAM14" s="5">
        <v>165347.52</v>
      </c>
      <c r="CAN14" s="5">
        <v>165347.52</v>
      </c>
      <c r="CAO14" s="5">
        <v>165347.52</v>
      </c>
      <c r="CAP14" s="5">
        <v>165347.52</v>
      </c>
      <c r="CAQ14" s="5">
        <v>165347.52</v>
      </c>
      <c r="CAR14" s="5">
        <v>165347.52</v>
      </c>
      <c r="CAS14" s="5">
        <v>165347.52</v>
      </c>
      <c r="CAT14" s="5">
        <v>165347.52</v>
      </c>
      <c r="CAU14" s="5">
        <v>165347.52</v>
      </c>
      <c r="CAV14" s="5">
        <v>165347.52</v>
      </c>
      <c r="CAW14" s="5">
        <v>165347.52</v>
      </c>
      <c r="CAX14" s="5">
        <v>165347.52</v>
      </c>
      <c r="CAY14" s="5">
        <v>165347.52</v>
      </c>
      <c r="CAZ14" s="5">
        <v>165347.52</v>
      </c>
      <c r="CBA14" s="5">
        <v>165347.52</v>
      </c>
      <c r="CBB14" s="5">
        <v>165347.52</v>
      </c>
      <c r="CBC14" s="5">
        <v>165347.52</v>
      </c>
      <c r="CBD14" s="5">
        <v>165347.52</v>
      </c>
      <c r="CBE14" s="5">
        <v>165347.52</v>
      </c>
      <c r="CBF14" s="5">
        <v>165347.52</v>
      </c>
      <c r="CBG14" s="5">
        <v>165347.52</v>
      </c>
      <c r="CBH14" s="5">
        <v>165347.52</v>
      </c>
      <c r="CBI14" s="5">
        <v>165347.52</v>
      </c>
      <c r="CBJ14" s="5">
        <v>165347.52</v>
      </c>
      <c r="CBK14" s="5">
        <v>165347.52</v>
      </c>
      <c r="CBL14" s="5">
        <v>165347.52</v>
      </c>
      <c r="CBM14" s="5">
        <v>165347.52</v>
      </c>
      <c r="CBN14" s="5">
        <v>165347.52</v>
      </c>
      <c r="CBO14" s="5">
        <v>165347.52</v>
      </c>
      <c r="CBP14" s="5">
        <v>165347.52</v>
      </c>
      <c r="CBQ14" s="5">
        <v>165347.52</v>
      </c>
      <c r="CBR14" s="5">
        <v>165347.52</v>
      </c>
      <c r="CBS14" s="5">
        <v>165347.52</v>
      </c>
      <c r="CBT14" s="5">
        <v>165347.52</v>
      </c>
      <c r="CBU14" s="5">
        <v>165347.52</v>
      </c>
      <c r="CBV14" s="5">
        <v>165347.52</v>
      </c>
      <c r="CBW14" s="5">
        <v>165347.52</v>
      </c>
      <c r="CBX14" s="5">
        <v>165347.52</v>
      </c>
      <c r="CBY14" s="5">
        <v>165347.52</v>
      </c>
      <c r="CBZ14" s="5">
        <v>165347.52</v>
      </c>
      <c r="CCA14" s="5">
        <v>165347.52</v>
      </c>
      <c r="CCB14" s="5">
        <v>165347.52</v>
      </c>
      <c r="CCC14" s="5">
        <v>165347.52</v>
      </c>
      <c r="CCD14" s="5">
        <v>165347.52</v>
      </c>
      <c r="CCE14" s="5">
        <v>165347.52</v>
      </c>
      <c r="CCF14" s="5">
        <v>165347.52</v>
      </c>
      <c r="CCG14" s="5">
        <v>165347.52</v>
      </c>
      <c r="CCH14" s="5">
        <v>165347.52</v>
      </c>
      <c r="CCI14" s="5">
        <v>165347.52</v>
      </c>
      <c r="CCJ14" s="5">
        <v>165347.52</v>
      </c>
      <c r="CCK14" s="5">
        <v>165347.52</v>
      </c>
      <c r="CCL14" s="5">
        <v>165347.52</v>
      </c>
      <c r="CCM14" s="5">
        <v>165347.52</v>
      </c>
      <c r="CCN14" s="5">
        <v>165347.52</v>
      </c>
      <c r="CCO14" s="5">
        <v>165347.52</v>
      </c>
      <c r="CCP14" s="5">
        <v>165347.52</v>
      </c>
      <c r="CCQ14" s="5">
        <v>165347.52</v>
      </c>
      <c r="CCR14" s="5">
        <v>165347.52</v>
      </c>
      <c r="CCS14" s="5">
        <v>165347.52</v>
      </c>
      <c r="CCT14" s="5">
        <v>165347.52</v>
      </c>
      <c r="CCU14" s="5">
        <v>165347.52</v>
      </c>
      <c r="CCV14" s="5">
        <v>165347.52</v>
      </c>
      <c r="CCW14" s="5">
        <v>165347.52</v>
      </c>
      <c r="CCX14" s="5">
        <v>165347.52</v>
      </c>
      <c r="CCY14" s="5">
        <v>165347.52</v>
      </c>
      <c r="CCZ14" s="5">
        <v>165347.52</v>
      </c>
      <c r="CDA14" s="5">
        <v>165347.52</v>
      </c>
      <c r="CDB14" s="5">
        <v>165347.52</v>
      </c>
      <c r="CDC14" s="5">
        <v>165347.52</v>
      </c>
      <c r="CDD14" s="5">
        <v>165347.52</v>
      </c>
      <c r="CDE14" s="5">
        <v>165347.52</v>
      </c>
      <c r="CDF14" s="5">
        <v>165347.52</v>
      </c>
      <c r="CDG14" s="5">
        <v>165347.52</v>
      </c>
      <c r="CDH14" s="5">
        <v>165347.52</v>
      </c>
      <c r="CDI14" s="5">
        <v>165347.52</v>
      </c>
      <c r="CDJ14" s="5">
        <v>165347.52</v>
      </c>
      <c r="CDK14" s="5">
        <v>165347.52</v>
      </c>
      <c r="CDL14" s="5">
        <v>165347.52</v>
      </c>
      <c r="CDM14" s="5">
        <v>165347.52</v>
      </c>
      <c r="CDN14" s="5">
        <v>165347.52</v>
      </c>
      <c r="CDO14" s="5">
        <v>165347.52</v>
      </c>
      <c r="CDP14" s="5">
        <v>165347.52</v>
      </c>
      <c r="CDQ14" s="5">
        <v>165347.52</v>
      </c>
      <c r="CDR14" s="5">
        <v>165347.52</v>
      </c>
      <c r="CDS14" s="5">
        <v>165347.52</v>
      </c>
      <c r="CDT14" s="5">
        <v>165347.52</v>
      </c>
      <c r="CDU14" s="5">
        <v>165347.52</v>
      </c>
      <c r="CDV14" s="5">
        <v>165347.52</v>
      </c>
      <c r="CDW14" s="5">
        <v>165347.52</v>
      </c>
      <c r="CDX14" s="5">
        <v>165347.52</v>
      </c>
      <c r="CDY14" s="5">
        <v>165347.52</v>
      </c>
      <c r="CDZ14" s="5">
        <v>165347.52</v>
      </c>
      <c r="CEA14" s="5">
        <v>165347.52</v>
      </c>
      <c r="CEB14" s="5">
        <v>165347.52</v>
      </c>
      <c r="CEC14" s="5">
        <v>165347.52</v>
      </c>
      <c r="CED14" s="5">
        <v>165347.52</v>
      </c>
      <c r="CEE14" s="5">
        <v>165347.52</v>
      </c>
      <c r="CEF14" s="5">
        <v>165347.52</v>
      </c>
      <c r="CEG14" s="5">
        <v>165347.52</v>
      </c>
      <c r="CEH14" s="5">
        <v>165347.52</v>
      </c>
      <c r="CEI14" s="5">
        <v>165347.52</v>
      </c>
      <c r="CEJ14" s="5">
        <v>165347.52</v>
      </c>
      <c r="CEK14" s="5">
        <v>165347.52</v>
      </c>
      <c r="CEL14" s="5">
        <v>165347.52</v>
      </c>
      <c r="CEM14" s="5">
        <v>165347.52</v>
      </c>
      <c r="CEN14" s="5">
        <v>165347.52</v>
      </c>
      <c r="CEO14" s="5">
        <v>165347.52</v>
      </c>
      <c r="CEP14" s="5">
        <v>165347.52</v>
      </c>
      <c r="CEQ14" s="5">
        <v>165347.52</v>
      </c>
      <c r="CER14" s="5">
        <v>165347.52</v>
      </c>
      <c r="CES14" s="5">
        <v>165347.52</v>
      </c>
      <c r="CET14" s="5">
        <v>165347.52</v>
      </c>
      <c r="CEU14" s="5">
        <v>165347.52</v>
      </c>
      <c r="CEV14" s="5">
        <v>165347.52</v>
      </c>
      <c r="CEW14" s="5">
        <v>165347.52</v>
      </c>
      <c r="CEX14" s="5">
        <v>165347.52</v>
      </c>
      <c r="CEY14" s="5">
        <v>165347.52</v>
      </c>
      <c r="CEZ14" s="5">
        <v>165347.52</v>
      </c>
      <c r="CFA14" s="5">
        <v>165347.52</v>
      </c>
      <c r="CFB14" s="5">
        <v>165347.52</v>
      </c>
      <c r="CFC14" s="5">
        <v>165347.52</v>
      </c>
      <c r="CFD14" s="5">
        <v>165347.52</v>
      </c>
      <c r="CFE14" s="5">
        <v>165347.52</v>
      </c>
      <c r="CFF14" s="5">
        <v>165347.52</v>
      </c>
      <c r="CFG14" s="5">
        <v>165347.52</v>
      </c>
      <c r="CFH14" s="5">
        <v>165347.52</v>
      </c>
      <c r="CFI14" s="5">
        <v>165347.52</v>
      </c>
      <c r="CFJ14" s="5">
        <v>165347.52</v>
      </c>
      <c r="CFK14" s="5">
        <v>165347.52</v>
      </c>
      <c r="CFL14" s="5">
        <v>165347.52</v>
      </c>
      <c r="CFM14" s="5">
        <v>165347.52</v>
      </c>
      <c r="CFN14" s="5">
        <v>165347.52</v>
      </c>
      <c r="CFO14" s="5">
        <v>165347.52</v>
      </c>
      <c r="CFP14" s="5">
        <v>165347.52</v>
      </c>
      <c r="CFQ14" s="5">
        <v>165347.52</v>
      </c>
      <c r="CFR14" s="5">
        <v>165347.52</v>
      </c>
      <c r="CFS14" s="5">
        <v>165347.52</v>
      </c>
      <c r="CFT14" s="5">
        <v>165347.52</v>
      </c>
      <c r="CFU14" s="5">
        <v>165347.52</v>
      </c>
      <c r="CFV14" s="5">
        <v>165347.52</v>
      </c>
      <c r="CFW14" s="5">
        <v>165347.52</v>
      </c>
      <c r="CFX14" s="5">
        <v>165347.52</v>
      </c>
      <c r="CFY14" s="5">
        <v>165347.52</v>
      </c>
      <c r="CFZ14" s="5">
        <v>165347.52</v>
      </c>
      <c r="CGA14" s="5">
        <v>165347.52</v>
      </c>
      <c r="CGB14" s="5">
        <v>165347.52</v>
      </c>
      <c r="CGC14" s="5">
        <v>165347.52</v>
      </c>
      <c r="CGD14" s="5">
        <v>165347.52</v>
      </c>
      <c r="CGE14" s="5">
        <v>165347.52</v>
      </c>
      <c r="CGF14" s="5">
        <v>165347.52</v>
      </c>
      <c r="CGG14" s="5">
        <v>165347.52</v>
      </c>
      <c r="CGH14" s="5">
        <v>165347.52</v>
      </c>
      <c r="CGI14" s="5">
        <v>165347.52</v>
      </c>
      <c r="CGJ14" s="5">
        <v>165347.52</v>
      </c>
      <c r="CGK14" s="5">
        <v>165347.52</v>
      </c>
      <c r="CGL14" s="5">
        <v>165347.52</v>
      </c>
      <c r="CGM14" s="5">
        <v>165347.52</v>
      </c>
      <c r="CGN14" s="5">
        <v>165347.52</v>
      </c>
      <c r="CGO14" s="5">
        <v>165347.52</v>
      </c>
      <c r="CGP14" s="5">
        <v>165347.52</v>
      </c>
      <c r="CGQ14" s="5">
        <v>165347.52</v>
      </c>
      <c r="CGR14" s="5">
        <v>165347.52</v>
      </c>
      <c r="CGS14" s="5">
        <v>165347.52</v>
      </c>
      <c r="CGT14" s="5">
        <v>165347.52</v>
      </c>
      <c r="CGU14" s="5">
        <v>165347.52</v>
      </c>
      <c r="CGV14" s="5">
        <v>165347.52</v>
      </c>
      <c r="CGW14" s="5">
        <v>165347.52</v>
      </c>
      <c r="CGX14" s="5">
        <v>165347.52</v>
      </c>
      <c r="CGY14" s="5">
        <v>165347.52</v>
      </c>
      <c r="CGZ14" s="5">
        <v>165347.52</v>
      </c>
      <c r="CHA14" s="5">
        <v>165347.52</v>
      </c>
      <c r="CHB14" s="5">
        <v>165347.52</v>
      </c>
      <c r="CHC14" s="5">
        <v>165347.52</v>
      </c>
      <c r="CHD14" s="5">
        <v>165347.52</v>
      </c>
      <c r="CHE14" s="5">
        <v>165347.52</v>
      </c>
      <c r="CHF14" s="5">
        <v>165347.52</v>
      </c>
      <c r="CHG14" s="5">
        <v>165347.52</v>
      </c>
      <c r="CHH14" s="5">
        <v>165347.52</v>
      </c>
      <c r="CHI14" s="5">
        <v>165347.52</v>
      </c>
      <c r="CHJ14" s="5">
        <v>165347.52</v>
      </c>
      <c r="CHK14" s="5">
        <v>165347.52</v>
      </c>
      <c r="CHL14" s="5">
        <v>165347.52</v>
      </c>
      <c r="CHM14" s="5">
        <v>165347.52</v>
      </c>
      <c r="CHN14" s="5">
        <v>165347.52</v>
      </c>
      <c r="CHO14" s="5">
        <v>165347.52</v>
      </c>
      <c r="CHP14" s="5">
        <v>165347.52</v>
      </c>
      <c r="CHQ14" s="5">
        <v>165347.52</v>
      </c>
      <c r="CHR14" s="5">
        <v>165347.52</v>
      </c>
      <c r="CHS14" s="5">
        <v>165347.52</v>
      </c>
      <c r="CHT14" s="5">
        <v>165347.52</v>
      </c>
      <c r="CHU14" s="5">
        <v>165347.52</v>
      </c>
      <c r="CHV14" s="5">
        <v>165347.52</v>
      </c>
      <c r="CHW14" s="5">
        <v>165347.52</v>
      </c>
      <c r="CHX14" s="5">
        <v>165347.52</v>
      </c>
      <c r="CHY14" s="5">
        <v>165347.52</v>
      </c>
      <c r="CHZ14" s="5">
        <v>165347.52</v>
      </c>
      <c r="CIA14" s="5">
        <v>165347.52</v>
      </c>
      <c r="CIB14" s="5">
        <v>165347.52</v>
      </c>
      <c r="CIC14" s="5">
        <v>165347.52</v>
      </c>
      <c r="CID14" s="5">
        <v>165347.52</v>
      </c>
      <c r="CIE14" s="5">
        <v>165347.52</v>
      </c>
      <c r="CIF14" s="5">
        <v>165347.52</v>
      </c>
      <c r="CIG14" s="5">
        <v>165347.52</v>
      </c>
      <c r="CIH14" s="5">
        <v>165347.52</v>
      </c>
      <c r="CII14" s="5">
        <v>165347.52</v>
      </c>
      <c r="CIJ14" s="5">
        <v>165347.52</v>
      </c>
      <c r="CIK14" s="5">
        <v>165347.52</v>
      </c>
      <c r="CIL14" s="5">
        <v>165347.52</v>
      </c>
      <c r="CIM14" s="5">
        <v>165347.52</v>
      </c>
      <c r="CIN14" s="5">
        <v>165347.52</v>
      </c>
      <c r="CIO14" s="5">
        <v>165347.52</v>
      </c>
      <c r="CIP14" s="5">
        <v>165347.52</v>
      </c>
      <c r="CIQ14" s="5">
        <v>165347.52</v>
      </c>
      <c r="CIR14" s="5">
        <v>165347.52</v>
      </c>
      <c r="CIS14" s="5">
        <v>165347.52</v>
      </c>
      <c r="CIT14" s="5">
        <v>165347.52</v>
      </c>
      <c r="CIU14" s="5">
        <v>165347.52</v>
      </c>
      <c r="CIV14" s="5">
        <v>165347.52</v>
      </c>
      <c r="CIW14" s="5">
        <v>165347.52</v>
      </c>
      <c r="CIX14" s="5">
        <v>165347.52</v>
      </c>
      <c r="CIY14" s="5">
        <v>165347.52</v>
      </c>
      <c r="CIZ14" s="5">
        <v>165347.52</v>
      </c>
      <c r="CJA14" s="5">
        <v>165347.52</v>
      </c>
      <c r="CJB14" s="5">
        <v>165347.52</v>
      </c>
      <c r="CJC14" s="5">
        <v>165347.52</v>
      </c>
      <c r="CJD14" s="5">
        <v>165347.52</v>
      </c>
      <c r="CJE14" s="5">
        <v>165347.52</v>
      </c>
      <c r="CJF14" s="5">
        <v>165347.52</v>
      </c>
      <c r="CJG14" s="5">
        <v>165347.52</v>
      </c>
      <c r="CJH14" s="5">
        <v>165347.52</v>
      </c>
      <c r="CJI14" s="5">
        <v>165347.52</v>
      </c>
      <c r="CJJ14" s="5">
        <v>165347.52</v>
      </c>
      <c r="CJK14" s="5">
        <v>165347.52</v>
      </c>
      <c r="CJL14" s="5">
        <v>165347.52</v>
      </c>
      <c r="CJM14" s="5">
        <v>165347.52</v>
      </c>
      <c r="CJN14" s="5">
        <v>165347.52</v>
      </c>
      <c r="CJO14" s="5">
        <v>165347.52</v>
      </c>
      <c r="CJP14" s="5">
        <v>165347.52</v>
      </c>
      <c r="CJQ14" s="5">
        <v>165347.52</v>
      </c>
      <c r="CJR14" s="5">
        <v>165347.52</v>
      </c>
      <c r="CJS14" s="5">
        <v>165347.52</v>
      </c>
      <c r="CJT14" s="5">
        <v>165347.52</v>
      </c>
      <c r="CJU14" s="5">
        <v>165347.52</v>
      </c>
      <c r="CJV14" s="5">
        <v>165347.52</v>
      </c>
      <c r="CJW14" s="5">
        <v>165347.52</v>
      </c>
      <c r="CJX14" s="5">
        <v>165347.52</v>
      </c>
      <c r="CJY14" s="5">
        <v>165347.52</v>
      </c>
      <c r="CJZ14" s="5">
        <v>165347.52</v>
      </c>
      <c r="CKA14" s="5">
        <v>165347.52</v>
      </c>
      <c r="CKB14" s="5">
        <v>165347.52</v>
      </c>
      <c r="CKC14" s="5">
        <v>165347.52</v>
      </c>
      <c r="CKD14" s="5">
        <v>165347.52</v>
      </c>
      <c r="CKE14" s="5">
        <v>165347.52</v>
      </c>
      <c r="CKF14" s="5">
        <v>165347.52</v>
      </c>
      <c r="CKG14" s="5">
        <v>165347.52</v>
      </c>
      <c r="CKH14" s="5">
        <v>165347.52</v>
      </c>
      <c r="CKI14" s="5">
        <v>165347.52</v>
      </c>
      <c r="CKJ14" s="5">
        <v>165347.52</v>
      </c>
      <c r="CKK14" s="5">
        <v>165347.52</v>
      </c>
      <c r="CKL14" s="5">
        <v>165347.52</v>
      </c>
      <c r="CKM14" s="5">
        <v>165347.52</v>
      </c>
      <c r="CKN14" s="5">
        <v>165347.52</v>
      </c>
      <c r="CKO14" s="5">
        <v>165347.52</v>
      </c>
      <c r="CKP14" s="5">
        <v>165347.52</v>
      </c>
      <c r="CKQ14" s="5">
        <v>165347.52</v>
      </c>
      <c r="CKR14" s="5">
        <v>165347.52</v>
      </c>
      <c r="CKS14" s="5">
        <v>165347.52</v>
      </c>
      <c r="CKT14" s="5">
        <v>165347.52</v>
      </c>
      <c r="CKU14" s="5">
        <v>165347.52</v>
      </c>
      <c r="CKV14" s="5">
        <v>165347.52</v>
      </c>
      <c r="CKW14" s="5">
        <v>165347.52</v>
      </c>
      <c r="CKX14" s="5">
        <v>165347.52</v>
      </c>
      <c r="CKY14" s="5">
        <v>165347.52</v>
      </c>
      <c r="CKZ14" s="5">
        <v>165347.52</v>
      </c>
      <c r="CLA14" s="5">
        <v>165347.52</v>
      </c>
      <c r="CLB14" s="5">
        <v>165347.52</v>
      </c>
      <c r="CLC14" s="5">
        <v>165347.52</v>
      </c>
      <c r="CLD14" s="5">
        <v>165347.52</v>
      </c>
      <c r="CLE14" s="5">
        <v>165347.52</v>
      </c>
      <c r="CLF14" s="5">
        <v>165347.52</v>
      </c>
      <c r="CLG14" s="5">
        <v>165347.52</v>
      </c>
      <c r="CLH14" s="5">
        <v>165347.52</v>
      </c>
      <c r="CLI14" s="5">
        <v>165347.52</v>
      </c>
      <c r="CLJ14" s="5">
        <v>165347.52</v>
      </c>
      <c r="CLK14" s="5">
        <v>165347.52</v>
      </c>
      <c r="CLL14" s="5">
        <v>165347.52</v>
      </c>
      <c r="CLM14" s="5">
        <v>165347.52</v>
      </c>
      <c r="CLN14" s="5">
        <v>165347.52</v>
      </c>
      <c r="CLO14" s="5">
        <v>165347.52</v>
      </c>
      <c r="CLP14" s="5">
        <v>165347.52</v>
      </c>
      <c r="CLQ14" s="5">
        <v>165347.52</v>
      </c>
      <c r="CLR14" s="5">
        <v>165347.52</v>
      </c>
      <c r="CLS14" s="5">
        <v>165347.52</v>
      </c>
      <c r="CLT14" s="5">
        <v>165347.52</v>
      </c>
      <c r="CLU14" s="5">
        <v>165347.52</v>
      </c>
      <c r="CLV14" s="5">
        <v>165347.52</v>
      </c>
      <c r="CLW14" s="5">
        <v>165347.52</v>
      </c>
      <c r="CLX14" s="5">
        <v>165347.52</v>
      </c>
      <c r="CLY14" s="5">
        <v>165347.52</v>
      </c>
      <c r="CLZ14" s="5">
        <v>165347.52</v>
      </c>
      <c r="CMA14" s="5">
        <v>165347.52</v>
      </c>
      <c r="CMB14" s="5">
        <v>165347.52</v>
      </c>
      <c r="CMC14" s="5">
        <v>165347.52</v>
      </c>
      <c r="CMD14" s="5">
        <v>165347.52</v>
      </c>
      <c r="CME14" s="5">
        <v>165347.52</v>
      </c>
      <c r="CMF14" s="5">
        <v>165347.52</v>
      </c>
      <c r="CMG14" s="5">
        <v>165347.52</v>
      </c>
      <c r="CMH14" s="5">
        <v>165347.52</v>
      </c>
      <c r="CMI14" s="5">
        <v>165347.52</v>
      </c>
      <c r="CMJ14" s="5">
        <v>165347.52</v>
      </c>
      <c r="CMK14" s="5">
        <v>165347.52</v>
      </c>
      <c r="CML14" s="5">
        <v>165347.52</v>
      </c>
      <c r="CMM14" s="5">
        <v>165347.52</v>
      </c>
      <c r="CMN14" s="5">
        <v>165347.52</v>
      </c>
      <c r="CMO14" s="5">
        <v>165347.52</v>
      </c>
      <c r="CMP14" s="5">
        <v>165347.52</v>
      </c>
      <c r="CMQ14" s="5">
        <v>165347.52</v>
      </c>
      <c r="CMR14" s="5">
        <v>165347.52</v>
      </c>
      <c r="CMS14" s="5">
        <v>165347.52</v>
      </c>
      <c r="CMT14" s="5">
        <v>165347.52</v>
      </c>
      <c r="CMU14" s="5">
        <v>165347.52</v>
      </c>
      <c r="CMV14" s="5">
        <v>165347.52</v>
      </c>
      <c r="CMW14" s="5">
        <v>165347.52</v>
      </c>
      <c r="CMX14" s="5">
        <v>165347.52</v>
      </c>
      <c r="CMY14" s="5">
        <v>165347.52</v>
      </c>
      <c r="CMZ14" s="5">
        <v>165347.52</v>
      </c>
      <c r="CNA14" s="5">
        <v>165347.52</v>
      </c>
      <c r="CNB14" s="5">
        <v>165347.52</v>
      </c>
      <c r="CNC14" s="5">
        <v>165347.52</v>
      </c>
      <c r="CND14" s="5">
        <v>165347.52</v>
      </c>
      <c r="CNE14" s="5">
        <v>165347.52</v>
      </c>
      <c r="CNF14" s="5">
        <v>165347.52</v>
      </c>
      <c r="CNG14" s="5">
        <v>165347.52</v>
      </c>
      <c r="CNH14" s="5">
        <v>165347.52</v>
      </c>
      <c r="CNI14" s="5">
        <v>165347.52</v>
      </c>
      <c r="CNJ14" s="5">
        <v>165347.52</v>
      </c>
      <c r="CNK14" s="5">
        <v>165347.52</v>
      </c>
      <c r="CNL14" s="5">
        <v>165347.52</v>
      </c>
      <c r="CNM14" s="5">
        <v>165347.52</v>
      </c>
      <c r="CNN14" s="5">
        <v>165347.52</v>
      </c>
      <c r="CNO14" s="5">
        <v>165347.52</v>
      </c>
      <c r="CNP14" s="5">
        <v>165347.52</v>
      </c>
      <c r="CNQ14" s="5">
        <v>165347.52</v>
      </c>
      <c r="CNR14" s="5">
        <v>165347.52</v>
      </c>
      <c r="CNS14" s="5">
        <v>165347.52</v>
      </c>
      <c r="CNT14" s="5">
        <v>165347.52</v>
      </c>
      <c r="CNU14" s="5">
        <v>165347.52</v>
      </c>
      <c r="CNV14" s="5">
        <v>165347.52</v>
      </c>
      <c r="CNW14" s="5">
        <v>165347.52</v>
      </c>
      <c r="CNX14" s="5">
        <v>165347.52</v>
      </c>
      <c r="CNY14" s="5">
        <v>165347.52</v>
      </c>
      <c r="CNZ14" s="5">
        <v>165347.52</v>
      </c>
      <c r="COA14" s="5">
        <v>165347.52</v>
      </c>
      <c r="COB14" s="5">
        <v>165347.52</v>
      </c>
      <c r="COC14" s="5">
        <v>165347.52</v>
      </c>
      <c r="COD14" s="5">
        <v>165347.52</v>
      </c>
      <c r="COE14" s="5">
        <v>165347.52</v>
      </c>
      <c r="COF14" s="5">
        <v>165347.52</v>
      </c>
      <c r="COG14" s="5">
        <v>165347.52</v>
      </c>
      <c r="COH14" s="5">
        <v>165347.52</v>
      </c>
      <c r="COI14" s="5">
        <v>165347.52</v>
      </c>
      <c r="COJ14" s="5">
        <v>165347.52</v>
      </c>
      <c r="COK14" s="5">
        <v>165347.52</v>
      </c>
      <c r="COL14" s="5">
        <v>165347.52</v>
      </c>
      <c r="COM14" s="5">
        <v>165347.52</v>
      </c>
      <c r="CON14" s="5">
        <v>165347.52</v>
      </c>
      <c r="COO14" s="5">
        <v>165347.52</v>
      </c>
      <c r="COP14" s="5">
        <v>165347.52</v>
      </c>
      <c r="COQ14" s="5">
        <v>165347.52</v>
      </c>
      <c r="COR14" s="5">
        <v>165347.52</v>
      </c>
      <c r="COS14" s="5">
        <v>165347.52</v>
      </c>
      <c r="COT14" s="5">
        <v>165347.52</v>
      </c>
      <c r="COU14" s="5">
        <v>165347.52</v>
      </c>
      <c r="COV14" s="5">
        <v>165347.52</v>
      </c>
      <c r="COW14" s="5">
        <v>165347.52</v>
      </c>
      <c r="COX14" s="5">
        <v>165347.52</v>
      </c>
      <c r="COY14" s="5">
        <v>165347.52</v>
      </c>
      <c r="COZ14" s="5">
        <v>165347.52</v>
      </c>
      <c r="CPA14" s="5">
        <v>165347.52</v>
      </c>
      <c r="CPB14" s="5">
        <v>165347.52</v>
      </c>
      <c r="CPC14" s="5">
        <v>165347.52</v>
      </c>
      <c r="CPD14" s="5">
        <v>165347.52</v>
      </c>
      <c r="CPE14" s="5">
        <v>165347.52</v>
      </c>
      <c r="CPF14" s="5">
        <v>165347.52</v>
      </c>
      <c r="CPG14" s="5">
        <v>165347.52</v>
      </c>
      <c r="CPH14" s="5">
        <v>165347.52</v>
      </c>
      <c r="CPI14" s="5">
        <v>165347.52</v>
      </c>
      <c r="CPJ14" s="5">
        <v>165347.52</v>
      </c>
      <c r="CPK14" s="5">
        <v>165347.52</v>
      </c>
      <c r="CPL14" s="5">
        <v>165347.52</v>
      </c>
      <c r="CPM14" s="5">
        <v>165347.52</v>
      </c>
      <c r="CPN14" s="5">
        <v>165347.52</v>
      </c>
      <c r="CPO14" s="5">
        <v>165347.52</v>
      </c>
      <c r="CPP14" s="5">
        <v>165347.52</v>
      </c>
      <c r="CPQ14" s="5">
        <v>165347.52</v>
      </c>
      <c r="CPR14" s="5">
        <v>165347.52</v>
      </c>
      <c r="CPS14" s="5">
        <v>165347.52</v>
      </c>
      <c r="CPT14" s="5">
        <v>165347.52</v>
      </c>
      <c r="CPU14" s="5">
        <v>165347.52</v>
      </c>
      <c r="CPV14" s="5">
        <v>165347.52</v>
      </c>
      <c r="CPW14" s="5">
        <v>165347.52</v>
      </c>
      <c r="CPX14" s="5">
        <v>165347.52</v>
      </c>
      <c r="CPY14" s="5">
        <v>165347.52</v>
      </c>
      <c r="CPZ14" s="5">
        <v>165347.52</v>
      </c>
      <c r="CQA14" s="5">
        <v>165347.52</v>
      </c>
      <c r="CQB14" s="5">
        <v>165347.52</v>
      </c>
      <c r="CQC14" s="5">
        <v>165347.52</v>
      </c>
      <c r="CQD14" s="5">
        <v>165347.52</v>
      </c>
      <c r="CQE14" s="5">
        <v>165347.52</v>
      </c>
      <c r="CQF14" s="5">
        <v>165347.52</v>
      </c>
      <c r="CQG14" s="5">
        <v>165347.52</v>
      </c>
      <c r="CQH14" s="5">
        <v>165347.52</v>
      </c>
      <c r="CQI14" s="5">
        <v>165347.52</v>
      </c>
      <c r="CQJ14" s="5">
        <v>165347.52</v>
      </c>
      <c r="CQK14" s="5">
        <v>165347.52</v>
      </c>
      <c r="CQL14" s="5">
        <v>165347.52</v>
      </c>
      <c r="CQM14" s="5">
        <v>165347.52</v>
      </c>
      <c r="CQN14" s="5">
        <v>165347.52</v>
      </c>
      <c r="CQO14" s="5">
        <v>165347.52</v>
      </c>
      <c r="CQP14" s="5">
        <v>165347.52</v>
      </c>
      <c r="CQQ14" s="5">
        <v>165347.52</v>
      </c>
      <c r="CQR14" s="5">
        <v>165347.52</v>
      </c>
      <c r="CQS14" s="5">
        <v>165347.52</v>
      </c>
      <c r="CQT14" s="5">
        <v>165347.52</v>
      </c>
      <c r="CQU14" s="5">
        <v>165347.52</v>
      </c>
      <c r="CQV14" s="5">
        <v>165347.52</v>
      </c>
      <c r="CQW14" s="5">
        <v>165347.52</v>
      </c>
      <c r="CQX14" s="5">
        <v>165347.52</v>
      </c>
      <c r="CQY14" s="5">
        <v>165347.52</v>
      </c>
      <c r="CQZ14" s="5">
        <v>165347.52</v>
      </c>
      <c r="CRA14" s="5">
        <v>165347.52</v>
      </c>
      <c r="CRB14" s="5">
        <v>165347.52</v>
      </c>
      <c r="CRC14" s="5">
        <v>165347.52</v>
      </c>
      <c r="CRD14" s="5">
        <v>165347.52</v>
      </c>
      <c r="CRE14" s="5">
        <v>165347.52</v>
      </c>
      <c r="CRF14" s="5">
        <v>165347.52</v>
      </c>
      <c r="CRG14" s="5">
        <v>165347.52</v>
      </c>
      <c r="CRH14" s="5">
        <v>165347.52</v>
      </c>
      <c r="CRI14" s="5">
        <v>165347.52</v>
      </c>
      <c r="CRJ14" s="5">
        <v>165347.52</v>
      </c>
      <c r="CRK14" s="5">
        <v>165347.52</v>
      </c>
      <c r="CRL14" s="5">
        <v>165347.52</v>
      </c>
      <c r="CRM14" s="5">
        <v>165347.52</v>
      </c>
      <c r="CRN14" s="5">
        <v>165347.52</v>
      </c>
      <c r="CRO14" s="5">
        <v>165347.52</v>
      </c>
      <c r="CRP14" s="5">
        <v>165347.52</v>
      </c>
      <c r="CRQ14" s="5">
        <v>165347.52</v>
      </c>
      <c r="CRR14" s="5">
        <v>165347.52</v>
      </c>
      <c r="CRS14" s="5">
        <v>165347.52</v>
      </c>
      <c r="CRT14" s="5">
        <v>165347.52</v>
      </c>
      <c r="CRU14" s="5">
        <v>165347.52</v>
      </c>
      <c r="CRV14" s="5">
        <v>165347.52</v>
      </c>
      <c r="CRW14" s="5">
        <v>165347.52</v>
      </c>
      <c r="CRX14" s="5">
        <v>165347.52</v>
      </c>
      <c r="CRY14" s="5">
        <v>165347.52</v>
      </c>
      <c r="CRZ14" s="5">
        <v>165347.52</v>
      </c>
      <c r="CSA14" s="5">
        <v>165347.52</v>
      </c>
      <c r="CSB14" s="5">
        <v>165347.52</v>
      </c>
      <c r="CSC14" s="5">
        <v>165347.52</v>
      </c>
      <c r="CSD14" s="5">
        <v>165347.52</v>
      </c>
      <c r="CSE14" s="5">
        <v>165347.52</v>
      </c>
      <c r="CSF14" s="5">
        <v>165347.52</v>
      </c>
      <c r="CSG14" s="5">
        <v>165347.52</v>
      </c>
      <c r="CSH14" s="5">
        <v>165347.52</v>
      </c>
      <c r="CSI14" s="5">
        <v>165347.52</v>
      </c>
      <c r="CSJ14" s="5">
        <v>165347.52</v>
      </c>
      <c r="CSK14" s="5">
        <v>165347.52</v>
      </c>
      <c r="CSL14" s="5">
        <v>165347.52</v>
      </c>
      <c r="CSM14" s="5">
        <v>165347.52</v>
      </c>
      <c r="CSN14" s="5">
        <v>165347.52</v>
      </c>
      <c r="CSO14" s="5">
        <v>165347.52</v>
      </c>
      <c r="CSP14" s="5">
        <v>165347.52</v>
      </c>
      <c r="CSQ14" s="5">
        <v>165347.52</v>
      </c>
      <c r="CSR14" s="5">
        <v>165347.52</v>
      </c>
      <c r="CSS14" s="5">
        <v>165347.52</v>
      </c>
      <c r="CST14" s="5">
        <v>165347.52</v>
      </c>
      <c r="CSU14" s="5">
        <v>165347.52</v>
      </c>
      <c r="CSV14" s="5">
        <v>165347.52</v>
      </c>
      <c r="CSW14" s="5">
        <v>165347.52</v>
      </c>
      <c r="CSX14" s="5">
        <v>165347.52</v>
      </c>
      <c r="CSY14" s="5">
        <v>165347.52</v>
      </c>
      <c r="CSZ14" s="5">
        <v>165347.52</v>
      </c>
      <c r="CTA14" s="5">
        <v>165347.52</v>
      </c>
      <c r="CTB14" s="5">
        <v>165347.52</v>
      </c>
      <c r="CTC14" s="5">
        <v>165347.52</v>
      </c>
      <c r="CTD14" s="5">
        <v>165347.52</v>
      </c>
      <c r="CTE14" s="5">
        <v>165347.52</v>
      </c>
      <c r="CTF14" s="5">
        <v>165347.52</v>
      </c>
      <c r="CTG14" s="5">
        <v>165347.52</v>
      </c>
      <c r="CTH14" s="5">
        <v>165347.52</v>
      </c>
      <c r="CTI14" s="5">
        <v>165347.52</v>
      </c>
      <c r="CTJ14" s="5">
        <v>165347.52</v>
      </c>
      <c r="CTK14" s="5">
        <v>165347.52</v>
      </c>
      <c r="CTL14" s="5">
        <v>165347.52</v>
      </c>
      <c r="CTM14" s="5">
        <v>165347.52</v>
      </c>
      <c r="CTN14" s="5">
        <v>165347.52</v>
      </c>
      <c r="CTO14" s="5">
        <v>165347.52</v>
      </c>
      <c r="CTP14" s="5">
        <v>165347.52</v>
      </c>
      <c r="CTQ14" s="5">
        <v>165347.52</v>
      </c>
      <c r="CTR14" s="5">
        <v>165347.52</v>
      </c>
      <c r="CTS14" s="5">
        <v>165347.52</v>
      </c>
      <c r="CTT14" s="5">
        <v>165347.52</v>
      </c>
      <c r="CTU14" s="5">
        <v>165347.52</v>
      </c>
      <c r="CTV14" s="5">
        <v>165347.52</v>
      </c>
      <c r="CTW14" s="5">
        <v>165347.52</v>
      </c>
      <c r="CTX14" s="5">
        <v>165347.52</v>
      </c>
      <c r="CTY14" s="5">
        <v>165347.52</v>
      </c>
      <c r="CTZ14" s="5">
        <v>165347.52</v>
      </c>
      <c r="CUA14" s="5">
        <v>165347.52</v>
      </c>
      <c r="CUB14" s="5">
        <v>165347.52</v>
      </c>
      <c r="CUC14" s="5">
        <v>165347.52</v>
      </c>
      <c r="CUD14" s="5">
        <v>165347.52</v>
      </c>
      <c r="CUE14" s="5">
        <v>165347.52</v>
      </c>
      <c r="CUF14" s="5">
        <v>165347.52</v>
      </c>
      <c r="CUG14" s="5">
        <v>165347.52</v>
      </c>
      <c r="CUH14" s="5">
        <v>165347.52</v>
      </c>
      <c r="CUI14" s="5">
        <v>165347.52</v>
      </c>
      <c r="CUJ14" s="5">
        <v>165347.52</v>
      </c>
      <c r="CUK14" s="5">
        <v>165347.52</v>
      </c>
      <c r="CUL14" s="5">
        <v>165347.52</v>
      </c>
      <c r="CUM14" s="5">
        <v>165347.52</v>
      </c>
      <c r="CUN14" s="5">
        <v>165347.52</v>
      </c>
      <c r="CUO14" s="5">
        <v>165347.52</v>
      </c>
      <c r="CUP14" s="5">
        <v>165347.52</v>
      </c>
      <c r="CUQ14" s="5">
        <v>165347.52</v>
      </c>
      <c r="CUR14" s="5">
        <v>165347.52</v>
      </c>
      <c r="CUS14" s="5">
        <v>165347.52</v>
      </c>
      <c r="CUT14" s="5">
        <v>165347.52</v>
      </c>
      <c r="CUU14" s="5">
        <v>165347.52</v>
      </c>
      <c r="CUV14" s="5">
        <v>165347.52</v>
      </c>
      <c r="CUW14" s="5">
        <v>165347.52</v>
      </c>
      <c r="CUX14" s="5">
        <v>165347.52</v>
      </c>
      <c r="CUY14" s="5">
        <v>165347.52</v>
      </c>
      <c r="CUZ14" s="5">
        <v>165347.52</v>
      </c>
      <c r="CVA14" s="5">
        <v>165347.52</v>
      </c>
      <c r="CVB14" s="5">
        <v>165347.52</v>
      </c>
      <c r="CVC14" s="5">
        <v>165347.52</v>
      </c>
      <c r="CVD14" s="5">
        <v>165347.52</v>
      </c>
      <c r="CVE14" s="5">
        <v>165347.52</v>
      </c>
      <c r="CVF14" s="5">
        <v>165347.52</v>
      </c>
      <c r="CVG14" s="5">
        <v>165347.52</v>
      </c>
      <c r="CVH14" s="5">
        <v>165347.52</v>
      </c>
      <c r="CVI14" s="5">
        <v>165347.52</v>
      </c>
      <c r="CVJ14" s="5">
        <v>165347.52</v>
      </c>
      <c r="CVK14" s="5">
        <v>165347.52</v>
      </c>
      <c r="CVL14" s="5">
        <v>165347.52</v>
      </c>
      <c r="CVM14" s="5">
        <v>165347.52</v>
      </c>
      <c r="CVN14" s="5">
        <v>165347.52</v>
      </c>
      <c r="CVO14" s="5">
        <v>165347.52</v>
      </c>
      <c r="CVP14" s="5">
        <v>165347.52</v>
      </c>
      <c r="CVQ14" s="5">
        <v>165347.52</v>
      </c>
      <c r="CVR14" s="5">
        <v>165347.52</v>
      </c>
      <c r="CVS14" s="5">
        <v>165347.52</v>
      </c>
      <c r="CVT14" s="5">
        <v>165347.52</v>
      </c>
      <c r="CVU14" s="5">
        <v>165347.52</v>
      </c>
      <c r="CVV14" s="5">
        <v>165347.52</v>
      </c>
      <c r="CVW14" s="5">
        <v>165347.52</v>
      </c>
      <c r="CVX14" s="5">
        <v>165347.52</v>
      </c>
      <c r="CVY14" s="5">
        <v>165347.52</v>
      </c>
      <c r="CVZ14" s="5">
        <v>165347.52</v>
      </c>
      <c r="CWA14" s="5">
        <v>165347.52</v>
      </c>
      <c r="CWB14" s="5">
        <v>165347.52</v>
      </c>
      <c r="CWC14" s="5">
        <v>165347.52</v>
      </c>
      <c r="CWD14" s="5">
        <v>165347.52</v>
      </c>
      <c r="CWE14" s="5">
        <v>165347.52</v>
      </c>
      <c r="CWF14" s="5">
        <v>165347.52</v>
      </c>
      <c r="CWG14" s="5">
        <v>165347.52</v>
      </c>
      <c r="CWH14" s="5">
        <v>165347.52</v>
      </c>
      <c r="CWI14" s="5">
        <v>165347.52</v>
      </c>
      <c r="CWJ14" s="5">
        <v>165347.52</v>
      </c>
      <c r="CWK14" s="5">
        <v>165347.52</v>
      </c>
      <c r="CWL14" s="5">
        <v>165347.52</v>
      </c>
      <c r="CWM14" s="5">
        <v>165347.52</v>
      </c>
      <c r="CWN14" s="5">
        <v>165347.52</v>
      </c>
      <c r="CWO14" s="5">
        <v>165347.52</v>
      </c>
      <c r="CWP14" s="5">
        <v>165347.52</v>
      </c>
      <c r="CWQ14" s="5">
        <v>165347.52</v>
      </c>
      <c r="CWR14" s="5">
        <v>165347.52</v>
      </c>
      <c r="CWS14" s="5">
        <v>165347.52</v>
      </c>
      <c r="CWT14" s="5">
        <v>165347.52</v>
      </c>
      <c r="CWU14" s="5">
        <v>165347.52</v>
      </c>
      <c r="CWV14" s="5">
        <v>165347.52</v>
      </c>
      <c r="CWW14" s="5">
        <v>165347.52</v>
      </c>
      <c r="CWX14" s="5">
        <v>165347.52</v>
      </c>
      <c r="CWY14" s="5">
        <v>165347.52</v>
      </c>
      <c r="CWZ14" s="5">
        <v>165347.52</v>
      </c>
      <c r="CXA14" s="5">
        <v>165347.52</v>
      </c>
      <c r="CXB14" s="5">
        <v>165347.52</v>
      </c>
      <c r="CXC14" s="5">
        <v>165347.52</v>
      </c>
      <c r="CXD14" s="5">
        <v>165347.52</v>
      </c>
      <c r="CXE14" s="5">
        <v>165347.52</v>
      </c>
      <c r="CXF14" s="5">
        <v>165347.52</v>
      </c>
      <c r="CXG14" s="5">
        <v>165347.52</v>
      </c>
      <c r="CXH14" s="5">
        <v>165347.52</v>
      </c>
      <c r="CXI14" s="5">
        <v>165347.52</v>
      </c>
      <c r="CXJ14" s="5">
        <v>165347.52</v>
      </c>
      <c r="CXK14" s="5">
        <v>165347.52</v>
      </c>
      <c r="CXL14" s="5">
        <v>165347.52</v>
      </c>
      <c r="CXM14" s="5">
        <v>165347.52</v>
      </c>
      <c r="CXN14" s="5">
        <v>165347.52</v>
      </c>
      <c r="CXO14" s="5">
        <v>165347.52</v>
      </c>
      <c r="CXP14" s="5">
        <v>165347.52</v>
      </c>
      <c r="CXQ14" s="5">
        <v>165347.52</v>
      </c>
      <c r="CXR14" s="5">
        <v>165347.52</v>
      </c>
      <c r="CXS14" s="5">
        <v>165347.52</v>
      </c>
      <c r="CXT14" s="5">
        <v>165347.52</v>
      </c>
      <c r="CXU14" s="5">
        <v>165347.52</v>
      </c>
      <c r="CXV14" s="5">
        <v>165347.52</v>
      </c>
      <c r="CXW14" s="5">
        <v>165347.52</v>
      </c>
      <c r="CXX14" s="5">
        <v>165347.52</v>
      </c>
      <c r="CXY14" s="5">
        <v>165347.52</v>
      </c>
      <c r="CXZ14" s="5">
        <v>165347.52</v>
      </c>
      <c r="CYA14" s="5">
        <v>165347.52</v>
      </c>
      <c r="CYB14" s="5">
        <v>165347.52</v>
      </c>
      <c r="CYC14" s="5">
        <v>165347.52</v>
      </c>
      <c r="CYD14" s="5">
        <v>165347.52</v>
      </c>
      <c r="CYE14" s="5">
        <v>165347.52</v>
      </c>
      <c r="CYF14" s="5">
        <v>165347.52</v>
      </c>
      <c r="CYG14" s="5">
        <v>165347.52</v>
      </c>
      <c r="CYH14" s="5">
        <v>165347.52</v>
      </c>
      <c r="CYI14" s="5">
        <v>165347.52</v>
      </c>
      <c r="CYJ14" s="5">
        <v>165347.52</v>
      </c>
      <c r="CYK14" s="5">
        <v>165347.52</v>
      </c>
      <c r="CYL14" s="5">
        <v>165347.52</v>
      </c>
      <c r="CYM14" s="5">
        <v>165347.52</v>
      </c>
      <c r="CYN14" s="5">
        <v>165347.52</v>
      </c>
      <c r="CYO14" s="5">
        <v>165347.52</v>
      </c>
      <c r="CYP14" s="5">
        <v>165347.52</v>
      </c>
      <c r="CYQ14" s="5">
        <v>165347.52</v>
      </c>
      <c r="CYR14" s="5">
        <v>165347.52</v>
      </c>
      <c r="CYS14" s="5">
        <v>165347.52</v>
      </c>
      <c r="CYT14" s="5">
        <v>165347.52</v>
      </c>
      <c r="CYU14" s="5">
        <v>165347.52</v>
      </c>
      <c r="CYV14" s="5">
        <v>165347.52</v>
      </c>
      <c r="CYW14" s="5">
        <v>165347.52</v>
      </c>
      <c r="CYX14" s="5">
        <v>165347.52</v>
      </c>
      <c r="CYY14" s="5">
        <v>165347.52</v>
      </c>
      <c r="CYZ14" s="5">
        <v>165347.52</v>
      </c>
      <c r="CZA14" s="5">
        <v>165347.52</v>
      </c>
      <c r="CZB14" s="5">
        <v>165347.52</v>
      </c>
      <c r="CZC14" s="5">
        <v>165347.52</v>
      </c>
      <c r="CZD14" s="5">
        <v>165347.52</v>
      </c>
      <c r="CZE14" s="5">
        <v>165347.52</v>
      </c>
      <c r="CZF14" s="5">
        <v>165347.52</v>
      </c>
      <c r="CZG14" s="5">
        <v>165347.52</v>
      </c>
      <c r="CZH14" s="5">
        <v>165347.52</v>
      </c>
      <c r="CZI14" s="5">
        <v>165347.52</v>
      </c>
      <c r="CZJ14" s="5">
        <v>165347.52</v>
      </c>
      <c r="CZK14" s="5">
        <v>165347.52</v>
      </c>
      <c r="CZL14" s="5">
        <v>165347.52</v>
      </c>
      <c r="CZM14" s="5">
        <v>165347.52</v>
      </c>
      <c r="CZN14" s="5">
        <v>165347.52</v>
      </c>
      <c r="CZO14" s="5">
        <v>165347.52</v>
      </c>
      <c r="CZP14" s="5">
        <v>165347.52</v>
      </c>
      <c r="CZQ14" s="5">
        <v>165347.52</v>
      </c>
      <c r="CZR14" s="5">
        <v>165347.52</v>
      </c>
      <c r="CZS14" s="5">
        <v>165347.52</v>
      </c>
      <c r="CZT14" s="5">
        <v>165347.52</v>
      </c>
      <c r="CZU14" s="5">
        <v>165347.52</v>
      </c>
      <c r="CZV14" s="5">
        <v>165347.52</v>
      </c>
      <c r="CZW14" s="5">
        <v>165347.52</v>
      </c>
      <c r="CZX14" s="5">
        <v>165347.52</v>
      </c>
      <c r="CZY14" s="5">
        <v>165347.52</v>
      </c>
      <c r="CZZ14" s="5">
        <v>165347.52</v>
      </c>
      <c r="DAA14" s="5">
        <v>165347.52</v>
      </c>
      <c r="DAB14" s="5">
        <v>165347.52</v>
      </c>
      <c r="DAC14" s="5">
        <v>165347.52</v>
      </c>
      <c r="DAD14" s="5">
        <v>165347.52</v>
      </c>
      <c r="DAE14" s="5">
        <v>165347.52</v>
      </c>
      <c r="DAF14" s="5">
        <v>165347.52</v>
      </c>
      <c r="DAG14" s="5">
        <v>165347.52</v>
      </c>
      <c r="DAH14" s="5">
        <v>165347.52</v>
      </c>
      <c r="DAI14" s="5">
        <v>165347.52</v>
      </c>
      <c r="DAJ14" s="5">
        <v>165347.52</v>
      </c>
      <c r="DAK14" s="5">
        <v>165347.52</v>
      </c>
      <c r="DAL14" s="5">
        <v>165347.52</v>
      </c>
      <c r="DAM14" s="5">
        <v>165347.52</v>
      </c>
      <c r="DAN14" s="5">
        <v>165347.52</v>
      </c>
      <c r="DAO14" s="5">
        <v>165347.52</v>
      </c>
      <c r="DAP14" s="5">
        <v>165347.52</v>
      </c>
      <c r="DAQ14" s="5">
        <v>165347.52</v>
      </c>
      <c r="DAR14" s="5">
        <v>165347.52</v>
      </c>
      <c r="DAS14" s="5">
        <v>165347.52</v>
      </c>
      <c r="DAT14" s="5">
        <v>165347.52</v>
      </c>
      <c r="DAU14" s="5">
        <v>165347.52</v>
      </c>
      <c r="DAV14" s="5">
        <v>165347.52</v>
      </c>
      <c r="DAW14" s="5">
        <v>165347.52</v>
      </c>
      <c r="DAX14" s="5">
        <v>165347.52</v>
      </c>
      <c r="DAY14" s="5">
        <v>165347.52</v>
      </c>
      <c r="DAZ14" s="5">
        <v>165347.52</v>
      </c>
      <c r="DBA14" s="5">
        <v>165347.52</v>
      </c>
      <c r="DBB14" s="5">
        <v>165347.52</v>
      </c>
      <c r="DBC14" s="5">
        <v>165347.52</v>
      </c>
      <c r="DBD14" s="5">
        <v>165347.52</v>
      </c>
      <c r="DBE14" s="5">
        <v>165347.52</v>
      </c>
      <c r="DBF14" s="5">
        <v>165347.52</v>
      </c>
      <c r="DBG14" s="5">
        <v>165347.52</v>
      </c>
      <c r="DBH14" s="5">
        <v>165347.52</v>
      </c>
      <c r="DBI14" s="5">
        <v>165347.52</v>
      </c>
      <c r="DBJ14" s="5">
        <v>165347.52</v>
      </c>
      <c r="DBK14" s="5">
        <v>165347.52</v>
      </c>
      <c r="DBL14" s="5">
        <v>165347.52</v>
      </c>
      <c r="DBM14" s="5">
        <v>165347.52</v>
      </c>
      <c r="DBN14" s="5">
        <v>165347.52</v>
      </c>
      <c r="DBO14" s="5">
        <v>165347.52</v>
      </c>
      <c r="DBP14" s="5">
        <v>165347.52</v>
      </c>
      <c r="DBQ14" s="5">
        <v>165347.52</v>
      </c>
      <c r="DBR14" s="5">
        <v>165347.52</v>
      </c>
      <c r="DBS14" s="5">
        <v>165347.52</v>
      </c>
      <c r="DBT14" s="5">
        <v>165347.52</v>
      </c>
      <c r="DBU14" s="5">
        <v>165347.52</v>
      </c>
      <c r="DBV14" s="5">
        <v>165347.52</v>
      </c>
      <c r="DBW14" s="5">
        <v>165347.52</v>
      </c>
      <c r="DBX14" s="5">
        <v>165347.52</v>
      </c>
      <c r="DBY14" s="5">
        <v>165347.52</v>
      </c>
      <c r="DBZ14" s="5">
        <v>165347.52</v>
      </c>
      <c r="DCA14" s="5">
        <v>165347.52</v>
      </c>
      <c r="DCB14" s="5">
        <v>165347.52</v>
      </c>
      <c r="DCC14" s="5">
        <v>165347.52</v>
      </c>
      <c r="DCD14" s="5">
        <v>165347.52</v>
      </c>
      <c r="DCE14" s="5">
        <v>165347.52</v>
      </c>
      <c r="DCF14" s="5">
        <v>165347.52</v>
      </c>
      <c r="DCG14" s="5">
        <v>165347.52</v>
      </c>
      <c r="DCH14" s="5">
        <v>165347.52</v>
      </c>
      <c r="DCI14" s="5">
        <v>165347.52</v>
      </c>
      <c r="DCJ14" s="5">
        <v>165347.52</v>
      </c>
      <c r="DCK14" s="5">
        <v>165347.52</v>
      </c>
      <c r="DCL14" s="5">
        <v>165347.52</v>
      </c>
      <c r="DCM14" s="5">
        <v>165347.52</v>
      </c>
      <c r="DCN14" s="5">
        <v>165347.52</v>
      </c>
      <c r="DCO14" s="5">
        <v>165347.52</v>
      </c>
      <c r="DCP14" s="5">
        <v>165347.52</v>
      </c>
      <c r="DCQ14" s="5">
        <v>165347.52</v>
      </c>
      <c r="DCR14" s="5">
        <v>165347.52</v>
      </c>
      <c r="DCS14" s="5">
        <v>165347.52</v>
      </c>
      <c r="DCT14" s="5">
        <v>165347.52</v>
      </c>
      <c r="DCU14" s="5">
        <v>165347.52</v>
      </c>
      <c r="DCV14" s="5">
        <v>165347.52</v>
      </c>
      <c r="DCW14" s="5">
        <v>165347.52</v>
      </c>
      <c r="DCX14" s="5">
        <v>165347.52</v>
      </c>
      <c r="DCY14" s="5">
        <v>165347.52</v>
      </c>
      <c r="DCZ14" s="5">
        <v>165347.52</v>
      </c>
      <c r="DDA14" s="5">
        <v>165347.52</v>
      </c>
      <c r="DDB14" s="5">
        <v>165347.52</v>
      </c>
      <c r="DDC14" s="5">
        <v>165347.52</v>
      </c>
      <c r="DDD14" s="5">
        <v>165347.52</v>
      </c>
      <c r="DDE14" s="5">
        <v>165347.52</v>
      </c>
      <c r="DDF14" s="5">
        <v>165347.52</v>
      </c>
      <c r="DDG14" s="5">
        <v>165347.52</v>
      </c>
      <c r="DDH14" s="5">
        <v>165347.52</v>
      </c>
      <c r="DDI14" s="5">
        <v>165347.52</v>
      </c>
      <c r="DDJ14" s="5">
        <v>165347.52</v>
      </c>
      <c r="DDK14" s="5">
        <v>165347.52</v>
      </c>
      <c r="DDL14" s="5">
        <v>165347.52</v>
      </c>
      <c r="DDM14" s="5">
        <v>165347.52</v>
      </c>
      <c r="DDN14" s="5">
        <v>165347.52</v>
      </c>
      <c r="DDO14" s="5">
        <v>165347.52</v>
      </c>
      <c r="DDP14" s="5">
        <v>165347.52</v>
      </c>
      <c r="DDQ14" s="5">
        <v>165347.52</v>
      </c>
      <c r="DDR14" s="5">
        <v>165347.52</v>
      </c>
      <c r="DDS14" s="5">
        <v>165347.52</v>
      </c>
      <c r="DDT14" s="5">
        <v>165347.52</v>
      </c>
      <c r="DDU14" s="5">
        <v>165347.52</v>
      </c>
      <c r="DDV14" s="5">
        <v>165347.52</v>
      </c>
      <c r="DDW14" s="5">
        <v>165347.52</v>
      </c>
      <c r="DDX14" s="5">
        <v>165347.52</v>
      </c>
      <c r="DDY14" s="5">
        <v>165347.52</v>
      </c>
      <c r="DDZ14" s="5">
        <v>165347.52</v>
      </c>
      <c r="DEA14" s="5">
        <v>165347.52</v>
      </c>
      <c r="DEB14" s="5">
        <v>165347.52</v>
      </c>
      <c r="DEC14" s="5">
        <v>165347.52</v>
      </c>
      <c r="DED14" s="5">
        <v>165347.52</v>
      </c>
      <c r="DEE14" s="5">
        <v>165347.52</v>
      </c>
      <c r="DEF14" s="5">
        <v>165347.52</v>
      </c>
      <c r="DEG14" s="5">
        <v>165347.52</v>
      </c>
      <c r="DEH14" s="5">
        <v>165347.52</v>
      </c>
      <c r="DEI14" s="5">
        <v>165347.52</v>
      </c>
      <c r="DEJ14" s="5">
        <v>165347.52</v>
      </c>
      <c r="DEK14" s="5">
        <v>165347.52</v>
      </c>
      <c r="DEL14" s="5">
        <v>165347.52</v>
      </c>
      <c r="DEM14" s="5">
        <v>165347.52</v>
      </c>
      <c r="DEN14" s="5">
        <v>165347.52</v>
      </c>
      <c r="DEO14" s="5">
        <v>165347.52</v>
      </c>
      <c r="DEP14" s="5">
        <v>165347.52</v>
      </c>
      <c r="DEQ14" s="5">
        <v>165347.52</v>
      </c>
      <c r="DER14" s="5">
        <v>165347.52</v>
      </c>
      <c r="DES14" s="5">
        <v>165347.52</v>
      </c>
      <c r="DET14" s="5">
        <v>165347.52</v>
      </c>
      <c r="DEU14" s="5">
        <v>165347.52</v>
      </c>
      <c r="DEV14" s="5">
        <v>165347.52</v>
      </c>
      <c r="DEW14" s="5">
        <v>165347.52</v>
      </c>
      <c r="DEX14" s="5">
        <v>165347.52</v>
      </c>
      <c r="DEY14" s="5">
        <v>165347.52</v>
      </c>
      <c r="DEZ14" s="5">
        <v>165347.52</v>
      </c>
      <c r="DFA14" s="5">
        <v>165347.52</v>
      </c>
      <c r="DFB14" s="5">
        <v>165347.52</v>
      </c>
      <c r="DFC14" s="5">
        <v>165347.52</v>
      </c>
      <c r="DFD14" s="5">
        <v>165347.52</v>
      </c>
      <c r="DFE14" s="5">
        <v>165347.52</v>
      </c>
      <c r="DFF14" s="5">
        <v>165347.52</v>
      </c>
      <c r="DFG14" s="5">
        <v>165347.52</v>
      </c>
      <c r="DFH14" s="5">
        <v>165347.52</v>
      </c>
      <c r="DFI14" s="5">
        <v>165347.52</v>
      </c>
      <c r="DFJ14" s="5">
        <v>165347.52</v>
      </c>
      <c r="DFK14" s="5">
        <v>165347.52</v>
      </c>
      <c r="DFL14" s="5">
        <v>165347.52</v>
      </c>
      <c r="DFM14" s="5">
        <v>165347.52</v>
      </c>
      <c r="DFN14" s="5">
        <v>165347.52</v>
      </c>
      <c r="DFO14" s="5">
        <v>165347.52</v>
      </c>
      <c r="DFP14" s="5">
        <v>165347.52</v>
      </c>
      <c r="DFQ14" s="5">
        <v>165347.52</v>
      </c>
      <c r="DFR14" s="5">
        <v>165347.52</v>
      </c>
      <c r="DFS14" s="5">
        <v>165347.52</v>
      </c>
      <c r="DFT14" s="5">
        <v>165347.52</v>
      </c>
      <c r="DFU14" s="5">
        <v>165347.52</v>
      </c>
      <c r="DFV14" s="5">
        <v>165347.52</v>
      </c>
      <c r="DFW14" s="5">
        <v>165347.52</v>
      </c>
      <c r="DFX14" s="5">
        <v>165347.52</v>
      </c>
      <c r="DFY14" s="5">
        <v>165347.52</v>
      </c>
      <c r="DFZ14" s="5">
        <v>165347.52</v>
      </c>
      <c r="DGA14" s="5">
        <v>165347.52</v>
      </c>
      <c r="DGB14" s="5">
        <v>165347.52</v>
      </c>
      <c r="DGC14" s="5">
        <v>165347.52</v>
      </c>
      <c r="DGD14" s="5">
        <v>165347.52</v>
      </c>
      <c r="DGE14" s="5">
        <v>165347.52</v>
      </c>
      <c r="DGF14" s="5">
        <v>165347.52</v>
      </c>
      <c r="DGG14" s="5">
        <v>165347.52</v>
      </c>
      <c r="DGH14" s="5">
        <v>165347.52</v>
      </c>
      <c r="DGI14" s="5">
        <v>165347.52</v>
      </c>
      <c r="DGJ14" s="5">
        <v>165347.52</v>
      </c>
      <c r="DGK14" s="5">
        <v>165347.52</v>
      </c>
      <c r="DGL14" s="5">
        <v>165347.52</v>
      </c>
      <c r="DGM14" s="5">
        <v>165347.52</v>
      </c>
      <c r="DGN14" s="5">
        <v>165347.52</v>
      </c>
      <c r="DGO14" s="5">
        <v>165347.52</v>
      </c>
      <c r="DGP14" s="5">
        <v>165347.52</v>
      </c>
      <c r="DGQ14" s="5">
        <v>165347.52</v>
      </c>
      <c r="DGR14" s="5">
        <v>165347.52</v>
      </c>
      <c r="DGS14" s="5">
        <v>165347.52</v>
      </c>
      <c r="DGT14" s="5">
        <v>165347.52</v>
      </c>
      <c r="DGU14" s="5">
        <v>165347.52</v>
      </c>
      <c r="DGV14" s="5">
        <v>165347.52</v>
      </c>
      <c r="DGW14" s="5">
        <v>165347.52</v>
      </c>
      <c r="DGX14" s="5">
        <v>165347.52</v>
      </c>
      <c r="DGY14" s="5">
        <v>165347.52</v>
      </c>
      <c r="DGZ14" s="5">
        <v>165347.52</v>
      </c>
      <c r="DHA14" s="5">
        <v>165347.52</v>
      </c>
      <c r="DHB14" s="5">
        <v>165347.52</v>
      </c>
      <c r="DHC14" s="5">
        <v>165347.52</v>
      </c>
      <c r="DHD14" s="5">
        <v>165347.52</v>
      </c>
      <c r="DHE14" s="5">
        <v>165347.52</v>
      </c>
      <c r="DHF14" s="5">
        <v>165347.52</v>
      </c>
      <c r="DHG14" s="5">
        <v>165347.52</v>
      </c>
      <c r="DHH14" s="5">
        <v>165347.52</v>
      </c>
      <c r="DHI14" s="5">
        <v>165347.52</v>
      </c>
      <c r="DHJ14" s="5">
        <v>165347.52</v>
      </c>
      <c r="DHK14" s="5">
        <v>165347.52</v>
      </c>
      <c r="DHL14" s="5">
        <v>165347.52</v>
      </c>
      <c r="DHM14" s="5">
        <v>165347.52</v>
      </c>
      <c r="DHN14" s="5">
        <v>165347.52</v>
      </c>
      <c r="DHO14" s="5">
        <v>165347.52</v>
      </c>
      <c r="DHP14" s="5">
        <v>165347.52</v>
      </c>
      <c r="DHQ14" s="5">
        <v>165347.52</v>
      </c>
      <c r="DHR14" s="5">
        <v>165347.52</v>
      </c>
      <c r="DHS14" s="5">
        <v>165347.52</v>
      </c>
      <c r="DHT14" s="5">
        <v>165347.52</v>
      </c>
      <c r="DHU14" s="5">
        <v>165347.52</v>
      </c>
      <c r="DHV14" s="5">
        <v>165347.52</v>
      </c>
      <c r="DHW14" s="5">
        <v>165347.52</v>
      </c>
      <c r="DHX14" s="5">
        <v>165347.52</v>
      </c>
      <c r="DHY14" s="5">
        <v>165347.52</v>
      </c>
      <c r="DHZ14" s="5">
        <v>165347.52</v>
      </c>
      <c r="DIA14" s="5">
        <v>165347.52</v>
      </c>
      <c r="DIB14" s="5">
        <v>165347.52</v>
      </c>
      <c r="DIC14" s="5">
        <v>165347.52</v>
      </c>
      <c r="DID14" s="5">
        <v>165347.52</v>
      </c>
      <c r="DIE14" s="5">
        <v>165347.52</v>
      </c>
      <c r="DIF14" s="5">
        <v>165347.52</v>
      </c>
      <c r="DIG14" s="5">
        <v>165347.52</v>
      </c>
      <c r="DIH14" s="5">
        <v>165347.52</v>
      </c>
      <c r="DII14" s="5">
        <v>165347.52</v>
      </c>
      <c r="DIJ14" s="5">
        <v>165347.52</v>
      </c>
      <c r="DIK14" s="5">
        <v>165347.52</v>
      </c>
      <c r="DIL14" s="5">
        <v>165347.52</v>
      </c>
      <c r="DIM14" s="5">
        <v>165347.52</v>
      </c>
      <c r="DIN14" s="5">
        <v>165347.52</v>
      </c>
      <c r="DIO14" s="5">
        <v>165347.52</v>
      </c>
      <c r="DIP14" s="5">
        <v>165347.52</v>
      </c>
      <c r="DIQ14" s="5">
        <v>165347.52</v>
      </c>
      <c r="DIR14" s="5">
        <v>165347.52</v>
      </c>
      <c r="DIS14" s="5">
        <v>165347.52</v>
      </c>
      <c r="DIT14" s="5">
        <v>165347.52</v>
      </c>
      <c r="DIU14" s="5">
        <v>165347.52</v>
      </c>
      <c r="DIV14" s="5">
        <v>165347.52</v>
      </c>
      <c r="DIW14" s="5">
        <v>165347.52</v>
      </c>
      <c r="DIX14" s="5">
        <v>165347.52</v>
      </c>
      <c r="DIY14" s="5">
        <v>165347.52</v>
      </c>
      <c r="DIZ14" s="5">
        <v>165347.52</v>
      </c>
      <c r="DJA14" s="5">
        <v>165347.52</v>
      </c>
      <c r="DJB14" s="5">
        <v>165347.52</v>
      </c>
      <c r="DJC14" s="5">
        <v>165347.52</v>
      </c>
      <c r="DJD14" s="5">
        <v>165347.52</v>
      </c>
      <c r="DJE14" s="5">
        <v>165347.52</v>
      </c>
      <c r="DJF14" s="5">
        <v>165347.52</v>
      </c>
      <c r="DJG14" s="5">
        <v>165347.52</v>
      </c>
      <c r="DJH14" s="5">
        <v>165347.52</v>
      </c>
      <c r="DJI14" s="5">
        <v>165347.52</v>
      </c>
      <c r="DJJ14" s="5">
        <v>165347.52</v>
      </c>
      <c r="DJK14" s="5">
        <v>165347.52</v>
      </c>
      <c r="DJL14" s="5">
        <v>165347.52</v>
      </c>
      <c r="DJM14" s="5">
        <v>165347.52</v>
      </c>
      <c r="DJN14" s="5">
        <v>165347.52</v>
      </c>
      <c r="DJO14" s="5">
        <v>165347.52</v>
      </c>
      <c r="DJP14" s="5">
        <v>165347.52</v>
      </c>
      <c r="DJQ14" s="5">
        <v>165347.52</v>
      </c>
      <c r="DJR14" s="5">
        <v>165347.52</v>
      </c>
      <c r="DJS14" s="5">
        <v>165347.52</v>
      </c>
      <c r="DJT14" s="5">
        <v>165347.52</v>
      </c>
      <c r="DJU14" s="5">
        <v>165347.52</v>
      </c>
      <c r="DJV14" s="5">
        <v>165347.52</v>
      </c>
      <c r="DJW14" s="5">
        <v>165347.52</v>
      </c>
      <c r="DJX14" s="5">
        <v>165347.52</v>
      </c>
      <c r="DJY14" s="5">
        <v>165347.52</v>
      </c>
      <c r="DJZ14" s="5">
        <v>165347.52</v>
      </c>
      <c r="DKA14" s="5">
        <v>165347.52</v>
      </c>
      <c r="DKB14" s="5">
        <v>165347.52</v>
      </c>
      <c r="DKC14" s="5">
        <v>165347.52</v>
      </c>
      <c r="DKD14" s="5">
        <v>165347.52</v>
      </c>
      <c r="DKE14" s="5">
        <v>165347.52</v>
      </c>
      <c r="DKF14" s="5">
        <v>165347.52</v>
      </c>
      <c r="DKG14" s="5">
        <v>165347.52</v>
      </c>
      <c r="DKH14" s="5">
        <v>165347.52</v>
      </c>
      <c r="DKI14" s="5">
        <v>165347.52</v>
      </c>
      <c r="DKJ14" s="5">
        <v>165347.52</v>
      </c>
      <c r="DKK14" s="5">
        <v>165347.52</v>
      </c>
      <c r="DKL14" s="5">
        <v>165347.52</v>
      </c>
      <c r="DKM14" s="5">
        <v>165347.52</v>
      </c>
      <c r="DKN14" s="5">
        <v>165347.52</v>
      </c>
      <c r="DKO14" s="5">
        <v>165347.52</v>
      </c>
      <c r="DKP14" s="5">
        <v>165347.52</v>
      </c>
      <c r="DKQ14" s="5">
        <v>165347.52</v>
      </c>
      <c r="DKR14" s="5">
        <v>165347.52</v>
      </c>
      <c r="DKS14" s="5">
        <v>165347.52</v>
      </c>
      <c r="DKT14" s="5">
        <v>165347.52</v>
      </c>
      <c r="DKU14" s="5">
        <v>165347.52</v>
      </c>
      <c r="DKV14" s="5">
        <v>165347.52</v>
      </c>
      <c r="DKW14" s="5">
        <v>165347.52</v>
      </c>
      <c r="DKX14" s="5">
        <v>165347.52</v>
      </c>
      <c r="DKY14" s="5">
        <v>165347.52</v>
      </c>
      <c r="DKZ14" s="5">
        <v>165347.52</v>
      </c>
      <c r="DLA14" s="5">
        <v>165347.52</v>
      </c>
      <c r="DLB14" s="5">
        <v>165347.52</v>
      </c>
      <c r="DLC14" s="5">
        <v>165347.52</v>
      </c>
      <c r="DLD14" s="5">
        <v>165347.52</v>
      </c>
      <c r="DLE14" s="5">
        <v>165347.52</v>
      </c>
      <c r="DLF14" s="5">
        <v>165347.52</v>
      </c>
      <c r="DLG14" s="5">
        <v>165347.52</v>
      </c>
      <c r="DLH14" s="5">
        <v>165347.52</v>
      </c>
      <c r="DLI14" s="5">
        <v>165347.52</v>
      </c>
      <c r="DLJ14" s="5">
        <v>165347.52</v>
      </c>
      <c r="DLK14" s="5">
        <v>165347.52</v>
      </c>
      <c r="DLL14" s="5">
        <v>165347.52</v>
      </c>
      <c r="DLM14" s="5">
        <v>165347.52</v>
      </c>
      <c r="DLN14" s="5">
        <v>165347.52</v>
      </c>
      <c r="DLO14" s="5">
        <v>165347.52</v>
      </c>
      <c r="DLP14" s="5">
        <v>165347.52</v>
      </c>
      <c r="DLQ14" s="5">
        <v>165347.52</v>
      </c>
      <c r="DLR14" s="5">
        <v>165347.52</v>
      </c>
      <c r="DLS14" s="5">
        <v>165347.52</v>
      </c>
      <c r="DLT14" s="5">
        <v>165347.52</v>
      </c>
      <c r="DLU14" s="5">
        <v>165347.52</v>
      </c>
      <c r="DLV14" s="5">
        <v>165347.52</v>
      </c>
      <c r="DLW14" s="5">
        <v>165347.52</v>
      </c>
      <c r="DLX14" s="5">
        <v>165347.52</v>
      </c>
      <c r="DLY14" s="5">
        <v>165347.52</v>
      </c>
      <c r="DLZ14" s="5">
        <v>165347.52</v>
      </c>
      <c r="DMA14" s="5">
        <v>165347.52</v>
      </c>
      <c r="DMB14" s="5">
        <v>165347.52</v>
      </c>
      <c r="DMC14" s="5">
        <v>165347.52</v>
      </c>
      <c r="DMD14" s="5">
        <v>165347.52</v>
      </c>
      <c r="DME14" s="5">
        <v>165347.52</v>
      </c>
      <c r="DMF14" s="5">
        <v>165347.52</v>
      </c>
      <c r="DMG14" s="5">
        <v>165347.52</v>
      </c>
      <c r="DMH14" s="5">
        <v>165347.52</v>
      </c>
      <c r="DMI14" s="5">
        <v>165347.52</v>
      </c>
      <c r="DMJ14" s="5">
        <v>165347.52</v>
      </c>
      <c r="DMK14" s="5">
        <v>165347.52</v>
      </c>
      <c r="DML14" s="5">
        <v>165347.52</v>
      </c>
      <c r="DMM14" s="5">
        <v>165347.52</v>
      </c>
      <c r="DMN14" s="5">
        <v>165347.52</v>
      </c>
      <c r="DMO14" s="5">
        <v>165347.52</v>
      </c>
      <c r="DMP14" s="5">
        <v>165347.52</v>
      </c>
      <c r="DMQ14" s="5">
        <v>165347.52</v>
      </c>
      <c r="DMR14" s="5">
        <v>165347.52</v>
      </c>
      <c r="DMS14" s="5">
        <v>165347.52</v>
      </c>
      <c r="DMT14" s="5">
        <v>165347.52</v>
      </c>
      <c r="DMU14" s="5">
        <v>165347.52</v>
      </c>
      <c r="DMV14" s="5">
        <v>165347.52</v>
      </c>
      <c r="DMW14" s="5">
        <v>165347.52</v>
      </c>
      <c r="DMX14" s="5">
        <v>165347.52</v>
      </c>
      <c r="DMY14" s="5">
        <v>165347.52</v>
      </c>
      <c r="DMZ14" s="5">
        <v>165347.52</v>
      </c>
      <c r="DNA14" s="5">
        <v>165347.52</v>
      </c>
      <c r="DNB14" s="5">
        <v>165347.52</v>
      </c>
      <c r="DNC14" s="5">
        <v>165347.52</v>
      </c>
      <c r="DND14" s="5">
        <v>165347.52</v>
      </c>
      <c r="DNE14" s="5">
        <v>165347.52</v>
      </c>
      <c r="DNF14" s="5">
        <v>165347.52</v>
      </c>
      <c r="DNG14" s="5">
        <v>165347.52</v>
      </c>
      <c r="DNH14" s="5">
        <v>165347.52</v>
      </c>
      <c r="DNI14" s="5">
        <v>165347.52</v>
      </c>
      <c r="DNJ14" s="5">
        <v>165347.52</v>
      </c>
      <c r="DNK14" s="5">
        <v>165347.52</v>
      </c>
      <c r="DNL14" s="5">
        <v>165347.52</v>
      </c>
      <c r="DNM14" s="5">
        <v>165347.52</v>
      </c>
      <c r="DNN14" s="5">
        <v>165347.52</v>
      </c>
      <c r="DNO14" s="5">
        <v>165347.52</v>
      </c>
      <c r="DNP14" s="5">
        <v>165347.52</v>
      </c>
      <c r="DNQ14" s="5">
        <v>165347.52</v>
      </c>
      <c r="DNR14" s="5">
        <v>165347.52</v>
      </c>
      <c r="DNS14" s="5">
        <v>165347.52</v>
      </c>
      <c r="DNT14" s="5">
        <v>165347.52</v>
      </c>
      <c r="DNU14" s="5">
        <v>165347.52</v>
      </c>
      <c r="DNV14" s="5">
        <v>165347.52</v>
      </c>
      <c r="DNW14" s="5">
        <v>165347.52</v>
      </c>
      <c r="DNX14" s="5">
        <v>165347.52</v>
      </c>
      <c r="DNY14" s="5">
        <v>165347.52</v>
      </c>
      <c r="DNZ14" s="5">
        <v>165347.52</v>
      </c>
      <c r="DOA14" s="5">
        <v>165347.52</v>
      </c>
      <c r="DOB14" s="5">
        <v>165347.52</v>
      </c>
      <c r="DOC14" s="5">
        <v>165347.52</v>
      </c>
      <c r="DOD14" s="5">
        <v>165347.52</v>
      </c>
      <c r="DOE14" s="5">
        <v>165347.52</v>
      </c>
      <c r="DOF14" s="5">
        <v>165347.52</v>
      </c>
      <c r="DOG14" s="5">
        <v>165347.52</v>
      </c>
      <c r="DOH14" s="5">
        <v>165347.52</v>
      </c>
      <c r="DOI14" s="5">
        <v>165347.52</v>
      </c>
      <c r="DOJ14" s="5">
        <v>165347.52</v>
      </c>
      <c r="DOK14" s="5">
        <v>165347.52</v>
      </c>
      <c r="DOL14" s="5">
        <v>165347.52</v>
      </c>
      <c r="DOM14" s="5">
        <v>165347.52</v>
      </c>
      <c r="DON14" s="5">
        <v>165347.52</v>
      </c>
      <c r="DOO14" s="5">
        <v>165347.52</v>
      </c>
      <c r="DOP14" s="5">
        <v>165347.52</v>
      </c>
      <c r="DOQ14" s="5">
        <v>165347.52</v>
      </c>
      <c r="DOR14" s="5">
        <v>165347.52</v>
      </c>
      <c r="DOS14" s="5">
        <v>165347.52</v>
      </c>
      <c r="DOT14" s="5">
        <v>165347.52</v>
      </c>
      <c r="DOU14" s="5">
        <v>165347.52</v>
      </c>
      <c r="DOV14" s="5">
        <v>165347.52</v>
      </c>
      <c r="DOW14" s="5">
        <v>165347.52</v>
      </c>
      <c r="DOX14" s="5">
        <v>165347.52</v>
      </c>
      <c r="DOY14" s="5">
        <v>165347.52</v>
      </c>
      <c r="DOZ14" s="5">
        <v>165347.52</v>
      </c>
      <c r="DPA14" s="5">
        <v>165347.52</v>
      </c>
      <c r="DPB14" s="5">
        <v>165347.52</v>
      </c>
      <c r="DPC14" s="5">
        <v>165347.52</v>
      </c>
      <c r="DPD14" s="5">
        <v>165347.52</v>
      </c>
      <c r="DPE14" s="5">
        <v>165347.52</v>
      </c>
      <c r="DPF14" s="5">
        <v>165347.52</v>
      </c>
      <c r="DPG14" s="5">
        <v>165347.52</v>
      </c>
      <c r="DPH14" s="5">
        <v>165347.52</v>
      </c>
      <c r="DPI14" s="5">
        <v>165347.52</v>
      </c>
      <c r="DPJ14" s="5">
        <v>165347.52</v>
      </c>
      <c r="DPK14" s="5">
        <v>165347.52</v>
      </c>
      <c r="DPL14" s="5">
        <v>165347.52</v>
      </c>
      <c r="DPM14" s="5">
        <v>165347.52</v>
      </c>
      <c r="DPN14" s="5">
        <v>165347.52</v>
      </c>
      <c r="DPO14" s="5">
        <v>165347.52</v>
      </c>
      <c r="DPP14" s="5">
        <v>165347.52</v>
      </c>
      <c r="DPQ14" s="5">
        <v>165347.52</v>
      </c>
      <c r="DPR14" s="5">
        <v>165347.52</v>
      </c>
      <c r="DPS14" s="5">
        <v>165347.52</v>
      </c>
      <c r="DPT14" s="5">
        <v>165347.52</v>
      </c>
      <c r="DPU14" s="5">
        <v>165347.52</v>
      </c>
      <c r="DPV14" s="5">
        <v>165347.52</v>
      </c>
      <c r="DPW14" s="5">
        <v>165347.52</v>
      </c>
      <c r="DPX14" s="5">
        <v>165347.52</v>
      </c>
      <c r="DPY14" s="5">
        <v>165347.52</v>
      </c>
      <c r="DPZ14" s="5">
        <v>165347.52</v>
      </c>
      <c r="DQA14" s="5">
        <v>165347.52</v>
      </c>
      <c r="DQB14" s="5">
        <v>165347.52</v>
      </c>
      <c r="DQC14" s="5">
        <v>165347.52</v>
      </c>
      <c r="DQD14" s="5">
        <v>165347.52</v>
      </c>
      <c r="DQE14" s="5">
        <v>165347.52</v>
      </c>
      <c r="DQF14" s="5">
        <v>165347.52</v>
      </c>
      <c r="DQG14" s="5">
        <v>165347.52</v>
      </c>
      <c r="DQH14" s="5">
        <v>165347.52</v>
      </c>
      <c r="DQI14" s="5">
        <v>165347.52</v>
      </c>
      <c r="DQJ14" s="5">
        <v>165347.52</v>
      </c>
      <c r="DQK14" s="5">
        <v>165347.52</v>
      </c>
      <c r="DQL14" s="5">
        <v>165347.52</v>
      </c>
      <c r="DQM14" s="5">
        <v>165347.52</v>
      </c>
      <c r="DQN14" s="5">
        <v>165347.52</v>
      </c>
      <c r="DQO14" s="5">
        <v>165347.52</v>
      </c>
      <c r="DQP14" s="5">
        <v>165347.52</v>
      </c>
      <c r="DQQ14" s="5">
        <v>165347.52</v>
      </c>
      <c r="DQR14" s="5">
        <v>165347.52</v>
      </c>
      <c r="DQS14" s="5">
        <v>165347.52</v>
      </c>
      <c r="DQT14" s="5">
        <v>165347.52</v>
      </c>
      <c r="DQU14" s="5">
        <v>165347.52</v>
      </c>
      <c r="DQV14" s="5">
        <v>165347.52</v>
      </c>
      <c r="DQW14" s="5">
        <v>165347.52</v>
      </c>
      <c r="DQX14" s="5">
        <v>165347.52</v>
      </c>
      <c r="DQY14" s="5">
        <v>165347.52</v>
      </c>
      <c r="DQZ14" s="5">
        <v>165347.52</v>
      </c>
      <c r="DRA14" s="5">
        <v>165347.52</v>
      </c>
      <c r="DRB14" s="5">
        <v>165347.52</v>
      </c>
      <c r="DRC14" s="5">
        <v>165347.52</v>
      </c>
      <c r="DRD14" s="5">
        <v>165347.52</v>
      </c>
      <c r="DRE14" s="5">
        <v>165347.52</v>
      </c>
      <c r="DRF14" s="5">
        <v>165347.52</v>
      </c>
      <c r="DRG14" s="5">
        <v>165347.52</v>
      </c>
      <c r="DRH14" s="5">
        <v>165347.52</v>
      </c>
      <c r="DRI14" s="5">
        <v>165347.52</v>
      </c>
      <c r="DRJ14" s="5">
        <v>165347.52</v>
      </c>
      <c r="DRK14" s="5">
        <v>165347.52</v>
      </c>
      <c r="DRL14" s="5">
        <v>165347.52</v>
      </c>
      <c r="DRM14" s="5">
        <v>165347.52</v>
      </c>
      <c r="DRN14" s="5">
        <v>165347.52</v>
      </c>
      <c r="DRO14" s="5">
        <v>165347.52</v>
      </c>
      <c r="DRP14" s="5">
        <v>165347.52</v>
      </c>
      <c r="DRQ14" s="5">
        <v>165347.52</v>
      </c>
      <c r="DRR14" s="5">
        <v>165347.52</v>
      </c>
      <c r="DRS14" s="5">
        <v>165347.52</v>
      </c>
      <c r="DRT14" s="5">
        <v>165347.52</v>
      </c>
      <c r="DRU14" s="5">
        <v>165347.52</v>
      </c>
      <c r="DRV14" s="5">
        <v>165347.52</v>
      </c>
      <c r="DRW14" s="5">
        <v>165347.52</v>
      </c>
      <c r="DRX14" s="5">
        <v>165347.52</v>
      </c>
      <c r="DRY14" s="5">
        <v>165347.52</v>
      </c>
      <c r="DRZ14" s="5">
        <v>165347.52</v>
      </c>
      <c r="DSA14" s="5">
        <v>165347.52</v>
      </c>
      <c r="DSB14" s="5">
        <v>165347.52</v>
      </c>
      <c r="DSC14" s="5">
        <v>165347.52</v>
      </c>
      <c r="DSD14" s="5">
        <v>165347.52</v>
      </c>
      <c r="DSE14" s="5">
        <v>165347.52</v>
      </c>
      <c r="DSF14" s="5">
        <v>165347.52</v>
      </c>
      <c r="DSG14" s="5">
        <v>165347.52</v>
      </c>
      <c r="DSH14" s="5">
        <v>165347.52</v>
      </c>
      <c r="DSI14" s="5">
        <v>165347.52</v>
      </c>
      <c r="DSJ14" s="5">
        <v>165347.52</v>
      </c>
      <c r="DSK14" s="5">
        <v>165347.52</v>
      </c>
      <c r="DSL14" s="5">
        <v>165347.52</v>
      </c>
      <c r="DSM14" s="5">
        <v>165347.52</v>
      </c>
      <c r="DSN14" s="5">
        <v>165347.52</v>
      </c>
      <c r="DSO14" s="5">
        <v>165347.52</v>
      </c>
      <c r="DSP14" s="5">
        <v>165347.52</v>
      </c>
      <c r="DSQ14" s="5">
        <v>165347.52</v>
      </c>
      <c r="DSR14" s="5">
        <v>165347.52</v>
      </c>
      <c r="DSS14" s="5">
        <v>165347.52</v>
      </c>
      <c r="DST14" s="5">
        <v>165347.52</v>
      </c>
      <c r="DSU14" s="5">
        <v>165347.52</v>
      </c>
      <c r="DSV14" s="5">
        <v>165347.52</v>
      </c>
      <c r="DSW14" s="5">
        <v>165347.52</v>
      </c>
      <c r="DSX14" s="5">
        <v>165347.52</v>
      </c>
      <c r="DSY14" s="5">
        <v>165347.52</v>
      </c>
      <c r="DSZ14" s="5">
        <v>165347.52</v>
      </c>
      <c r="DTA14" s="5">
        <v>165347.52</v>
      </c>
      <c r="DTB14" s="5">
        <v>165347.52</v>
      </c>
      <c r="DTC14" s="5">
        <v>165347.52</v>
      </c>
      <c r="DTD14" s="5">
        <v>165347.52</v>
      </c>
      <c r="DTE14" s="5">
        <v>165347.52</v>
      </c>
      <c r="DTF14" s="5">
        <v>165347.52</v>
      </c>
      <c r="DTG14" s="5">
        <v>165347.52</v>
      </c>
      <c r="DTH14" s="5">
        <v>165347.52</v>
      </c>
      <c r="DTI14" s="5">
        <v>165347.52</v>
      </c>
      <c r="DTJ14" s="5">
        <v>165347.52</v>
      </c>
      <c r="DTK14" s="5">
        <v>165347.52</v>
      </c>
      <c r="DTL14" s="5">
        <v>165347.52</v>
      </c>
      <c r="DTM14" s="5">
        <v>165347.52</v>
      </c>
      <c r="DTN14" s="5">
        <v>165347.52</v>
      </c>
      <c r="DTO14" s="5">
        <v>165347.52</v>
      </c>
      <c r="DTP14" s="5">
        <v>165347.52</v>
      </c>
      <c r="DTQ14" s="5">
        <v>165347.52</v>
      </c>
      <c r="DTR14" s="5">
        <v>165347.52</v>
      </c>
      <c r="DTS14" s="5">
        <v>165347.52</v>
      </c>
      <c r="DTT14" s="5">
        <v>165347.52</v>
      </c>
      <c r="DTU14" s="5">
        <v>165347.52</v>
      </c>
      <c r="DTV14" s="5">
        <v>165347.52</v>
      </c>
      <c r="DTW14" s="5">
        <v>165347.52</v>
      </c>
      <c r="DTX14" s="5">
        <v>165347.52</v>
      </c>
      <c r="DTY14" s="5">
        <v>165347.52</v>
      </c>
      <c r="DTZ14" s="5">
        <v>165347.52</v>
      </c>
      <c r="DUA14" s="5">
        <v>165347.52</v>
      </c>
      <c r="DUB14" s="5">
        <v>165347.52</v>
      </c>
      <c r="DUC14" s="5">
        <v>165347.52</v>
      </c>
      <c r="DUD14" s="5">
        <v>165347.52</v>
      </c>
      <c r="DUE14" s="5">
        <v>165347.52</v>
      </c>
      <c r="DUF14" s="5">
        <v>165347.52</v>
      </c>
      <c r="DUG14" s="5">
        <v>165347.52</v>
      </c>
      <c r="DUH14" s="5">
        <v>165347.52</v>
      </c>
      <c r="DUI14" s="5">
        <v>165347.52</v>
      </c>
      <c r="DUJ14" s="5">
        <v>165347.52</v>
      </c>
      <c r="DUK14" s="5">
        <v>165347.52</v>
      </c>
      <c r="DUL14" s="5">
        <v>165347.52</v>
      </c>
      <c r="DUM14" s="5">
        <v>165347.52</v>
      </c>
      <c r="DUN14" s="5">
        <v>165347.52</v>
      </c>
      <c r="DUO14" s="5">
        <v>165347.52</v>
      </c>
      <c r="DUP14" s="5">
        <v>165347.52</v>
      </c>
      <c r="DUQ14" s="5">
        <v>165347.52</v>
      </c>
      <c r="DUR14" s="5">
        <v>165347.52</v>
      </c>
      <c r="DUS14" s="5">
        <v>165347.52</v>
      </c>
      <c r="DUT14" s="5">
        <v>165347.52</v>
      </c>
      <c r="DUU14" s="5">
        <v>165347.52</v>
      </c>
      <c r="DUV14" s="5">
        <v>165347.52</v>
      </c>
      <c r="DUW14" s="5">
        <v>165347.52</v>
      </c>
      <c r="DUX14" s="5">
        <v>165347.52</v>
      </c>
      <c r="DUY14" s="5">
        <v>165347.52</v>
      </c>
      <c r="DUZ14" s="5">
        <v>165347.52</v>
      </c>
      <c r="DVA14" s="5">
        <v>165347.52</v>
      </c>
      <c r="DVB14" s="5">
        <v>165347.52</v>
      </c>
      <c r="DVC14" s="5">
        <v>165347.52</v>
      </c>
      <c r="DVD14" s="5">
        <v>165347.52</v>
      </c>
      <c r="DVE14" s="5">
        <v>165347.52</v>
      </c>
      <c r="DVF14" s="5">
        <v>165347.52</v>
      </c>
      <c r="DVG14" s="5">
        <v>165347.52</v>
      </c>
      <c r="DVH14" s="5">
        <v>165347.52</v>
      </c>
      <c r="DVI14" s="5">
        <v>165347.52</v>
      </c>
      <c r="DVJ14" s="5">
        <v>165347.52</v>
      </c>
      <c r="DVK14" s="5">
        <v>165347.52</v>
      </c>
      <c r="DVL14" s="5">
        <v>165347.52</v>
      </c>
      <c r="DVM14" s="5">
        <v>165347.52</v>
      </c>
      <c r="DVN14" s="5">
        <v>165347.52</v>
      </c>
      <c r="DVO14" s="5">
        <v>165347.52</v>
      </c>
      <c r="DVP14" s="5">
        <v>165347.52</v>
      </c>
      <c r="DVQ14" s="5">
        <v>165347.52</v>
      </c>
      <c r="DVR14" s="5">
        <v>165347.52</v>
      </c>
      <c r="DVS14" s="5">
        <v>165347.52</v>
      </c>
      <c r="DVT14" s="5">
        <v>165347.52</v>
      </c>
      <c r="DVU14" s="5">
        <v>165347.52</v>
      </c>
      <c r="DVV14" s="5">
        <v>165347.52</v>
      </c>
      <c r="DVW14" s="5">
        <v>165347.52</v>
      </c>
      <c r="DVX14" s="5">
        <v>165347.52</v>
      </c>
      <c r="DVY14" s="5">
        <v>165347.52</v>
      </c>
      <c r="DVZ14" s="5">
        <v>165347.52</v>
      </c>
      <c r="DWA14" s="5">
        <v>165347.52</v>
      </c>
      <c r="DWB14" s="5">
        <v>165347.52</v>
      </c>
      <c r="DWC14" s="5">
        <v>165347.52</v>
      </c>
      <c r="DWD14" s="5">
        <v>165347.52</v>
      </c>
      <c r="DWE14" s="5">
        <v>165347.52</v>
      </c>
      <c r="DWF14" s="5">
        <v>165347.52</v>
      </c>
      <c r="DWG14" s="5">
        <v>165347.52</v>
      </c>
      <c r="DWH14" s="5">
        <v>165347.52</v>
      </c>
      <c r="DWI14" s="5">
        <v>165347.52</v>
      </c>
      <c r="DWJ14" s="5">
        <v>165347.52</v>
      </c>
      <c r="DWK14" s="5">
        <v>165347.52</v>
      </c>
      <c r="DWL14" s="5">
        <v>165347.52</v>
      </c>
      <c r="DWM14" s="5">
        <v>165347.52</v>
      </c>
      <c r="DWN14" s="5">
        <v>165347.52</v>
      </c>
      <c r="DWO14" s="5">
        <v>165347.52</v>
      </c>
      <c r="DWP14" s="5">
        <v>165347.52</v>
      </c>
      <c r="DWQ14" s="5">
        <v>165347.52</v>
      </c>
      <c r="DWR14" s="5">
        <v>165347.52</v>
      </c>
      <c r="DWS14" s="5">
        <v>165347.52</v>
      </c>
      <c r="DWT14" s="5">
        <v>165347.52</v>
      </c>
      <c r="DWU14" s="5">
        <v>165347.52</v>
      </c>
      <c r="DWV14" s="5">
        <v>165347.52</v>
      </c>
      <c r="DWW14" s="5">
        <v>165347.52</v>
      </c>
      <c r="DWX14" s="5">
        <v>165347.52</v>
      </c>
      <c r="DWY14" s="5">
        <v>165347.52</v>
      </c>
      <c r="DWZ14" s="5">
        <v>165347.52</v>
      </c>
      <c r="DXA14" s="5">
        <v>165347.52</v>
      </c>
      <c r="DXB14" s="5">
        <v>165347.52</v>
      </c>
      <c r="DXC14" s="5">
        <v>165347.52</v>
      </c>
      <c r="DXD14" s="5">
        <v>165347.52</v>
      </c>
      <c r="DXE14" s="5">
        <v>165347.52</v>
      </c>
      <c r="DXF14" s="5">
        <v>165347.52</v>
      </c>
      <c r="DXG14" s="5">
        <v>165347.52</v>
      </c>
      <c r="DXH14" s="5">
        <v>165347.52</v>
      </c>
      <c r="DXI14" s="5">
        <v>165347.52</v>
      </c>
      <c r="DXJ14" s="5">
        <v>165347.52</v>
      </c>
      <c r="DXK14" s="5">
        <v>165347.52</v>
      </c>
      <c r="DXL14" s="5">
        <v>165347.52</v>
      </c>
      <c r="DXM14" s="5">
        <v>165347.52</v>
      </c>
      <c r="DXN14" s="5">
        <v>165347.52</v>
      </c>
      <c r="DXO14" s="5">
        <v>165347.52</v>
      </c>
      <c r="DXP14" s="5">
        <v>165347.52</v>
      </c>
      <c r="DXQ14" s="5">
        <v>165347.52</v>
      </c>
      <c r="DXR14" s="5">
        <v>165347.52</v>
      </c>
      <c r="DXS14" s="5">
        <v>165347.52</v>
      </c>
      <c r="DXT14" s="5">
        <v>165347.52</v>
      </c>
      <c r="DXU14" s="5">
        <v>165347.52</v>
      </c>
      <c r="DXV14" s="5">
        <v>165347.52</v>
      </c>
      <c r="DXW14" s="5">
        <v>165347.52</v>
      </c>
      <c r="DXX14" s="5">
        <v>165347.52</v>
      </c>
      <c r="DXY14" s="5">
        <v>165347.52</v>
      </c>
      <c r="DXZ14" s="5">
        <v>165347.52</v>
      </c>
      <c r="DYA14" s="5">
        <v>165347.52</v>
      </c>
      <c r="DYB14" s="5">
        <v>165347.52</v>
      </c>
      <c r="DYC14" s="5">
        <v>165347.52</v>
      </c>
      <c r="DYD14" s="5">
        <v>165347.52</v>
      </c>
      <c r="DYE14" s="5">
        <v>165347.52</v>
      </c>
      <c r="DYF14" s="5">
        <v>165347.52</v>
      </c>
      <c r="DYG14" s="5">
        <v>165347.52</v>
      </c>
      <c r="DYH14" s="5">
        <v>165347.52</v>
      </c>
      <c r="DYI14" s="5">
        <v>165347.52</v>
      </c>
      <c r="DYJ14" s="5">
        <v>165347.52</v>
      </c>
      <c r="DYK14" s="5">
        <v>165347.52</v>
      </c>
      <c r="DYL14" s="5">
        <v>165347.52</v>
      </c>
      <c r="DYM14" s="5">
        <v>165347.52</v>
      </c>
      <c r="DYN14" s="5">
        <v>165347.52</v>
      </c>
      <c r="DYO14" s="5">
        <v>165347.52</v>
      </c>
      <c r="DYP14" s="5">
        <v>165347.52</v>
      </c>
      <c r="DYQ14" s="5">
        <v>165347.52</v>
      </c>
      <c r="DYR14" s="5">
        <v>165347.52</v>
      </c>
      <c r="DYS14" s="5">
        <v>165347.52</v>
      </c>
      <c r="DYT14" s="5">
        <v>165347.52</v>
      </c>
      <c r="DYU14" s="5">
        <v>165347.52</v>
      </c>
      <c r="DYV14" s="5">
        <v>165347.52</v>
      </c>
      <c r="DYW14" s="5">
        <v>165347.52</v>
      </c>
      <c r="DYX14" s="5">
        <v>165347.52</v>
      </c>
      <c r="DYY14" s="5">
        <v>165347.52</v>
      </c>
      <c r="DYZ14" s="5">
        <v>165347.52</v>
      </c>
      <c r="DZA14" s="5">
        <v>165347.52</v>
      </c>
      <c r="DZB14" s="5">
        <v>165347.52</v>
      </c>
      <c r="DZC14" s="5">
        <v>165347.52</v>
      </c>
      <c r="DZD14" s="5">
        <v>165347.52</v>
      </c>
      <c r="DZE14" s="5">
        <v>165347.52</v>
      </c>
      <c r="DZF14" s="5">
        <v>165347.52</v>
      </c>
      <c r="DZG14" s="5">
        <v>165347.52</v>
      </c>
      <c r="DZH14" s="5">
        <v>165347.52</v>
      </c>
      <c r="DZI14" s="5">
        <v>165347.52</v>
      </c>
      <c r="DZJ14" s="5">
        <v>165347.52</v>
      </c>
      <c r="DZK14" s="5">
        <v>165347.52</v>
      </c>
      <c r="DZL14" s="5">
        <v>165347.52</v>
      </c>
      <c r="DZM14" s="5">
        <v>165347.52</v>
      </c>
      <c r="DZN14" s="5">
        <v>165347.52</v>
      </c>
      <c r="DZO14" s="5">
        <v>165347.52</v>
      </c>
      <c r="DZP14" s="5">
        <v>165347.52</v>
      </c>
      <c r="DZQ14" s="5">
        <v>165347.52</v>
      </c>
      <c r="DZR14" s="5">
        <v>165347.52</v>
      </c>
      <c r="DZS14" s="5">
        <v>165347.52</v>
      </c>
      <c r="DZT14" s="5">
        <v>165347.52</v>
      </c>
      <c r="DZU14" s="5">
        <v>165347.52</v>
      </c>
      <c r="DZV14" s="5">
        <v>165347.52</v>
      </c>
      <c r="DZW14" s="5">
        <v>165347.52</v>
      </c>
      <c r="DZX14" s="5">
        <v>165347.52</v>
      </c>
      <c r="DZY14" s="5">
        <v>165347.52</v>
      </c>
      <c r="DZZ14" s="5">
        <v>165347.52</v>
      </c>
      <c r="EAA14" s="5">
        <v>165347.52</v>
      </c>
      <c r="EAB14" s="5">
        <v>165347.52</v>
      </c>
      <c r="EAC14" s="5">
        <v>165347.52</v>
      </c>
      <c r="EAD14" s="5">
        <v>165347.52</v>
      </c>
      <c r="EAE14" s="5">
        <v>165347.52</v>
      </c>
      <c r="EAF14" s="5">
        <v>165347.52</v>
      </c>
      <c r="EAG14" s="5">
        <v>165347.52</v>
      </c>
      <c r="EAH14" s="5">
        <v>165347.52</v>
      </c>
      <c r="EAI14" s="5">
        <v>165347.52</v>
      </c>
      <c r="EAJ14" s="5">
        <v>165347.52</v>
      </c>
      <c r="EAK14" s="5">
        <v>165347.52</v>
      </c>
      <c r="EAL14" s="5">
        <v>165347.52</v>
      </c>
      <c r="EAM14" s="5">
        <v>165347.52</v>
      </c>
      <c r="EAN14" s="5">
        <v>165347.52</v>
      </c>
      <c r="EAO14" s="5">
        <v>165347.52</v>
      </c>
      <c r="EAP14" s="5">
        <v>165347.52</v>
      </c>
      <c r="EAQ14" s="5">
        <v>165347.52</v>
      </c>
      <c r="EAR14" s="5">
        <v>165347.52</v>
      </c>
      <c r="EAS14" s="5">
        <v>165347.52</v>
      </c>
      <c r="EAT14" s="5">
        <v>165347.52</v>
      </c>
      <c r="EAU14" s="5">
        <v>165347.52</v>
      </c>
      <c r="EAV14" s="5">
        <v>165347.52</v>
      </c>
      <c r="EAW14" s="5">
        <v>165347.52</v>
      </c>
      <c r="EAX14" s="5">
        <v>165347.52</v>
      </c>
      <c r="EAY14" s="5">
        <v>165347.52</v>
      </c>
      <c r="EAZ14" s="5">
        <v>165347.52</v>
      </c>
      <c r="EBA14" s="5">
        <v>165347.52</v>
      </c>
      <c r="EBB14" s="5">
        <v>165347.52</v>
      </c>
      <c r="EBC14" s="5">
        <v>165347.52</v>
      </c>
      <c r="EBD14" s="5">
        <v>165347.52</v>
      </c>
      <c r="EBE14" s="5">
        <v>165347.52</v>
      </c>
      <c r="EBF14" s="5">
        <v>165347.52</v>
      </c>
      <c r="EBG14" s="5">
        <v>165347.52</v>
      </c>
      <c r="EBH14" s="5">
        <v>165347.52</v>
      </c>
      <c r="EBI14" s="5">
        <v>165347.52</v>
      </c>
      <c r="EBJ14" s="5">
        <v>165347.52</v>
      </c>
      <c r="EBK14" s="5">
        <v>165347.52</v>
      </c>
      <c r="EBL14" s="5">
        <v>165347.52</v>
      </c>
      <c r="EBM14" s="5">
        <v>165347.52</v>
      </c>
      <c r="EBN14" s="5">
        <v>165347.52</v>
      </c>
      <c r="EBO14" s="5">
        <v>165347.52</v>
      </c>
      <c r="EBP14" s="5">
        <v>165347.52</v>
      </c>
      <c r="EBQ14" s="5">
        <v>165347.52</v>
      </c>
      <c r="EBR14" s="5">
        <v>165347.52</v>
      </c>
      <c r="EBS14" s="5">
        <v>165347.52</v>
      </c>
      <c r="EBT14" s="5">
        <v>165347.52</v>
      </c>
      <c r="EBU14" s="5">
        <v>165347.52</v>
      </c>
      <c r="EBV14" s="5">
        <v>165347.52</v>
      </c>
      <c r="EBW14" s="5">
        <v>165347.52</v>
      </c>
      <c r="EBX14" s="5">
        <v>165347.52</v>
      </c>
      <c r="EBY14" s="5">
        <v>165347.52</v>
      </c>
      <c r="EBZ14" s="5">
        <v>165347.52</v>
      </c>
      <c r="ECA14" s="5">
        <v>165347.52</v>
      </c>
      <c r="ECB14" s="5">
        <v>165347.52</v>
      </c>
      <c r="ECC14" s="5">
        <v>165347.52</v>
      </c>
      <c r="ECD14" s="5">
        <v>165347.52</v>
      </c>
      <c r="ECE14" s="5">
        <v>165347.52</v>
      </c>
      <c r="ECF14" s="5">
        <v>165347.52</v>
      </c>
      <c r="ECG14" s="5">
        <v>165347.52</v>
      </c>
      <c r="ECH14" s="5">
        <v>165347.52</v>
      </c>
      <c r="ECI14" s="5">
        <v>165347.52</v>
      </c>
      <c r="ECJ14" s="5">
        <v>165347.52</v>
      </c>
      <c r="ECK14" s="5">
        <v>165347.52</v>
      </c>
      <c r="ECL14" s="5">
        <v>165347.52</v>
      </c>
      <c r="ECM14" s="5">
        <v>165347.52</v>
      </c>
      <c r="ECN14" s="5">
        <v>165347.52</v>
      </c>
      <c r="ECO14" s="5">
        <v>165347.52</v>
      </c>
      <c r="ECP14" s="5">
        <v>165347.52</v>
      </c>
      <c r="ECQ14" s="5">
        <v>165347.52</v>
      </c>
      <c r="ECR14" s="5">
        <v>165347.52</v>
      </c>
      <c r="ECS14" s="5">
        <v>165347.52</v>
      </c>
      <c r="ECT14" s="5">
        <v>165347.52</v>
      </c>
      <c r="ECU14" s="5">
        <v>165347.52</v>
      </c>
      <c r="ECV14" s="5">
        <v>165347.52</v>
      </c>
      <c r="ECW14" s="5">
        <v>165347.52</v>
      </c>
      <c r="ECX14" s="5">
        <v>165347.52</v>
      </c>
      <c r="ECY14" s="5">
        <v>165347.52</v>
      </c>
      <c r="ECZ14" s="5">
        <v>165347.52</v>
      </c>
      <c r="EDA14" s="5">
        <v>165347.52</v>
      </c>
      <c r="EDB14" s="5">
        <v>165347.52</v>
      </c>
      <c r="EDC14" s="5">
        <v>165347.52</v>
      </c>
      <c r="EDD14" s="5">
        <v>165347.52</v>
      </c>
      <c r="EDE14" s="5">
        <v>165347.52</v>
      </c>
      <c r="EDF14" s="5">
        <v>165347.52</v>
      </c>
      <c r="EDG14" s="5">
        <v>165347.52</v>
      </c>
      <c r="EDH14" s="5">
        <v>165347.52</v>
      </c>
      <c r="EDI14" s="5">
        <v>165347.52</v>
      </c>
      <c r="EDJ14" s="5">
        <v>165347.52</v>
      </c>
      <c r="EDK14" s="5">
        <v>165347.52</v>
      </c>
      <c r="EDL14" s="5">
        <v>165347.52</v>
      </c>
      <c r="EDM14" s="5">
        <v>165347.52</v>
      </c>
      <c r="EDN14" s="5">
        <v>165347.52</v>
      </c>
      <c r="EDO14" s="5">
        <v>165347.52</v>
      </c>
      <c r="EDP14" s="5">
        <v>165347.52</v>
      </c>
      <c r="EDQ14" s="5">
        <v>165347.52</v>
      </c>
      <c r="EDR14" s="5">
        <v>165347.52</v>
      </c>
      <c r="EDS14" s="5">
        <v>165347.52</v>
      </c>
      <c r="EDT14" s="5">
        <v>165347.52</v>
      </c>
      <c r="EDU14" s="5">
        <v>165347.52</v>
      </c>
      <c r="EDV14" s="5">
        <v>165347.52</v>
      </c>
      <c r="EDW14" s="5">
        <v>165347.52</v>
      </c>
      <c r="EDX14" s="5">
        <v>165347.52</v>
      </c>
      <c r="EDY14" s="5">
        <v>165347.52</v>
      </c>
      <c r="EDZ14" s="5">
        <v>165347.52</v>
      </c>
      <c r="EEA14" s="5">
        <v>165347.52</v>
      </c>
      <c r="EEB14" s="5">
        <v>165347.52</v>
      </c>
      <c r="EEC14" s="5">
        <v>165347.52</v>
      </c>
      <c r="EED14" s="5">
        <v>165347.52</v>
      </c>
      <c r="EEE14" s="5">
        <v>165347.52</v>
      </c>
      <c r="EEF14" s="5">
        <v>165347.52</v>
      </c>
      <c r="EEG14" s="5">
        <v>165347.52</v>
      </c>
      <c r="EEH14" s="5">
        <v>165347.52</v>
      </c>
      <c r="EEI14" s="5">
        <v>165347.52</v>
      </c>
      <c r="EEJ14" s="5">
        <v>165347.52</v>
      </c>
      <c r="EEK14" s="5">
        <v>165347.52</v>
      </c>
      <c r="EEL14" s="5">
        <v>165347.52</v>
      </c>
      <c r="EEM14" s="5">
        <v>165347.52</v>
      </c>
      <c r="EEN14" s="5">
        <v>165347.52</v>
      </c>
      <c r="EEO14" s="5">
        <v>165347.52</v>
      </c>
      <c r="EEP14" s="5">
        <v>165347.52</v>
      </c>
      <c r="EEQ14" s="5">
        <v>165347.52</v>
      </c>
      <c r="EER14" s="5">
        <v>165347.52</v>
      </c>
      <c r="EES14" s="5">
        <v>165347.52</v>
      </c>
      <c r="EET14" s="5">
        <v>165347.52</v>
      </c>
      <c r="EEU14" s="5">
        <v>165347.52</v>
      </c>
      <c r="EEV14" s="5">
        <v>165347.52</v>
      </c>
      <c r="EEW14" s="5">
        <v>165347.52</v>
      </c>
      <c r="EEX14" s="5">
        <v>165347.52</v>
      </c>
      <c r="EEY14" s="5">
        <v>165347.52</v>
      </c>
      <c r="EEZ14" s="5">
        <v>165347.52</v>
      </c>
      <c r="EFA14" s="5">
        <v>165347.52</v>
      </c>
      <c r="EFB14" s="5">
        <v>165347.52</v>
      </c>
      <c r="EFC14" s="5">
        <v>165347.52</v>
      </c>
      <c r="EFD14" s="5">
        <v>165347.52</v>
      </c>
      <c r="EFE14" s="5">
        <v>165347.52</v>
      </c>
      <c r="EFF14" s="5">
        <v>165347.52</v>
      </c>
      <c r="EFG14" s="5">
        <v>165347.52</v>
      </c>
      <c r="EFH14" s="5">
        <v>165347.52</v>
      </c>
      <c r="EFI14" s="5">
        <v>165347.52</v>
      </c>
      <c r="EFJ14" s="5">
        <v>165347.52</v>
      </c>
      <c r="EFK14" s="5">
        <v>165347.52</v>
      </c>
      <c r="EFL14" s="5">
        <v>165347.52</v>
      </c>
      <c r="EFM14" s="5">
        <v>165347.52</v>
      </c>
      <c r="EFN14" s="5">
        <v>165347.52</v>
      </c>
      <c r="EFO14" s="5">
        <v>165347.52</v>
      </c>
      <c r="EFP14" s="5">
        <v>165347.52</v>
      </c>
      <c r="EFQ14" s="5">
        <v>165347.52</v>
      </c>
      <c r="EFR14" s="5">
        <v>165347.52</v>
      </c>
      <c r="EFS14" s="5">
        <v>165347.52</v>
      </c>
      <c r="EFT14" s="5">
        <v>165347.52</v>
      </c>
      <c r="EFU14" s="5">
        <v>165347.52</v>
      </c>
      <c r="EFV14" s="5">
        <v>165347.52</v>
      </c>
      <c r="EFW14" s="5">
        <v>165347.52</v>
      </c>
      <c r="EFX14" s="5">
        <v>165347.52</v>
      </c>
      <c r="EFY14" s="5">
        <v>165347.52</v>
      </c>
      <c r="EFZ14" s="5">
        <v>165347.52</v>
      </c>
      <c r="EGA14" s="5">
        <v>165347.52</v>
      </c>
      <c r="EGB14" s="5">
        <v>165347.52</v>
      </c>
      <c r="EGC14" s="5">
        <v>165347.52</v>
      </c>
      <c r="EGD14" s="5">
        <v>165347.52</v>
      </c>
      <c r="EGE14" s="5">
        <v>165347.52</v>
      </c>
      <c r="EGF14" s="5">
        <v>165347.52</v>
      </c>
      <c r="EGG14" s="5">
        <v>165347.52</v>
      </c>
      <c r="EGH14" s="5">
        <v>165347.52</v>
      </c>
      <c r="EGI14" s="5">
        <v>165347.52</v>
      </c>
      <c r="EGJ14" s="5">
        <v>165347.52</v>
      </c>
      <c r="EGK14" s="5">
        <v>165347.52</v>
      </c>
      <c r="EGL14" s="5">
        <v>165347.52</v>
      </c>
      <c r="EGM14" s="5">
        <v>165347.52</v>
      </c>
      <c r="EGN14" s="5">
        <v>165347.52</v>
      </c>
      <c r="EGO14" s="5">
        <v>165347.52</v>
      </c>
      <c r="EGP14" s="5">
        <v>165347.52</v>
      </c>
      <c r="EGQ14" s="5">
        <v>165347.52</v>
      </c>
      <c r="EGR14" s="5">
        <v>165347.52</v>
      </c>
      <c r="EGS14" s="5">
        <v>165347.52</v>
      </c>
      <c r="EGT14" s="5">
        <v>165347.52</v>
      </c>
      <c r="EGU14" s="5">
        <v>165347.52</v>
      </c>
      <c r="EGV14" s="5">
        <v>165347.52</v>
      </c>
      <c r="EGW14" s="5">
        <v>165347.52</v>
      </c>
      <c r="EGX14" s="5">
        <v>165347.52</v>
      </c>
      <c r="EGY14" s="5">
        <v>165347.52</v>
      </c>
      <c r="EGZ14" s="5">
        <v>165347.52</v>
      </c>
      <c r="EHA14" s="5">
        <v>165347.52</v>
      </c>
      <c r="EHB14" s="5">
        <v>165347.52</v>
      </c>
      <c r="EHC14" s="5">
        <v>165347.52</v>
      </c>
      <c r="EHD14" s="5">
        <v>165347.52</v>
      </c>
      <c r="EHE14" s="5">
        <v>165347.52</v>
      </c>
      <c r="EHF14" s="5">
        <v>165347.52</v>
      </c>
      <c r="EHG14" s="5">
        <v>165347.52</v>
      </c>
      <c r="EHH14" s="5">
        <v>165347.52</v>
      </c>
      <c r="EHI14" s="5">
        <v>165347.52</v>
      </c>
      <c r="EHJ14" s="5">
        <v>165347.52</v>
      </c>
      <c r="EHK14" s="5">
        <v>165347.52</v>
      </c>
      <c r="EHL14" s="5">
        <v>165347.52</v>
      </c>
      <c r="EHM14" s="5">
        <v>165347.52</v>
      </c>
      <c r="EHN14" s="5">
        <v>165347.52</v>
      </c>
      <c r="EHO14" s="5">
        <v>165347.52</v>
      </c>
      <c r="EHP14" s="5">
        <v>165347.52</v>
      </c>
      <c r="EHQ14" s="5">
        <v>165347.52</v>
      </c>
      <c r="EHR14" s="5">
        <v>165347.52</v>
      </c>
      <c r="EHS14" s="5">
        <v>165347.52</v>
      </c>
      <c r="EHT14" s="5">
        <v>165347.52</v>
      </c>
      <c r="EHU14" s="5">
        <v>165347.52</v>
      </c>
      <c r="EHV14" s="5">
        <v>165347.52</v>
      </c>
      <c r="EHW14" s="5">
        <v>165347.52</v>
      </c>
      <c r="EHX14" s="5">
        <v>165347.52</v>
      </c>
      <c r="EHY14" s="5">
        <v>165347.52</v>
      </c>
      <c r="EHZ14" s="5">
        <v>165347.52</v>
      </c>
      <c r="EIA14" s="5">
        <v>165347.52</v>
      </c>
      <c r="EIB14" s="5">
        <v>165347.52</v>
      </c>
      <c r="EIC14" s="5">
        <v>165347.52</v>
      </c>
      <c r="EID14" s="5">
        <v>165347.52</v>
      </c>
      <c r="EIE14" s="5">
        <v>165347.52</v>
      </c>
      <c r="EIF14" s="5">
        <v>165347.52</v>
      </c>
      <c r="EIG14" s="5">
        <v>165347.52</v>
      </c>
      <c r="EIH14" s="5">
        <v>165347.52</v>
      </c>
      <c r="EII14" s="5">
        <v>165347.52</v>
      </c>
      <c r="EIJ14" s="5">
        <v>165347.52</v>
      </c>
      <c r="EIK14" s="5">
        <v>165347.52</v>
      </c>
      <c r="EIL14" s="5">
        <v>165347.52</v>
      </c>
      <c r="EIM14" s="5">
        <v>165347.52</v>
      </c>
      <c r="EIN14" s="5">
        <v>165347.52</v>
      </c>
      <c r="EIO14" s="5">
        <v>165347.52</v>
      </c>
      <c r="EIP14" s="5">
        <v>165347.52</v>
      </c>
      <c r="EIQ14" s="5">
        <v>165347.52</v>
      </c>
      <c r="EIR14" s="5">
        <v>165347.52</v>
      </c>
      <c r="EIS14" s="5">
        <v>165347.52</v>
      </c>
      <c r="EIT14" s="5">
        <v>165347.52</v>
      </c>
      <c r="EIU14" s="5">
        <v>165347.52</v>
      </c>
      <c r="EIV14" s="5">
        <v>165347.52</v>
      </c>
      <c r="EIW14" s="5">
        <v>165347.52</v>
      </c>
      <c r="EIX14" s="5">
        <v>165347.52</v>
      </c>
      <c r="EIY14" s="5">
        <v>165347.52</v>
      </c>
      <c r="EIZ14" s="5">
        <v>165347.52</v>
      </c>
      <c r="EJA14" s="5">
        <v>165347.52</v>
      </c>
      <c r="EJB14" s="5">
        <v>165347.52</v>
      </c>
      <c r="EJC14" s="5">
        <v>165347.52</v>
      </c>
      <c r="EJD14" s="5">
        <v>165347.52</v>
      </c>
      <c r="EJE14" s="5">
        <v>165347.52</v>
      </c>
      <c r="EJF14" s="5">
        <v>165347.52</v>
      </c>
      <c r="EJG14" s="5">
        <v>165347.52</v>
      </c>
      <c r="EJH14" s="5">
        <v>165347.52</v>
      </c>
      <c r="EJI14" s="5">
        <v>165347.52</v>
      </c>
      <c r="EJJ14" s="5">
        <v>165347.52</v>
      </c>
      <c r="EJK14" s="5">
        <v>165347.52</v>
      </c>
      <c r="EJL14" s="5">
        <v>165347.52</v>
      </c>
      <c r="EJM14" s="5">
        <v>165347.52</v>
      </c>
      <c r="EJN14" s="5">
        <v>165347.52</v>
      </c>
      <c r="EJO14" s="5">
        <v>165347.52</v>
      </c>
      <c r="EJP14" s="5">
        <v>165347.52</v>
      </c>
      <c r="EJQ14" s="5">
        <v>165347.52</v>
      </c>
      <c r="EJR14" s="5">
        <v>165347.52</v>
      </c>
      <c r="EJS14" s="5">
        <v>165347.52</v>
      </c>
      <c r="EJT14" s="5">
        <v>165347.52</v>
      </c>
      <c r="EJU14" s="5">
        <v>165347.52</v>
      </c>
      <c r="EJV14" s="5">
        <v>165347.52</v>
      </c>
      <c r="EJW14" s="5">
        <v>165347.52</v>
      </c>
      <c r="EJX14" s="5">
        <v>165347.52</v>
      </c>
      <c r="EJY14" s="5">
        <v>165347.52</v>
      </c>
      <c r="EJZ14" s="5">
        <v>165347.52</v>
      </c>
      <c r="EKA14" s="5">
        <v>165347.52</v>
      </c>
      <c r="EKB14" s="5">
        <v>165347.52</v>
      </c>
      <c r="EKC14" s="5">
        <v>165347.52</v>
      </c>
      <c r="EKD14" s="5">
        <v>165347.52</v>
      </c>
      <c r="EKE14" s="5">
        <v>165347.52</v>
      </c>
      <c r="EKF14" s="5">
        <v>165347.52</v>
      </c>
      <c r="EKG14" s="5">
        <v>165347.52</v>
      </c>
      <c r="EKH14" s="5">
        <v>165347.52</v>
      </c>
      <c r="EKI14" s="5">
        <v>165347.52</v>
      </c>
      <c r="EKJ14" s="5">
        <v>165347.52</v>
      </c>
      <c r="EKK14" s="5">
        <v>165347.52</v>
      </c>
      <c r="EKL14" s="5">
        <v>165347.52</v>
      </c>
      <c r="EKM14" s="5">
        <v>165347.52</v>
      </c>
      <c r="EKN14" s="5">
        <v>165347.52</v>
      </c>
      <c r="EKO14" s="5">
        <v>165347.52</v>
      </c>
      <c r="EKP14" s="5">
        <v>165347.52</v>
      </c>
      <c r="EKQ14" s="5">
        <v>165347.52</v>
      </c>
      <c r="EKR14" s="5">
        <v>165347.52</v>
      </c>
      <c r="EKS14" s="5">
        <v>165347.52</v>
      </c>
      <c r="EKT14" s="5">
        <v>165347.52</v>
      </c>
      <c r="EKU14" s="5">
        <v>165347.52</v>
      </c>
      <c r="EKV14" s="5">
        <v>165347.52</v>
      </c>
      <c r="EKW14" s="5">
        <v>165347.52</v>
      </c>
      <c r="EKX14" s="5">
        <v>165347.52</v>
      </c>
      <c r="EKY14" s="5">
        <v>165347.52</v>
      </c>
      <c r="EKZ14" s="5">
        <v>165347.52</v>
      </c>
      <c r="ELA14" s="5">
        <v>165347.52</v>
      </c>
      <c r="ELB14" s="5">
        <v>165347.52</v>
      </c>
      <c r="ELC14" s="5">
        <v>165347.52</v>
      </c>
      <c r="ELD14" s="5">
        <v>165347.52</v>
      </c>
      <c r="ELE14" s="5">
        <v>165347.52</v>
      </c>
      <c r="ELF14" s="5">
        <v>165347.52</v>
      </c>
      <c r="ELG14" s="5">
        <v>165347.52</v>
      </c>
      <c r="ELH14" s="5">
        <v>165347.52</v>
      </c>
      <c r="ELI14" s="5">
        <v>165347.52</v>
      </c>
      <c r="ELJ14" s="5">
        <v>165347.52</v>
      </c>
      <c r="ELK14" s="5">
        <v>165347.52</v>
      </c>
      <c r="ELL14" s="5">
        <v>165347.52</v>
      </c>
      <c r="ELM14" s="5">
        <v>165347.52</v>
      </c>
      <c r="ELN14" s="5">
        <v>165347.52</v>
      </c>
      <c r="ELO14" s="5">
        <v>165347.52</v>
      </c>
      <c r="ELP14" s="5">
        <v>165347.52</v>
      </c>
      <c r="ELQ14" s="5">
        <v>165347.52</v>
      </c>
      <c r="ELR14" s="5">
        <v>165347.52</v>
      </c>
      <c r="ELS14" s="5">
        <v>165347.52</v>
      </c>
      <c r="ELT14" s="5">
        <v>165347.52</v>
      </c>
      <c r="ELU14" s="5">
        <v>165347.52</v>
      </c>
      <c r="ELV14" s="5">
        <v>165347.52</v>
      </c>
      <c r="ELW14" s="5">
        <v>165347.52</v>
      </c>
      <c r="ELX14" s="5">
        <v>165347.52</v>
      </c>
      <c r="ELY14" s="5">
        <v>165347.52</v>
      </c>
      <c r="ELZ14" s="5">
        <v>165347.52</v>
      </c>
      <c r="EMA14" s="5">
        <v>165347.52</v>
      </c>
      <c r="EMB14" s="5">
        <v>165347.52</v>
      </c>
      <c r="EMC14" s="5">
        <v>165347.52</v>
      </c>
      <c r="EMD14" s="5">
        <v>165347.52</v>
      </c>
      <c r="EME14" s="5">
        <v>165347.52</v>
      </c>
      <c r="EMF14" s="5">
        <v>165347.52</v>
      </c>
      <c r="EMG14" s="5">
        <v>165347.52</v>
      </c>
      <c r="EMH14" s="5">
        <v>165347.52</v>
      </c>
      <c r="EMI14" s="5">
        <v>165347.52</v>
      </c>
      <c r="EMJ14" s="5">
        <v>165347.52</v>
      </c>
      <c r="EMK14" s="5">
        <v>165347.52</v>
      </c>
      <c r="EML14" s="5">
        <v>165347.52</v>
      </c>
      <c r="EMM14" s="5">
        <v>165347.52</v>
      </c>
      <c r="EMN14" s="5">
        <v>165347.52</v>
      </c>
      <c r="EMO14" s="5">
        <v>165347.52</v>
      </c>
      <c r="EMP14" s="5">
        <v>165347.52</v>
      </c>
      <c r="EMQ14" s="5">
        <v>165347.52</v>
      </c>
      <c r="EMR14" s="5">
        <v>165347.52</v>
      </c>
      <c r="EMS14" s="5">
        <v>165347.52</v>
      </c>
      <c r="EMT14" s="5">
        <v>165347.52</v>
      </c>
      <c r="EMU14" s="5">
        <v>165347.52</v>
      </c>
      <c r="EMV14" s="5">
        <v>165347.52</v>
      </c>
      <c r="EMW14" s="5">
        <v>165347.52</v>
      </c>
      <c r="EMX14" s="5">
        <v>165347.52</v>
      </c>
      <c r="EMY14" s="5">
        <v>165347.52</v>
      </c>
      <c r="EMZ14" s="5">
        <v>165347.52</v>
      </c>
      <c r="ENA14" s="5">
        <v>165347.52</v>
      </c>
      <c r="ENB14" s="5">
        <v>165347.52</v>
      </c>
      <c r="ENC14" s="5">
        <v>165347.52</v>
      </c>
      <c r="END14" s="5">
        <v>165347.52</v>
      </c>
      <c r="ENE14" s="5">
        <v>165347.52</v>
      </c>
      <c r="ENF14" s="5">
        <v>165347.52</v>
      </c>
      <c r="ENG14" s="5">
        <v>165347.52</v>
      </c>
      <c r="ENH14" s="5">
        <v>165347.52</v>
      </c>
      <c r="ENI14" s="5">
        <v>165347.52</v>
      </c>
      <c r="ENJ14" s="5">
        <v>165347.52</v>
      </c>
      <c r="ENK14" s="5">
        <v>165347.52</v>
      </c>
      <c r="ENL14" s="5">
        <v>165347.52</v>
      </c>
      <c r="ENM14" s="5">
        <v>165347.52</v>
      </c>
      <c r="ENN14" s="5">
        <v>165347.52</v>
      </c>
      <c r="ENO14" s="5">
        <v>165347.52</v>
      </c>
      <c r="ENP14" s="5">
        <v>165347.52</v>
      </c>
      <c r="ENQ14" s="5">
        <v>165347.52</v>
      </c>
      <c r="ENR14" s="5">
        <v>165347.52</v>
      </c>
      <c r="ENS14" s="5">
        <v>165347.52</v>
      </c>
      <c r="ENT14" s="5">
        <v>165347.52</v>
      </c>
      <c r="ENU14" s="5">
        <v>165347.52</v>
      </c>
      <c r="ENV14" s="5">
        <v>165347.52</v>
      </c>
      <c r="ENW14" s="5">
        <v>165347.52</v>
      </c>
      <c r="ENX14" s="5">
        <v>165347.52</v>
      </c>
      <c r="ENY14" s="5">
        <v>165347.52</v>
      </c>
      <c r="ENZ14" s="5">
        <v>165347.52</v>
      </c>
      <c r="EOA14" s="5">
        <v>165347.52</v>
      </c>
      <c r="EOB14" s="5">
        <v>165347.52</v>
      </c>
      <c r="EOC14" s="5">
        <v>165347.52</v>
      </c>
      <c r="EOD14" s="5">
        <v>165347.52</v>
      </c>
      <c r="EOE14" s="5">
        <v>165347.52</v>
      </c>
      <c r="EOF14" s="5">
        <v>165347.52</v>
      </c>
      <c r="EOG14" s="5">
        <v>165347.52</v>
      </c>
      <c r="EOH14" s="5">
        <v>165347.52</v>
      </c>
      <c r="EOI14" s="5">
        <v>165347.52</v>
      </c>
      <c r="EOJ14" s="5">
        <v>165347.52</v>
      </c>
      <c r="EOK14" s="5">
        <v>165347.52</v>
      </c>
      <c r="EOL14" s="5">
        <v>165347.52</v>
      </c>
      <c r="EOM14" s="5">
        <v>165347.52</v>
      </c>
      <c r="EON14" s="5">
        <v>165347.52</v>
      </c>
      <c r="EOO14" s="5">
        <v>165347.52</v>
      </c>
      <c r="EOP14" s="5">
        <v>165347.52</v>
      </c>
      <c r="EOQ14" s="5">
        <v>165347.52</v>
      </c>
      <c r="EOR14" s="5">
        <v>165347.52</v>
      </c>
      <c r="EOS14" s="5">
        <v>165347.52</v>
      </c>
      <c r="EOT14" s="5">
        <v>165347.52</v>
      </c>
      <c r="EOU14" s="5">
        <v>165347.52</v>
      </c>
      <c r="EOV14" s="5">
        <v>165347.52</v>
      </c>
      <c r="EOW14" s="5">
        <v>165347.52</v>
      </c>
      <c r="EOX14" s="5">
        <v>165347.52</v>
      </c>
      <c r="EOY14" s="5">
        <v>165347.52</v>
      </c>
      <c r="EOZ14" s="5">
        <v>165347.52</v>
      </c>
      <c r="EPA14" s="5">
        <v>165347.52</v>
      </c>
      <c r="EPB14" s="5">
        <v>165347.52</v>
      </c>
      <c r="EPC14" s="5">
        <v>165347.52</v>
      </c>
      <c r="EPD14" s="5">
        <v>165347.52</v>
      </c>
      <c r="EPE14" s="5">
        <v>165347.52</v>
      </c>
      <c r="EPF14" s="5">
        <v>165347.52</v>
      </c>
      <c r="EPG14" s="5">
        <v>165347.52</v>
      </c>
      <c r="EPH14" s="5">
        <v>165347.52</v>
      </c>
      <c r="EPI14" s="5">
        <v>165347.52</v>
      </c>
      <c r="EPJ14" s="5">
        <v>165347.52</v>
      </c>
      <c r="EPK14" s="5">
        <v>165347.52</v>
      </c>
      <c r="EPL14" s="5">
        <v>165347.52</v>
      </c>
      <c r="EPM14" s="5">
        <v>165347.52</v>
      </c>
      <c r="EPN14" s="5">
        <v>165347.52</v>
      </c>
      <c r="EPO14" s="5">
        <v>165347.52</v>
      </c>
      <c r="EPP14" s="5">
        <v>165347.52</v>
      </c>
      <c r="EPQ14" s="5">
        <v>165347.52</v>
      </c>
      <c r="EPR14" s="5">
        <v>165347.52</v>
      </c>
      <c r="EPS14" s="5">
        <v>165347.52</v>
      </c>
      <c r="EPT14" s="5">
        <v>165347.52</v>
      </c>
      <c r="EPU14" s="5">
        <v>165347.52</v>
      </c>
      <c r="EPV14" s="5">
        <v>165347.52</v>
      </c>
      <c r="EPW14" s="5">
        <v>165347.52</v>
      </c>
      <c r="EPX14" s="5">
        <v>165347.52</v>
      </c>
      <c r="EPY14" s="5">
        <v>165347.52</v>
      </c>
      <c r="EPZ14" s="5">
        <v>165347.52</v>
      </c>
      <c r="EQA14" s="5">
        <v>165347.52</v>
      </c>
      <c r="EQB14" s="5">
        <v>165347.52</v>
      </c>
      <c r="EQC14" s="5">
        <v>165347.52</v>
      </c>
      <c r="EQD14" s="5">
        <v>165347.52</v>
      </c>
      <c r="EQE14" s="5">
        <v>165347.52</v>
      </c>
      <c r="EQF14" s="5">
        <v>165347.52</v>
      </c>
      <c r="EQG14" s="5">
        <v>165347.52</v>
      </c>
      <c r="EQH14" s="5">
        <v>165347.52</v>
      </c>
      <c r="EQI14" s="5">
        <v>165347.52</v>
      </c>
      <c r="EQJ14" s="5">
        <v>165347.52</v>
      </c>
      <c r="EQK14" s="5">
        <v>165347.52</v>
      </c>
      <c r="EQL14" s="5">
        <v>165347.52</v>
      </c>
      <c r="EQM14" s="5">
        <v>165347.52</v>
      </c>
      <c r="EQN14" s="5">
        <v>165347.52</v>
      </c>
      <c r="EQO14" s="5">
        <v>165347.52</v>
      </c>
      <c r="EQP14" s="5">
        <v>165347.52</v>
      </c>
      <c r="EQQ14" s="5">
        <v>165347.52</v>
      </c>
      <c r="EQR14" s="5">
        <v>165347.52</v>
      </c>
      <c r="EQS14" s="5">
        <v>165347.52</v>
      </c>
      <c r="EQT14" s="5">
        <v>165347.52</v>
      </c>
      <c r="EQU14" s="5">
        <v>165347.52</v>
      </c>
      <c r="EQV14" s="5">
        <v>165347.52</v>
      </c>
      <c r="EQW14" s="5">
        <v>165347.52</v>
      </c>
      <c r="EQX14" s="5">
        <v>165347.52</v>
      </c>
      <c r="EQY14" s="5">
        <v>165347.52</v>
      </c>
      <c r="EQZ14" s="5">
        <v>165347.52</v>
      </c>
      <c r="ERA14" s="5">
        <v>165347.52</v>
      </c>
      <c r="ERB14" s="5">
        <v>165347.52</v>
      </c>
      <c r="ERC14" s="5">
        <v>165347.52</v>
      </c>
      <c r="ERD14" s="5">
        <v>165347.52</v>
      </c>
      <c r="ERE14" s="5">
        <v>165347.52</v>
      </c>
      <c r="ERF14" s="5">
        <v>165347.52</v>
      </c>
      <c r="ERG14" s="5">
        <v>165347.52</v>
      </c>
      <c r="ERH14" s="5">
        <v>165347.52</v>
      </c>
      <c r="ERI14" s="5">
        <v>165347.52</v>
      </c>
      <c r="ERJ14" s="5">
        <v>165347.52</v>
      </c>
      <c r="ERK14" s="5">
        <v>165347.52</v>
      </c>
      <c r="ERL14" s="5">
        <v>165347.52</v>
      </c>
      <c r="ERM14" s="5">
        <v>165347.52</v>
      </c>
      <c r="ERN14" s="5">
        <v>165347.52</v>
      </c>
      <c r="ERO14" s="5">
        <v>165347.52</v>
      </c>
      <c r="ERP14" s="5">
        <v>165347.52</v>
      </c>
      <c r="ERQ14" s="5">
        <v>165347.52</v>
      </c>
      <c r="ERR14" s="5">
        <v>165347.52</v>
      </c>
      <c r="ERS14" s="5">
        <v>165347.52</v>
      </c>
      <c r="ERT14" s="5">
        <v>165347.52</v>
      </c>
      <c r="ERU14" s="5">
        <v>165347.52</v>
      </c>
      <c r="ERV14" s="5">
        <v>165347.52</v>
      </c>
      <c r="ERW14" s="5">
        <v>165347.52</v>
      </c>
      <c r="ERX14" s="5">
        <v>165347.52</v>
      </c>
      <c r="ERY14" s="5">
        <v>165347.52</v>
      </c>
      <c r="ERZ14" s="5">
        <v>165347.52</v>
      </c>
      <c r="ESA14" s="5">
        <v>165347.52</v>
      </c>
      <c r="ESB14" s="5">
        <v>165347.52</v>
      </c>
      <c r="ESC14" s="5">
        <v>165347.52</v>
      </c>
      <c r="ESD14" s="5">
        <v>165347.52</v>
      </c>
      <c r="ESE14" s="5">
        <v>165347.52</v>
      </c>
      <c r="ESF14" s="5">
        <v>165347.52</v>
      </c>
      <c r="ESG14" s="5">
        <v>165347.52</v>
      </c>
      <c r="ESH14" s="5">
        <v>165347.52</v>
      </c>
      <c r="ESI14" s="5">
        <v>165347.52</v>
      </c>
      <c r="ESJ14" s="5">
        <v>165347.52</v>
      </c>
      <c r="ESK14" s="5">
        <v>165347.52</v>
      </c>
      <c r="ESL14" s="5">
        <v>165347.52</v>
      </c>
      <c r="ESM14" s="5">
        <v>165347.52</v>
      </c>
      <c r="ESN14" s="5">
        <v>165347.52</v>
      </c>
      <c r="ESO14" s="5">
        <v>165347.52</v>
      </c>
      <c r="ESP14" s="5">
        <v>165347.52</v>
      </c>
      <c r="ESQ14" s="5">
        <v>165347.52</v>
      </c>
      <c r="ESR14" s="5">
        <v>165347.52</v>
      </c>
      <c r="ESS14" s="5">
        <v>165347.52</v>
      </c>
      <c r="EST14" s="5">
        <v>165347.52</v>
      </c>
      <c r="ESU14" s="5">
        <v>165347.52</v>
      </c>
      <c r="ESV14" s="5">
        <v>165347.52</v>
      </c>
      <c r="ESW14" s="5">
        <v>165347.52</v>
      </c>
      <c r="ESX14" s="5">
        <v>165347.52</v>
      </c>
      <c r="ESY14" s="5">
        <v>165347.52</v>
      </c>
      <c r="ESZ14" s="5">
        <v>165347.52</v>
      </c>
      <c r="ETA14" s="5">
        <v>165347.52</v>
      </c>
      <c r="ETB14" s="5">
        <v>165347.52</v>
      </c>
      <c r="ETC14" s="5">
        <v>165347.52</v>
      </c>
      <c r="ETD14" s="5">
        <v>165347.52</v>
      </c>
      <c r="ETE14" s="5">
        <v>165347.52</v>
      </c>
      <c r="ETF14" s="5">
        <v>165347.52</v>
      </c>
      <c r="ETG14" s="5">
        <v>165347.52</v>
      </c>
      <c r="ETH14" s="5">
        <v>165347.52</v>
      </c>
      <c r="ETI14" s="5">
        <v>165347.52</v>
      </c>
      <c r="ETJ14" s="5">
        <v>165347.52</v>
      </c>
      <c r="ETK14" s="5">
        <v>165347.52</v>
      </c>
      <c r="ETL14" s="5">
        <v>165347.52</v>
      </c>
      <c r="ETM14" s="5">
        <v>165347.52</v>
      </c>
      <c r="ETN14" s="5">
        <v>165347.52</v>
      </c>
      <c r="ETO14" s="5">
        <v>165347.52</v>
      </c>
      <c r="ETP14" s="5">
        <v>165347.52</v>
      </c>
      <c r="ETQ14" s="5">
        <v>165347.52</v>
      </c>
      <c r="ETR14" s="5">
        <v>165347.52</v>
      </c>
      <c r="ETS14" s="5">
        <v>165347.52</v>
      </c>
      <c r="ETT14" s="5">
        <v>165347.52</v>
      </c>
      <c r="ETU14" s="5">
        <v>165347.52</v>
      </c>
      <c r="ETV14" s="5">
        <v>165347.52</v>
      </c>
      <c r="ETW14" s="5">
        <v>165347.52</v>
      </c>
      <c r="ETX14" s="5">
        <v>165347.52</v>
      </c>
      <c r="ETY14" s="5">
        <v>165347.52</v>
      </c>
      <c r="ETZ14" s="5">
        <v>165347.52</v>
      </c>
      <c r="EUA14" s="5">
        <v>165347.52</v>
      </c>
      <c r="EUB14" s="5">
        <v>165347.52</v>
      </c>
      <c r="EUC14" s="5">
        <v>165347.52</v>
      </c>
      <c r="EUD14" s="5">
        <v>165347.52</v>
      </c>
      <c r="EUE14" s="5">
        <v>165347.52</v>
      </c>
      <c r="EUF14" s="5">
        <v>165347.52</v>
      </c>
      <c r="EUG14" s="5">
        <v>165347.52</v>
      </c>
      <c r="EUH14" s="5">
        <v>165347.52</v>
      </c>
      <c r="EUI14" s="5">
        <v>165347.52</v>
      </c>
      <c r="EUJ14" s="5">
        <v>165347.52</v>
      </c>
      <c r="EUK14" s="5">
        <v>165347.52</v>
      </c>
      <c r="EUL14" s="5">
        <v>165347.52</v>
      </c>
      <c r="EUM14" s="5">
        <v>165347.52</v>
      </c>
      <c r="EUN14" s="5">
        <v>165347.52</v>
      </c>
      <c r="EUO14" s="5">
        <v>165347.52</v>
      </c>
      <c r="EUP14" s="5">
        <v>165347.52</v>
      </c>
      <c r="EUQ14" s="5">
        <v>165347.52</v>
      </c>
      <c r="EUR14" s="5">
        <v>165347.52</v>
      </c>
      <c r="EUS14" s="5">
        <v>165347.52</v>
      </c>
      <c r="EUT14" s="5">
        <v>165347.52</v>
      </c>
      <c r="EUU14" s="5">
        <v>165347.52</v>
      </c>
      <c r="EUV14" s="5">
        <v>165347.52</v>
      </c>
      <c r="EUW14" s="5">
        <v>165347.52</v>
      </c>
      <c r="EUX14" s="5">
        <v>165347.52</v>
      </c>
      <c r="EUY14" s="5">
        <v>165347.52</v>
      </c>
      <c r="EUZ14" s="5">
        <v>165347.52</v>
      </c>
      <c r="EVA14" s="5">
        <v>165347.52</v>
      </c>
      <c r="EVB14" s="5">
        <v>165347.52</v>
      </c>
      <c r="EVC14" s="5">
        <v>165347.52</v>
      </c>
      <c r="EVD14" s="5">
        <v>165347.52</v>
      </c>
      <c r="EVE14" s="5">
        <v>165347.52</v>
      </c>
      <c r="EVF14" s="5">
        <v>165347.52</v>
      </c>
      <c r="EVG14" s="5">
        <v>165347.52</v>
      </c>
      <c r="EVH14" s="5">
        <v>165347.52</v>
      </c>
      <c r="EVI14" s="5">
        <v>165347.52</v>
      </c>
      <c r="EVJ14" s="5">
        <v>165347.52</v>
      </c>
      <c r="EVK14" s="5">
        <v>165347.52</v>
      </c>
      <c r="EVL14" s="5">
        <v>165347.52</v>
      </c>
      <c r="EVM14" s="5">
        <v>165347.52</v>
      </c>
      <c r="EVN14" s="5">
        <v>165347.52</v>
      </c>
      <c r="EVO14" s="5">
        <v>165347.52</v>
      </c>
      <c r="EVP14" s="5">
        <v>165347.52</v>
      </c>
      <c r="EVQ14" s="5">
        <v>165347.52</v>
      </c>
      <c r="EVR14" s="5">
        <v>165347.52</v>
      </c>
      <c r="EVS14" s="5">
        <v>165347.52</v>
      </c>
      <c r="EVT14" s="5">
        <v>165347.52</v>
      </c>
      <c r="EVU14" s="5">
        <v>165347.52</v>
      </c>
      <c r="EVV14" s="5">
        <v>165347.52</v>
      </c>
      <c r="EVW14" s="5">
        <v>165347.52</v>
      </c>
      <c r="EVX14" s="5">
        <v>165347.52</v>
      </c>
      <c r="EVY14" s="5">
        <v>165347.52</v>
      </c>
      <c r="EVZ14" s="5">
        <v>165347.52</v>
      </c>
      <c r="EWA14" s="5">
        <v>165347.52</v>
      </c>
      <c r="EWB14" s="5">
        <v>165347.52</v>
      </c>
      <c r="EWC14" s="5">
        <v>165347.52</v>
      </c>
      <c r="EWD14" s="5">
        <v>165347.52</v>
      </c>
      <c r="EWE14" s="5">
        <v>165347.52</v>
      </c>
      <c r="EWF14" s="5">
        <v>165347.52</v>
      </c>
      <c r="EWG14" s="5">
        <v>165347.52</v>
      </c>
      <c r="EWH14" s="5">
        <v>165347.52</v>
      </c>
      <c r="EWI14" s="5">
        <v>165347.52</v>
      </c>
      <c r="EWJ14" s="5">
        <v>165347.52</v>
      </c>
      <c r="EWK14" s="5">
        <v>165347.52</v>
      </c>
      <c r="EWL14" s="5">
        <v>165347.52</v>
      </c>
      <c r="EWM14" s="5">
        <v>165347.52</v>
      </c>
      <c r="EWN14" s="5">
        <v>165347.52</v>
      </c>
      <c r="EWO14" s="5">
        <v>165347.52</v>
      </c>
      <c r="EWP14" s="5">
        <v>165347.52</v>
      </c>
      <c r="EWQ14" s="5">
        <v>165347.52</v>
      </c>
      <c r="EWR14" s="5">
        <v>165347.52</v>
      </c>
      <c r="EWS14" s="5">
        <v>165347.52</v>
      </c>
      <c r="EWT14" s="5">
        <v>165347.52</v>
      </c>
      <c r="EWU14" s="5">
        <v>165347.52</v>
      </c>
      <c r="EWV14" s="5">
        <v>165347.52</v>
      </c>
      <c r="EWW14" s="5">
        <v>165347.52</v>
      </c>
      <c r="EWX14" s="5">
        <v>165347.52</v>
      </c>
      <c r="EWY14" s="5">
        <v>165347.52</v>
      </c>
      <c r="EWZ14" s="5">
        <v>165347.52</v>
      </c>
      <c r="EXA14" s="5">
        <v>165347.52</v>
      </c>
      <c r="EXB14" s="5">
        <v>165347.52</v>
      </c>
      <c r="EXC14" s="5">
        <v>165347.52</v>
      </c>
      <c r="EXD14" s="5">
        <v>165347.52</v>
      </c>
      <c r="EXE14" s="5">
        <v>165347.52</v>
      </c>
      <c r="EXF14" s="5">
        <v>165347.52</v>
      </c>
      <c r="EXG14" s="5">
        <v>165347.52</v>
      </c>
      <c r="EXH14" s="5">
        <v>165347.52</v>
      </c>
      <c r="EXI14" s="5">
        <v>165347.52</v>
      </c>
      <c r="EXJ14" s="5">
        <v>165347.52</v>
      </c>
      <c r="EXK14" s="5">
        <v>165347.52</v>
      </c>
      <c r="EXL14" s="5">
        <v>165347.52</v>
      </c>
      <c r="EXM14" s="5">
        <v>165347.52</v>
      </c>
      <c r="EXN14" s="5">
        <v>165347.52</v>
      </c>
      <c r="EXO14" s="5">
        <v>165347.52</v>
      </c>
      <c r="EXP14" s="5">
        <v>165347.52</v>
      </c>
      <c r="EXQ14" s="5">
        <v>165347.52</v>
      </c>
      <c r="EXR14" s="5">
        <v>165347.52</v>
      </c>
      <c r="EXS14" s="5">
        <v>165347.52</v>
      </c>
      <c r="EXT14" s="5">
        <v>165347.52</v>
      </c>
      <c r="EXU14" s="5">
        <v>165347.52</v>
      </c>
      <c r="EXV14" s="5">
        <v>165347.52</v>
      </c>
      <c r="EXW14" s="5">
        <v>165347.52</v>
      </c>
      <c r="EXX14" s="5">
        <v>165347.52</v>
      </c>
      <c r="EXY14" s="5">
        <v>165347.52</v>
      </c>
      <c r="EXZ14" s="5">
        <v>165347.52</v>
      </c>
      <c r="EYA14" s="5">
        <v>165347.52</v>
      </c>
      <c r="EYB14" s="5">
        <v>165347.52</v>
      </c>
      <c r="EYC14" s="5">
        <v>165347.52</v>
      </c>
      <c r="EYD14" s="5">
        <v>165347.52</v>
      </c>
      <c r="EYE14" s="5">
        <v>165347.52</v>
      </c>
      <c r="EYF14" s="5">
        <v>165347.52</v>
      </c>
      <c r="EYG14" s="5">
        <v>165347.52</v>
      </c>
      <c r="EYH14" s="5">
        <v>165347.52</v>
      </c>
      <c r="EYI14" s="5">
        <v>165347.52</v>
      </c>
      <c r="EYJ14" s="5">
        <v>165347.52</v>
      </c>
      <c r="EYK14" s="5">
        <v>165347.52</v>
      </c>
      <c r="EYL14" s="5">
        <v>165347.52</v>
      </c>
      <c r="EYM14" s="5">
        <v>165347.52</v>
      </c>
      <c r="EYN14" s="5">
        <v>165347.52</v>
      </c>
      <c r="EYO14" s="5">
        <v>165347.52</v>
      </c>
      <c r="EYP14" s="5">
        <v>165347.52</v>
      </c>
      <c r="EYQ14" s="5">
        <v>165347.52</v>
      </c>
      <c r="EYR14" s="5">
        <v>165347.52</v>
      </c>
      <c r="EYS14" s="5">
        <v>165347.52</v>
      </c>
      <c r="EYT14" s="5">
        <v>165347.52</v>
      </c>
      <c r="EYU14" s="5">
        <v>165347.52</v>
      </c>
      <c r="EYV14" s="5">
        <v>165347.52</v>
      </c>
      <c r="EYW14" s="5">
        <v>165347.52</v>
      </c>
      <c r="EYX14" s="5">
        <v>165347.52</v>
      </c>
      <c r="EYY14" s="5">
        <v>165347.52</v>
      </c>
      <c r="EYZ14" s="5">
        <v>165347.52</v>
      </c>
      <c r="EZA14" s="5">
        <v>165347.52</v>
      </c>
      <c r="EZB14" s="5">
        <v>165347.52</v>
      </c>
      <c r="EZC14" s="5">
        <v>165347.52</v>
      </c>
      <c r="EZD14" s="5">
        <v>165347.52</v>
      </c>
      <c r="EZE14" s="5">
        <v>165347.52</v>
      </c>
      <c r="EZF14" s="5">
        <v>165347.52</v>
      </c>
      <c r="EZG14" s="5">
        <v>165347.52</v>
      </c>
      <c r="EZH14" s="5">
        <v>165347.52</v>
      </c>
      <c r="EZI14" s="5">
        <v>165347.52</v>
      </c>
      <c r="EZJ14" s="5">
        <v>165347.52</v>
      </c>
      <c r="EZK14" s="5">
        <v>165347.52</v>
      </c>
      <c r="EZL14" s="5">
        <v>165347.52</v>
      </c>
      <c r="EZM14" s="5">
        <v>165347.52</v>
      </c>
      <c r="EZN14" s="5">
        <v>165347.52</v>
      </c>
      <c r="EZO14" s="5">
        <v>165347.52</v>
      </c>
      <c r="EZP14" s="5">
        <v>165347.52</v>
      </c>
      <c r="EZQ14" s="5">
        <v>165347.52</v>
      </c>
      <c r="EZR14" s="5">
        <v>165347.52</v>
      </c>
      <c r="EZS14" s="5">
        <v>165347.52</v>
      </c>
      <c r="EZT14" s="5">
        <v>165347.52</v>
      </c>
      <c r="EZU14" s="5">
        <v>165347.52</v>
      </c>
      <c r="EZV14" s="5">
        <v>165347.52</v>
      </c>
      <c r="EZW14" s="5">
        <v>165347.52</v>
      </c>
      <c r="EZX14" s="5">
        <v>165347.52</v>
      </c>
      <c r="EZY14" s="5">
        <v>165347.52</v>
      </c>
      <c r="EZZ14" s="5">
        <v>165347.52</v>
      </c>
      <c r="FAA14" s="5">
        <v>165347.52</v>
      </c>
      <c r="FAB14" s="5">
        <v>165347.52</v>
      </c>
      <c r="FAC14" s="5">
        <v>165347.52</v>
      </c>
      <c r="FAD14" s="5">
        <v>165347.52</v>
      </c>
      <c r="FAE14" s="5">
        <v>165347.52</v>
      </c>
      <c r="FAF14" s="5">
        <v>165347.52</v>
      </c>
      <c r="FAG14" s="5">
        <v>165347.52</v>
      </c>
      <c r="FAH14" s="5">
        <v>165347.52</v>
      </c>
      <c r="FAI14" s="5">
        <v>165347.52</v>
      </c>
      <c r="FAJ14" s="5">
        <v>165347.52</v>
      </c>
      <c r="FAK14" s="5">
        <v>165347.52</v>
      </c>
      <c r="FAL14" s="5">
        <v>165347.52</v>
      </c>
      <c r="FAM14" s="5">
        <v>165347.52</v>
      </c>
      <c r="FAN14" s="5">
        <v>165347.52</v>
      </c>
      <c r="FAO14" s="5">
        <v>165347.52</v>
      </c>
      <c r="FAP14" s="5">
        <v>165347.52</v>
      </c>
      <c r="FAQ14" s="5">
        <v>165347.52</v>
      </c>
      <c r="FAR14" s="5">
        <v>165347.52</v>
      </c>
      <c r="FAS14" s="5">
        <v>165347.52</v>
      </c>
      <c r="FAT14" s="5">
        <v>165347.52</v>
      </c>
      <c r="FAU14" s="5">
        <v>165347.52</v>
      </c>
      <c r="FAV14" s="5">
        <v>165347.52</v>
      </c>
      <c r="FAW14" s="5">
        <v>165347.52</v>
      </c>
      <c r="FAX14" s="5">
        <v>165347.52</v>
      </c>
      <c r="FAY14" s="5">
        <v>165347.52</v>
      </c>
      <c r="FAZ14" s="5">
        <v>165347.52</v>
      </c>
      <c r="FBA14" s="5">
        <v>165347.52</v>
      </c>
      <c r="FBB14" s="5">
        <v>165347.52</v>
      </c>
      <c r="FBC14" s="5">
        <v>165347.52</v>
      </c>
      <c r="FBD14" s="5">
        <v>165347.52</v>
      </c>
      <c r="FBE14" s="5">
        <v>165347.52</v>
      </c>
      <c r="FBF14" s="5">
        <v>165347.52</v>
      </c>
      <c r="FBG14" s="5">
        <v>165347.52</v>
      </c>
      <c r="FBH14" s="5">
        <v>165347.52</v>
      </c>
      <c r="FBI14" s="5">
        <v>165347.52</v>
      </c>
      <c r="FBJ14" s="5">
        <v>165347.52</v>
      </c>
      <c r="FBK14" s="5">
        <v>165347.52</v>
      </c>
      <c r="FBL14" s="5">
        <v>165347.52</v>
      </c>
      <c r="FBM14" s="5">
        <v>165347.52</v>
      </c>
      <c r="FBN14" s="5">
        <v>165347.52</v>
      </c>
      <c r="FBO14" s="5">
        <v>165347.52</v>
      </c>
      <c r="FBP14" s="5">
        <v>165347.52</v>
      </c>
      <c r="FBQ14" s="5">
        <v>165347.52</v>
      </c>
      <c r="FBR14" s="5">
        <v>165347.52</v>
      </c>
      <c r="FBS14" s="5">
        <v>165347.52</v>
      </c>
      <c r="FBT14" s="5">
        <v>165347.52</v>
      </c>
      <c r="FBU14" s="5">
        <v>165347.52</v>
      </c>
      <c r="FBV14" s="5">
        <v>165347.52</v>
      </c>
      <c r="FBW14" s="5">
        <v>165347.52</v>
      </c>
      <c r="FBX14" s="5">
        <v>165347.52</v>
      </c>
      <c r="FBY14" s="5">
        <v>165347.52</v>
      </c>
      <c r="FBZ14" s="5">
        <v>165347.52</v>
      </c>
      <c r="FCA14" s="5">
        <v>165347.52</v>
      </c>
      <c r="FCB14" s="5">
        <v>165347.52</v>
      </c>
      <c r="FCC14" s="5">
        <v>165347.52</v>
      </c>
      <c r="FCD14" s="5">
        <v>165347.52</v>
      </c>
      <c r="FCE14" s="5">
        <v>165347.52</v>
      </c>
      <c r="FCF14" s="5">
        <v>165347.52</v>
      </c>
      <c r="FCG14" s="5">
        <v>165347.52</v>
      </c>
      <c r="FCH14" s="5">
        <v>165347.52</v>
      </c>
      <c r="FCI14" s="5">
        <v>165347.52</v>
      </c>
      <c r="FCJ14" s="5">
        <v>165347.52</v>
      </c>
      <c r="FCK14" s="5">
        <v>165347.52</v>
      </c>
      <c r="FCL14" s="5">
        <v>165347.52</v>
      </c>
      <c r="FCM14" s="5">
        <v>165347.52</v>
      </c>
      <c r="FCN14" s="5">
        <v>165347.52</v>
      </c>
      <c r="FCO14" s="5">
        <v>165347.52</v>
      </c>
      <c r="FCP14" s="5">
        <v>165347.52</v>
      </c>
      <c r="FCQ14" s="5">
        <v>165347.52</v>
      </c>
      <c r="FCR14" s="5">
        <v>165347.52</v>
      </c>
      <c r="FCS14" s="5">
        <v>165347.52</v>
      </c>
      <c r="FCT14" s="5">
        <v>165347.52</v>
      </c>
      <c r="FCU14" s="5">
        <v>165347.52</v>
      </c>
      <c r="FCV14" s="5">
        <v>165347.52</v>
      </c>
      <c r="FCW14" s="5">
        <v>165347.52</v>
      </c>
      <c r="FCX14" s="5">
        <v>165347.52</v>
      </c>
      <c r="FCY14" s="5">
        <v>165347.52</v>
      </c>
      <c r="FCZ14" s="5">
        <v>165347.52</v>
      </c>
      <c r="FDA14" s="5">
        <v>165347.52</v>
      </c>
      <c r="FDB14" s="5">
        <v>165347.52</v>
      </c>
      <c r="FDC14" s="5">
        <v>165347.52</v>
      </c>
      <c r="FDD14" s="5">
        <v>165347.52</v>
      </c>
      <c r="FDE14" s="5">
        <v>165347.52</v>
      </c>
      <c r="FDF14" s="5">
        <v>165347.52</v>
      </c>
      <c r="FDG14" s="5">
        <v>165347.52</v>
      </c>
      <c r="FDH14" s="5">
        <v>165347.52</v>
      </c>
      <c r="FDI14" s="5">
        <v>165347.52</v>
      </c>
      <c r="FDJ14" s="5">
        <v>165347.52</v>
      </c>
      <c r="FDK14" s="5">
        <v>165347.52</v>
      </c>
      <c r="FDL14" s="5">
        <v>165347.52</v>
      </c>
      <c r="FDM14" s="5">
        <v>165347.52</v>
      </c>
      <c r="FDN14" s="5">
        <v>165347.52</v>
      </c>
      <c r="FDO14" s="5">
        <v>165347.52</v>
      </c>
      <c r="FDP14" s="5">
        <v>165347.52</v>
      </c>
      <c r="FDQ14" s="5">
        <v>165347.52</v>
      </c>
      <c r="FDR14" s="5">
        <v>165347.52</v>
      </c>
      <c r="FDS14" s="5">
        <v>165347.52</v>
      </c>
      <c r="FDT14" s="5">
        <v>165347.52</v>
      </c>
      <c r="FDU14" s="5">
        <v>165347.52</v>
      </c>
      <c r="FDV14" s="5">
        <v>165347.52</v>
      </c>
      <c r="FDW14" s="5">
        <v>165347.52</v>
      </c>
      <c r="FDX14" s="5">
        <v>165347.52</v>
      </c>
      <c r="FDY14" s="5">
        <v>165347.52</v>
      </c>
      <c r="FDZ14" s="5">
        <v>165347.52</v>
      </c>
      <c r="FEA14" s="5">
        <v>165347.52</v>
      </c>
      <c r="FEB14" s="5">
        <v>165347.52</v>
      </c>
      <c r="FEC14" s="5">
        <v>165347.52</v>
      </c>
      <c r="FED14" s="5">
        <v>165347.52</v>
      </c>
      <c r="FEE14" s="5">
        <v>165347.52</v>
      </c>
      <c r="FEF14" s="5">
        <v>165347.52</v>
      </c>
      <c r="FEG14" s="5">
        <v>165347.52</v>
      </c>
      <c r="FEH14" s="5">
        <v>165347.52</v>
      </c>
      <c r="FEI14" s="5">
        <v>165347.52</v>
      </c>
      <c r="FEJ14" s="5">
        <v>165347.52</v>
      </c>
      <c r="FEK14" s="5">
        <v>165347.52</v>
      </c>
      <c r="FEL14" s="5">
        <v>165347.52</v>
      </c>
      <c r="FEM14" s="5">
        <v>165347.52</v>
      </c>
      <c r="FEN14" s="5">
        <v>165347.52</v>
      </c>
      <c r="FEO14" s="5">
        <v>165347.52</v>
      </c>
      <c r="FEP14" s="5">
        <v>165347.52</v>
      </c>
      <c r="FEQ14" s="5">
        <v>165347.52</v>
      </c>
      <c r="FER14" s="5">
        <v>165347.52</v>
      </c>
      <c r="FES14" s="5">
        <v>165347.52</v>
      </c>
      <c r="FET14" s="5">
        <v>165347.52</v>
      </c>
      <c r="FEU14" s="5">
        <v>165347.52</v>
      </c>
      <c r="FEV14" s="5">
        <v>165347.52</v>
      </c>
      <c r="FEW14" s="5">
        <v>165347.52</v>
      </c>
      <c r="FEX14" s="5">
        <v>165347.52</v>
      </c>
      <c r="FEY14" s="5">
        <v>165347.52</v>
      </c>
      <c r="FEZ14" s="5">
        <v>165347.52</v>
      </c>
      <c r="FFA14" s="5">
        <v>165347.52</v>
      </c>
      <c r="FFB14" s="5">
        <v>165347.52</v>
      </c>
      <c r="FFC14" s="5">
        <v>165347.52</v>
      </c>
      <c r="FFD14" s="5">
        <v>165347.52</v>
      </c>
      <c r="FFE14" s="5">
        <v>165347.52</v>
      </c>
      <c r="FFF14" s="5">
        <v>165347.52</v>
      </c>
      <c r="FFG14" s="5">
        <v>165347.52</v>
      </c>
      <c r="FFH14" s="5">
        <v>165347.52</v>
      </c>
      <c r="FFI14" s="5">
        <v>165347.52</v>
      </c>
      <c r="FFJ14" s="5">
        <v>165347.52</v>
      </c>
      <c r="FFK14" s="5">
        <v>165347.52</v>
      </c>
      <c r="FFL14" s="5">
        <v>165347.52</v>
      </c>
      <c r="FFM14" s="5">
        <v>165347.52</v>
      </c>
      <c r="FFN14" s="5">
        <v>165347.52</v>
      </c>
      <c r="FFO14" s="5">
        <v>165347.52</v>
      </c>
      <c r="FFP14" s="5">
        <v>165347.52</v>
      </c>
      <c r="FFQ14" s="5">
        <v>165347.52</v>
      </c>
      <c r="FFR14" s="5">
        <v>165347.52</v>
      </c>
      <c r="FFS14" s="5">
        <v>165347.52</v>
      </c>
      <c r="FFT14" s="5">
        <v>165347.52</v>
      </c>
      <c r="FFU14" s="5">
        <v>165347.52</v>
      </c>
      <c r="FFV14" s="5">
        <v>165347.52</v>
      </c>
      <c r="FFW14" s="5">
        <v>165347.52</v>
      </c>
      <c r="FFX14" s="5">
        <v>165347.52</v>
      </c>
      <c r="FFY14" s="5">
        <v>165347.52</v>
      </c>
      <c r="FFZ14" s="5">
        <v>165347.52</v>
      </c>
      <c r="FGA14" s="5">
        <v>165347.52</v>
      </c>
      <c r="FGB14" s="5">
        <v>165347.52</v>
      </c>
      <c r="FGC14" s="5">
        <v>165347.52</v>
      </c>
      <c r="FGD14" s="5">
        <v>165347.52</v>
      </c>
      <c r="FGE14" s="5">
        <v>165347.52</v>
      </c>
      <c r="FGF14" s="5">
        <v>165347.52</v>
      </c>
      <c r="FGG14" s="5">
        <v>165347.52</v>
      </c>
      <c r="FGH14" s="5">
        <v>165347.52</v>
      </c>
      <c r="FGI14" s="5">
        <v>165347.52</v>
      </c>
      <c r="FGJ14" s="5">
        <v>165347.52</v>
      </c>
      <c r="FGK14" s="5">
        <v>165347.52</v>
      </c>
      <c r="FGL14" s="5">
        <v>165347.52</v>
      </c>
      <c r="FGM14" s="5">
        <v>165347.52</v>
      </c>
      <c r="FGN14" s="5">
        <v>165347.52</v>
      </c>
      <c r="FGO14" s="5">
        <v>165347.52</v>
      </c>
      <c r="FGP14" s="5">
        <v>165347.52</v>
      </c>
      <c r="FGQ14" s="5">
        <v>165347.52</v>
      </c>
      <c r="FGR14" s="5">
        <v>165347.52</v>
      </c>
      <c r="FGS14" s="5">
        <v>165347.52</v>
      </c>
      <c r="FGT14" s="5">
        <v>165347.52</v>
      </c>
      <c r="FGU14" s="5">
        <v>165347.52</v>
      </c>
      <c r="FGV14" s="5">
        <v>165347.52</v>
      </c>
      <c r="FGW14" s="5">
        <v>165347.52</v>
      </c>
      <c r="FGX14" s="5">
        <v>165347.52</v>
      </c>
      <c r="FGY14" s="5">
        <v>165347.52</v>
      </c>
      <c r="FGZ14" s="5">
        <v>165347.52</v>
      </c>
      <c r="FHA14" s="5">
        <v>165347.52</v>
      </c>
      <c r="FHB14" s="5">
        <v>165347.52</v>
      </c>
      <c r="FHC14" s="5">
        <v>165347.52</v>
      </c>
      <c r="FHD14" s="5">
        <v>165347.52</v>
      </c>
      <c r="FHE14" s="5">
        <v>165347.52</v>
      </c>
      <c r="FHF14" s="5">
        <v>165347.52</v>
      </c>
      <c r="FHG14" s="5">
        <v>165347.52</v>
      </c>
      <c r="FHH14" s="5">
        <v>165347.52</v>
      </c>
      <c r="FHI14" s="5">
        <v>165347.52</v>
      </c>
      <c r="FHJ14" s="5">
        <v>165347.52</v>
      </c>
      <c r="FHK14" s="5">
        <v>165347.52</v>
      </c>
      <c r="FHL14" s="5">
        <v>165347.52</v>
      </c>
      <c r="FHM14" s="5">
        <v>165347.52</v>
      </c>
      <c r="FHN14" s="5">
        <v>165347.52</v>
      </c>
      <c r="FHO14" s="5">
        <v>165347.52</v>
      </c>
      <c r="FHP14" s="5">
        <v>165347.52</v>
      </c>
      <c r="FHQ14" s="5">
        <v>165347.52</v>
      </c>
      <c r="FHR14" s="5">
        <v>165347.52</v>
      </c>
      <c r="FHS14" s="5">
        <v>165347.52</v>
      </c>
      <c r="FHT14" s="5">
        <v>165347.52</v>
      </c>
      <c r="FHU14" s="5">
        <v>165347.52</v>
      </c>
      <c r="FHV14" s="5">
        <v>165347.52</v>
      </c>
      <c r="FHW14" s="5">
        <v>165347.52</v>
      </c>
      <c r="FHX14" s="5">
        <v>165347.52</v>
      </c>
      <c r="FHY14" s="5">
        <v>165347.52</v>
      </c>
      <c r="FHZ14" s="5">
        <v>165347.52</v>
      </c>
      <c r="FIA14" s="5">
        <v>165347.52</v>
      </c>
      <c r="FIB14" s="5">
        <v>165347.52</v>
      </c>
      <c r="FIC14" s="5">
        <v>165347.52</v>
      </c>
      <c r="FID14" s="5">
        <v>165347.52</v>
      </c>
      <c r="FIE14" s="5">
        <v>165347.52</v>
      </c>
      <c r="FIF14" s="5">
        <v>165347.52</v>
      </c>
      <c r="FIG14" s="5">
        <v>165347.52</v>
      </c>
      <c r="FIH14" s="5">
        <v>165347.52</v>
      </c>
      <c r="FII14" s="5">
        <v>165347.52</v>
      </c>
      <c r="FIJ14" s="5">
        <v>165347.52</v>
      </c>
      <c r="FIK14" s="5">
        <v>165347.52</v>
      </c>
      <c r="FIL14" s="5">
        <v>165347.52</v>
      </c>
      <c r="FIM14" s="5">
        <v>165347.52</v>
      </c>
      <c r="FIN14" s="5">
        <v>165347.52</v>
      </c>
      <c r="FIO14" s="5">
        <v>165347.52</v>
      </c>
      <c r="FIP14" s="5">
        <v>165347.52</v>
      </c>
      <c r="FIQ14" s="5">
        <v>165347.52</v>
      </c>
      <c r="FIR14" s="5">
        <v>165347.52</v>
      </c>
      <c r="FIS14" s="5">
        <v>165347.52</v>
      </c>
      <c r="FIT14" s="5">
        <v>165347.52</v>
      </c>
      <c r="FIU14" s="5">
        <v>165347.52</v>
      </c>
      <c r="FIV14" s="5">
        <v>165347.52</v>
      </c>
      <c r="FIW14" s="5">
        <v>165347.52</v>
      </c>
      <c r="FIX14" s="5">
        <v>165347.52</v>
      </c>
      <c r="FIY14" s="5">
        <v>165347.52</v>
      </c>
      <c r="FIZ14" s="5">
        <v>165347.52</v>
      </c>
      <c r="FJA14" s="5">
        <v>165347.52</v>
      </c>
      <c r="FJB14" s="5">
        <v>165347.52</v>
      </c>
      <c r="FJC14" s="5">
        <v>165347.52</v>
      </c>
      <c r="FJD14" s="5">
        <v>165347.52</v>
      </c>
      <c r="FJE14" s="5">
        <v>165347.52</v>
      </c>
      <c r="FJF14" s="5">
        <v>165347.52</v>
      </c>
      <c r="FJG14" s="5">
        <v>165347.52</v>
      </c>
      <c r="FJH14" s="5">
        <v>165347.52</v>
      </c>
      <c r="FJI14" s="5">
        <v>165347.52</v>
      </c>
      <c r="FJJ14" s="5">
        <v>165347.52</v>
      </c>
      <c r="FJK14" s="5">
        <v>165347.52</v>
      </c>
      <c r="FJL14" s="5">
        <v>165347.52</v>
      </c>
      <c r="FJM14" s="5">
        <v>165347.52</v>
      </c>
      <c r="FJN14" s="5">
        <v>165347.52</v>
      </c>
      <c r="FJO14" s="5">
        <v>165347.52</v>
      </c>
      <c r="FJP14" s="5">
        <v>165347.52</v>
      </c>
      <c r="FJQ14" s="5">
        <v>165347.52</v>
      </c>
      <c r="FJR14" s="5">
        <v>165347.52</v>
      </c>
      <c r="FJS14" s="5">
        <v>165347.52</v>
      </c>
      <c r="FJT14" s="5">
        <v>165347.52</v>
      </c>
      <c r="FJU14" s="5">
        <v>165347.52</v>
      </c>
      <c r="FJV14" s="5">
        <v>165347.52</v>
      </c>
      <c r="FJW14" s="5">
        <v>165347.52</v>
      </c>
      <c r="FJX14" s="5">
        <v>165347.52</v>
      </c>
      <c r="FJY14" s="5">
        <v>165347.52</v>
      </c>
      <c r="FJZ14" s="5">
        <v>165347.52</v>
      </c>
      <c r="FKA14" s="5">
        <v>165347.52</v>
      </c>
      <c r="FKB14" s="5">
        <v>165347.52</v>
      </c>
      <c r="FKC14" s="5">
        <v>165347.52</v>
      </c>
      <c r="FKD14" s="5">
        <v>165347.52</v>
      </c>
      <c r="FKE14" s="5">
        <v>165347.52</v>
      </c>
      <c r="FKF14" s="5">
        <v>165347.52</v>
      </c>
      <c r="FKG14" s="5">
        <v>165347.52</v>
      </c>
      <c r="FKH14" s="5">
        <v>165347.52</v>
      </c>
      <c r="FKI14" s="5">
        <v>165347.52</v>
      </c>
      <c r="FKJ14" s="5">
        <v>165347.52</v>
      </c>
      <c r="FKK14" s="5">
        <v>165347.52</v>
      </c>
      <c r="FKL14" s="5">
        <v>165347.52</v>
      </c>
      <c r="FKM14" s="5">
        <v>165347.52</v>
      </c>
      <c r="FKN14" s="5">
        <v>165347.52</v>
      </c>
      <c r="FKO14" s="5">
        <v>165347.52</v>
      </c>
      <c r="FKP14" s="5">
        <v>165347.52</v>
      </c>
      <c r="FKQ14" s="5">
        <v>165347.52</v>
      </c>
      <c r="FKR14" s="5">
        <v>165347.52</v>
      </c>
      <c r="FKS14" s="5">
        <v>165347.52</v>
      </c>
      <c r="FKT14" s="5">
        <v>165347.52</v>
      </c>
      <c r="FKU14" s="5">
        <v>165347.52</v>
      </c>
      <c r="FKV14" s="5">
        <v>165347.52</v>
      </c>
      <c r="FKW14" s="5">
        <v>165347.52</v>
      </c>
      <c r="FKX14" s="5">
        <v>165347.52</v>
      </c>
      <c r="FKY14" s="5">
        <v>165347.52</v>
      </c>
      <c r="FKZ14" s="5">
        <v>165347.52</v>
      </c>
      <c r="FLA14" s="5">
        <v>165347.52</v>
      </c>
      <c r="FLB14" s="5">
        <v>165347.52</v>
      </c>
      <c r="FLC14" s="5">
        <v>165347.52</v>
      </c>
      <c r="FLD14" s="5">
        <v>165347.52</v>
      </c>
      <c r="FLE14" s="5">
        <v>165347.52</v>
      </c>
      <c r="FLF14" s="5">
        <v>165347.52</v>
      </c>
      <c r="FLG14" s="5">
        <v>165347.52</v>
      </c>
      <c r="FLH14" s="5">
        <v>165347.52</v>
      </c>
      <c r="FLI14" s="5">
        <v>165347.52</v>
      </c>
      <c r="FLJ14" s="5">
        <v>165347.52</v>
      </c>
      <c r="FLK14" s="5">
        <v>165347.52</v>
      </c>
      <c r="FLL14" s="5">
        <v>165347.52</v>
      </c>
      <c r="FLM14" s="5">
        <v>165347.52</v>
      </c>
      <c r="FLN14" s="5">
        <v>165347.52</v>
      </c>
      <c r="FLO14" s="5">
        <v>165347.52</v>
      </c>
      <c r="FLP14" s="5">
        <v>165347.52</v>
      </c>
      <c r="FLQ14" s="5">
        <v>165347.52</v>
      </c>
      <c r="FLR14" s="5">
        <v>165347.52</v>
      </c>
      <c r="FLS14" s="5">
        <v>165347.52</v>
      </c>
      <c r="FLT14" s="5">
        <v>165347.52</v>
      </c>
      <c r="FLU14" s="5">
        <v>165347.52</v>
      </c>
      <c r="FLV14" s="5">
        <v>165347.52</v>
      </c>
      <c r="FLW14" s="5">
        <v>165347.52</v>
      </c>
      <c r="FLX14" s="5">
        <v>165347.52</v>
      </c>
      <c r="FLY14" s="5">
        <v>165347.52</v>
      </c>
      <c r="FLZ14" s="5">
        <v>165347.52</v>
      </c>
      <c r="FMA14" s="5">
        <v>165347.52</v>
      </c>
      <c r="FMB14" s="5">
        <v>165347.52</v>
      </c>
      <c r="FMC14" s="5">
        <v>165347.52</v>
      </c>
      <c r="FMD14" s="5">
        <v>165347.52</v>
      </c>
      <c r="FME14" s="5">
        <v>165347.52</v>
      </c>
      <c r="FMF14" s="5">
        <v>165347.52</v>
      </c>
      <c r="FMG14" s="5">
        <v>165347.52</v>
      </c>
      <c r="FMH14" s="5">
        <v>165347.52</v>
      </c>
      <c r="FMI14" s="5">
        <v>165347.52</v>
      </c>
      <c r="FMJ14" s="5">
        <v>165347.52</v>
      </c>
      <c r="FMK14" s="5">
        <v>165347.52</v>
      </c>
      <c r="FML14" s="5">
        <v>165347.52</v>
      </c>
      <c r="FMM14" s="5">
        <v>165347.52</v>
      </c>
      <c r="FMN14" s="5">
        <v>165347.52</v>
      </c>
      <c r="FMO14" s="5">
        <v>165347.52</v>
      </c>
      <c r="FMP14" s="5">
        <v>165347.52</v>
      </c>
      <c r="FMQ14" s="5">
        <v>165347.52</v>
      </c>
      <c r="FMR14" s="5">
        <v>165347.52</v>
      </c>
      <c r="FMS14" s="5">
        <v>165347.52</v>
      </c>
      <c r="FMT14" s="5">
        <v>165347.52</v>
      </c>
      <c r="FMU14" s="5">
        <v>165347.52</v>
      </c>
      <c r="FMV14" s="5">
        <v>165347.52</v>
      </c>
      <c r="FMW14" s="5">
        <v>165347.52</v>
      </c>
      <c r="FMX14" s="5">
        <v>165347.52</v>
      </c>
      <c r="FMY14" s="5">
        <v>165347.52</v>
      </c>
      <c r="FMZ14" s="5">
        <v>165347.52</v>
      </c>
      <c r="FNA14" s="5">
        <v>165347.52</v>
      </c>
      <c r="FNB14" s="5">
        <v>165347.52</v>
      </c>
      <c r="FNC14" s="5">
        <v>165347.52</v>
      </c>
      <c r="FND14" s="5">
        <v>165347.52</v>
      </c>
      <c r="FNE14" s="5">
        <v>165347.52</v>
      </c>
      <c r="FNF14" s="5">
        <v>165347.52</v>
      </c>
      <c r="FNG14" s="5">
        <v>165347.52</v>
      </c>
      <c r="FNH14" s="5">
        <v>165347.52</v>
      </c>
      <c r="FNI14" s="5">
        <v>165347.52</v>
      </c>
      <c r="FNJ14" s="5">
        <v>165347.52</v>
      </c>
      <c r="FNK14" s="5">
        <v>165347.52</v>
      </c>
      <c r="FNL14" s="5">
        <v>165347.52</v>
      </c>
      <c r="FNM14" s="5">
        <v>165347.52</v>
      </c>
      <c r="FNN14" s="5">
        <v>165347.52</v>
      </c>
      <c r="FNO14" s="5">
        <v>165347.52</v>
      </c>
      <c r="FNP14" s="5">
        <v>165347.52</v>
      </c>
      <c r="FNQ14" s="5">
        <v>165347.52</v>
      </c>
      <c r="FNR14" s="5">
        <v>165347.52</v>
      </c>
      <c r="FNS14" s="5">
        <v>165347.52</v>
      </c>
      <c r="FNT14" s="5">
        <v>165347.52</v>
      </c>
      <c r="FNU14" s="5">
        <v>165347.52</v>
      </c>
      <c r="FNV14" s="5">
        <v>165347.52</v>
      </c>
      <c r="FNW14" s="5">
        <v>165347.52</v>
      </c>
      <c r="FNX14" s="5">
        <v>165347.52</v>
      </c>
      <c r="FNY14" s="5">
        <v>165347.52</v>
      </c>
      <c r="FNZ14" s="5">
        <v>165347.52</v>
      </c>
      <c r="FOA14" s="5">
        <v>165347.52</v>
      </c>
      <c r="FOB14" s="5">
        <v>165347.52</v>
      </c>
      <c r="FOC14" s="5">
        <v>165347.52</v>
      </c>
      <c r="FOD14" s="5">
        <v>165347.52</v>
      </c>
      <c r="FOE14" s="5">
        <v>165347.52</v>
      </c>
      <c r="FOF14" s="5">
        <v>165347.52</v>
      </c>
      <c r="FOG14" s="5">
        <v>165347.52</v>
      </c>
      <c r="FOH14" s="5">
        <v>165347.52</v>
      </c>
      <c r="FOI14" s="5">
        <v>165347.52</v>
      </c>
      <c r="FOJ14" s="5">
        <v>165347.52</v>
      </c>
      <c r="FOK14" s="5">
        <v>165347.52</v>
      </c>
      <c r="FOL14" s="5">
        <v>165347.52</v>
      </c>
      <c r="FOM14" s="5">
        <v>165347.52</v>
      </c>
      <c r="FON14" s="5">
        <v>165347.52</v>
      </c>
      <c r="FOO14" s="5">
        <v>165347.52</v>
      </c>
      <c r="FOP14" s="5">
        <v>165347.52</v>
      </c>
      <c r="FOQ14" s="5">
        <v>165347.52</v>
      </c>
      <c r="FOR14" s="5">
        <v>165347.52</v>
      </c>
      <c r="FOS14" s="5">
        <v>165347.52</v>
      </c>
      <c r="FOT14" s="5">
        <v>165347.52</v>
      </c>
      <c r="FOU14" s="5">
        <v>165347.52</v>
      </c>
      <c r="FOV14" s="5">
        <v>165347.52</v>
      </c>
      <c r="FOW14" s="5">
        <v>165347.52</v>
      </c>
      <c r="FOX14" s="5">
        <v>165347.52</v>
      </c>
      <c r="FOY14" s="5">
        <v>165347.52</v>
      </c>
      <c r="FOZ14" s="5">
        <v>165347.52</v>
      </c>
      <c r="FPA14" s="5">
        <v>165347.52</v>
      </c>
      <c r="FPB14" s="5">
        <v>165347.52</v>
      </c>
      <c r="FPC14" s="5">
        <v>165347.52</v>
      </c>
      <c r="FPD14" s="5">
        <v>165347.52</v>
      </c>
      <c r="FPE14" s="5">
        <v>165347.52</v>
      </c>
      <c r="FPF14" s="5">
        <v>165347.52</v>
      </c>
      <c r="FPG14" s="5">
        <v>165347.52</v>
      </c>
      <c r="FPH14" s="5">
        <v>165347.52</v>
      </c>
      <c r="FPI14" s="5">
        <v>165347.52</v>
      </c>
      <c r="FPJ14" s="5">
        <v>165347.52</v>
      </c>
      <c r="FPK14" s="5">
        <v>165347.52</v>
      </c>
      <c r="FPL14" s="5">
        <v>165347.52</v>
      </c>
      <c r="FPM14" s="5">
        <v>165347.52</v>
      </c>
      <c r="FPN14" s="5">
        <v>165347.52</v>
      </c>
      <c r="FPO14" s="5">
        <v>165347.52</v>
      </c>
      <c r="FPP14" s="5">
        <v>165347.52</v>
      </c>
      <c r="FPQ14" s="5">
        <v>165347.52</v>
      </c>
      <c r="FPR14" s="5">
        <v>165347.52</v>
      </c>
      <c r="FPS14" s="5">
        <v>165347.52</v>
      </c>
      <c r="FPT14" s="5">
        <v>165347.52</v>
      </c>
      <c r="FPU14" s="5">
        <v>165347.52</v>
      </c>
      <c r="FPV14" s="5">
        <v>165347.52</v>
      </c>
      <c r="FPW14" s="5">
        <v>165347.52</v>
      </c>
      <c r="FPX14" s="5">
        <v>165347.52</v>
      </c>
      <c r="FPY14" s="5">
        <v>165347.52</v>
      </c>
      <c r="FPZ14" s="5">
        <v>165347.52</v>
      </c>
      <c r="FQA14" s="5">
        <v>165347.52</v>
      </c>
      <c r="FQB14" s="5">
        <v>165347.52</v>
      </c>
      <c r="FQC14" s="5">
        <v>165347.52</v>
      </c>
      <c r="FQD14" s="5">
        <v>165347.52</v>
      </c>
      <c r="FQE14" s="5">
        <v>165347.52</v>
      </c>
      <c r="FQF14" s="5">
        <v>165347.52</v>
      </c>
      <c r="FQG14" s="5">
        <v>165347.52</v>
      </c>
      <c r="FQH14" s="5">
        <v>165347.52</v>
      </c>
      <c r="FQI14" s="5">
        <v>165347.52</v>
      </c>
      <c r="FQJ14" s="5">
        <v>165347.52</v>
      </c>
      <c r="FQK14" s="5">
        <v>165347.52</v>
      </c>
      <c r="FQL14" s="5">
        <v>165347.52</v>
      </c>
      <c r="FQM14" s="5">
        <v>165347.52</v>
      </c>
      <c r="FQN14" s="5">
        <v>165347.52</v>
      </c>
      <c r="FQO14" s="5">
        <v>165347.52</v>
      </c>
      <c r="FQP14" s="5">
        <v>165347.52</v>
      </c>
      <c r="FQQ14" s="5">
        <v>165347.52</v>
      </c>
      <c r="FQR14" s="5">
        <v>165347.52</v>
      </c>
      <c r="FQS14" s="5">
        <v>165347.52</v>
      </c>
      <c r="FQT14" s="5">
        <v>165347.52</v>
      </c>
      <c r="FQU14" s="5">
        <v>165347.52</v>
      </c>
      <c r="FQV14" s="5">
        <v>165347.52</v>
      </c>
      <c r="FQW14" s="5">
        <v>165347.52</v>
      </c>
      <c r="FQX14" s="5">
        <v>165347.52</v>
      </c>
      <c r="FQY14" s="5">
        <v>165347.52</v>
      </c>
      <c r="FQZ14" s="5">
        <v>165347.52</v>
      </c>
      <c r="FRA14" s="5">
        <v>165347.52</v>
      </c>
      <c r="FRB14" s="5">
        <v>165347.52</v>
      </c>
      <c r="FRC14" s="5">
        <v>165347.52</v>
      </c>
      <c r="FRD14" s="5">
        <v>165347.52</v>
      </c>
      <c r="FRE14" s="5">
        <v>165347.52</v>
      </c>
      <c r="FRF14" s="5">
        <v>165347.52</v>
      </c>
      <c r="FRG14" s="5">
        <v>165347.52</v>
      </c>
      <c r="FRH14" s="5">
        <v>165347.52</v>
      </c>
      <c r="FRI14" s="5">
        <v>165347.52</v>
      </c>
      <c r="FRJ14" s="5">
        <v>165347.52</v>
      </c>
      <c r="FRK14" s="5">
        <v>165347.52</v>
      </c>
      <c r="FRL14" s="5">
        <v>165347.52</v>
      </c>
      <c r="FRM14" s="5">
        <v>165347.52</v>
      </c>
      <c r="FRN14" s="5">
        <v>165347.52</v>
      </c>
      <c r="FRO14" s="5">
        <v>165347.52</v>
      </c>
      <c r="FRP14" s="5">
        <v>165347.52</v>
      </c>
      <c r="FRQ14" s="5">
        <v>165347.52</v>
      </c>
      <c r="FRR14" s="5">
        <v>165347.52</v>
      </c>
      <c r="FRS14" s="5">
        <v>165347.52</v>
      </c>
      <c r="FRT14" s="5">
        <v>165347.52</v>
      </c>
      <c r="FRU14" s="5">
        <v>165347.52</v>
      </c>
      <c r="FRV14" s="5">
        <v>165347.52</v>
      </c>
      <c r="FRW14" s="5">
        <v>165347.52</v>
      </c>
      <c r="FRX14" s="5">
        <v>165347.52</v>
      </c>
      <c r="FRY14" s="5">
        <v>165347.52</v>
      </c>
      <c r="FRZ14" s="5">
        <v>165347.52</v>
      </c>
      <c r="FSA14" s="5">
        <v>165347.52</v>
      </c>
      <c r="FSB14" s="5">
        <v>165347.52</v>
      </c>
      <c r="FSC14" s="5">
        <v>165347.52</v>
      </c>
      <c r="FSD14" s="5">
        <v>165347.52</v>
      </c>
      <c r="FSE14" s="5">
        <v>165347.52</v>
      </c>
      <c r="FSF14" s="5">
        <v>165347.52</v>
      </c>
      <c r="FSG14" s="5">
        <v>165347.52</v>
      </c>
      <c r="FSH14" s="5">
        <v>165347.52</v>
      </c>
      <c r="FSI14" s="5">
        <v>165347.52</v>
      </c>
      <c r="FSJ14" s="5">
        <v>165347.52</v>
      </c>
      <c r="FSK14" s="5">
        <v>165347.52</v>
      </c>
      <c r="FSL14" s="5">
        <v>165347.52</v>
      </c>
      <c r="FSM14" s="5">
        <v>165347.52</v>
      </c>
      <c r="FSN14" s="5">
        <v>165347.52</v>
      </c>
      <c r="FSO14" s="5">
        <v>165347.52</v>
      </c>
      <c r="FSP14" s="5">
        <v>165347.52</v>
      </c>
      <c r="FSQ14" s="5">
        <v>165347.52</v>
      </c>
      <c r="FSR14" s="5">
        <v>165347.52</v>
      </c>
      <c r="FSS14" s="5">
        <v>165347.52</v>
      </c>
      <c r="FST14" s="5">
        <v>165347.52</v>
      </c>
      <c r="FSU14" s="5">
        <v>165347.52</v>
      </c>
      <c r="FSV14" s="5">
        <v>165347.52</v>
      </c>
      <c r="FSW14" s="5">
        <v>165347.52</v>
      </c>
      <c r="FSX14" s="5">
        <v>165347.52</v>
      </c>
      <c r="FSY14" s="5">
        <v>165347.52</v>
      </c>
      <c r="FSZ14" s="5">
        <v>165347.52</v>
      </c>
      <c r="FTA14" s="5">
        <v>165347.52</v>
      </c>
      <c r="FTB14" s="5">
        <v>165347.52</v>
      </c>
      <c r="FTC14" s="5">
        <v>165347.52</v>
      </c>
      <c r="FTD14" s="5">
        <v>165347.52</v>
      </c>
      <c r="FTE14" s="5">
        <v>165347.52</v>
      </c>
      <c r="FTF14" s="5">
        <v>165347.52</v>
      </c>
      <c r="FTG14" s="5">
        <v>165347.52</v>
      </c>
      <c r="FTH14" s="5">
        <v>165347.52</v>
      </c>
      <c r="FTI14" s="5">
        <v>165347.52</v>
      </c>
      <c r="FTJ14" s="5">
        <v>165347.52</v>
      </c>
      <c r="FTK14" s="5">
        <v>165347.52</v>
      </c>
      <c r="FTL14" s="5">
        <v>165347.52</v>
      </c>
      <c r="FTM14" s="5">
        <v>165347.52</v>
      </c>
      <c r="FTN14" s="5">
        <v>165347.52</v>
      </c>
      <c r="FTO14" s="5">
        <v>165347.52</v>
      </c>
      <c r="FTP14" s="5">
        <v>165347.52</v>
      </c>
      <c r="FTQ14" s="5">
        <v>165347.52</v>
      </c>
      <c r="FTR14" s="5">
        <v>165347.52</v>
      </c>
      <c r="FTS14" s="5">
        <v>165347.52</v>
      </c>
      <c r="FTT14" s="5">
        <v>165347.52</v>
      </c>
      <c r="FTU14" s="5">
        <v>165347.52</v>
      </c>
      <c r="FTV14" s="5">
        <v>165347.52</v>
      </c>
      <c r="FTW14" s="5">
        <v>165347.52</v>
      </c>
      <c r="FTX14" s="5">
        <v>165347.52</v>
      </c>
      <c r="FTY14" s="5">
        <v>165347.52</v>
      </c>
      <c r="FTZ14" s="5">
        <v>165347.52</v>
      </c>
      <c r="FUA14" s="5">
        <v>165347.52</v>
      </c>
      <c r="FUB14" s="5">
        <v>165347.52</v>
      </c>
      <c r="FUC14" s="5">
        <v>165347.52</v>
      </c>
      <c r="FUD14" s="5">
        <v>165347.52</v>
      </c>
      <c r="FUE14" s="5">
        <v>165347.52</v>
      </c>
      <c r="FUF14" s="5">
        <v>165347.52</v>
      </c>
      <c r="FUG14" s="5">
        <v>165347.52</v>
      </c>
      <c r="FUH14" s="5">
        <v>165347.52</v>
      </c>
      <c r="FUI14" s="5">
        <v>165347.52</v>
      </c>
      <c r="FUJ14" s="5">
        <v>165347.52</v>
      </c>
      <c r="FUK14" s="5">
        <v>165347.52</v>
      </c>
      <c r="FUL14" s="5">
        <v>165347.52</v>
      </c>
      <c r="FUM14" s="5">
        <v>165347.52</v>
      </c>
      <c r="FUN14" s="5">
        <v>165347.52</v>
      </c>
      <c r="FUO14" s="5">
        <v>165347.52</v>
      </c>
      <c r="FUP14" s="5">
        <v>165347.52</v>
      </c>
      <c r="FUQ14" s="5">
        <v>165347.52</v>
      </c>
      <c r="FUR14" s="5">
        <v>165347.52</v>
      </c>
      <c r="FUS14" s="5">
        <v>165347.52</v>
      </c>
      <c r="FUT14" s="5">
        <v>165347.52</v>
      </c>
      <c r="FUU14" s="5">
        <v>165347.52</v>
      </c>
      <c r="FUV14" s="5">
        <v>165347.52</v>
      </c>
      <c r="FUW14" s="5">
        <v>165347.52</v>
      </c>
      <c r="FUX14" s="5">
        <v>165347.52</v>
      </c>
      <c r="FUY14" s="5">
        <v>165347.52</v>
      </c>
      <c r="FUZ14" s="5">
        <v>165347.52</v>
      </c>
      <c r="FVA14" s="5">
        <v>165347.52</v>
      </c>
      <c r="FVB14" s="5">
        <v>165347.52</v>
      </c>
      <c r="FVC14" s="5">
        <v>165347.52</v>
      </c>
      <c r="FVD14" s="5">
        <v>165347.52</v>
      </c>
      <c r="FVE14" s="5">
        <v>165347.52</v>
      </c>
      <c r="FVF14" s="5">
        <v>165347.52</v>
      </c>
      <c r="FVG14" s="5">
        <v>165347.52</v>
      </c>
      <c r="FVH14" s="5">
        <v>165347.52</v>
      </c>
      <c r="FVI14" s="5">
        <v>165347.52</v>
      </c>
      <c r="FVJ14" s="5">
        <v>165347.52</v>
      </c>
      <c r="FVK14" s="5">
        <v>165347.52</v>
      </c>
      <c r="FVL14" s="5">
        <v>165347.52</v>
      </c>
      <c r="FVM14" s="5">
        <v>165347.52</v>
      </c>
      <c r="FVN14" s="5">
        <v>165347.52</v>
      </c>
      <c r="FVO14" s="5">
        <v>165347.52</v>
      </c>
      <c r="FVP14" s="5">
        <v>165347.52</v>
      </c>
      <c r="FVQ14" s="5">
        <v>165347.52</v>
      </c>
      <c r="FVR14" s="5">
        <v>165347.52</v>
      </c>
      <c r="FVS14" s="5">
        <v>165347.52</v>
      </c>
      <c r="FVT14" s="5">
        <v>165347.52</v>
      </c>
      <c r="FVU14" s="5">
        <v>165347.52</v>
      </c>
      <c r="FVV14" s="5">
        <v>165347.52</v>
      </c>
      <c r="FVW14" s="5">
        <v>165347.52</v>
      </c>
      <c r="FVX14" s="5">
        <v>165347.52</v>
      </c>
      <c r="FVY14" s="5">
        <v>165347.52</v>
      </c>
      <c r="FVZ14" s="5">
        <v>165347.52</v>
      </c>
      <c r="FWA14" s="5">
        <v>165347.52</v>
      </c>
      <c r="FWB14" s="5">
        <v>165347.52</v>
      </c>
      <c r="FWC14" s="5">
        <v>165347.52</v>
      </c>
      <c r="FWD14" s="5">
        <v>165347.52</v>
      </c>
      <c r="FWE14" s="5">
        <v>165347.52</v>
      </c>
      <c r="FWF14" s="5">
        <v>165347.52</v>
      </c>
      <c r="FWG14" s="5">
        <v>165347.52</v>
      </c>
      <c r="FWH14" s="5">
        <v>165347.52</v>
      </c>
      <c r="FWI14" s="5">
        <v>165347.52</v>
      </c>
      <c r="FWJ14" s="5">
        <v>165347.52</v>
      </c>
      <c r="FWK14" s="5">
        <v>165347.52</v>
      </c>
      <c r="FWL14" s="5">
        <v>165347.52</v>
      </c>
      <c r="FWM14" s="5">
        <v>165347.52</v>
      </c>
      <c r="FWN14" s="5">
        <v>165347.52</v>
      </c>
      <c r="FWO14" s="5">
        <v>165347.52</v>
      </c>
      <c r="FWP14" s="5">
        <v>165347.52</v>
      </c>
      <c r="FWQ14" s="5">
        <v>165347.52</v>
      </c>
      <c r="FWR14" s="5">
        <v>165347.52</v>
      </c>
      <c r="FWS14" s="5">
        <v>165347.52</v>
      </c>
      <c r="FWT14" s="5">
        <v>165347.52</v>
      </c>
      <c r="FWU14" s="5">
        <v>165347.52</v>
      </c>
      <c r="FWV14" s="5">
        <v>165347.52</v>
      </c>
      <c r="FWW14" s="5">
        <v>165347.52</v>
      </c>
      <c r="FWX14" s="5">
        <v>165347.52</v>
      </c>
      <c r="FWY14" s="5">
        <v>165347.52</v>
      </c>
      <c r="FWZ14" s="5">
        <v>165347.52</v>
      </c>
      <c r="FXA14" s="5">
        <v>165347.52</v>
      </c>
      <c r="FXB14" s="5">
        <v>165347.52</v>
      </c>
      <c r="FXC14" s="5">
        <v>165347.52</v>
      </c>
      <c r="FXD14" s="5">
        <v>165347.52</v>
      </c>
      <c r="FXE14" s="5">
        <v>165347.52</v>
      </c>
      <c r="FXF14" s="5">
        <v>165347.52</v>
      </c>
      <c r="FXG14" s="5">
        <v>165347.52</v>
      </c>
      <c r="FXH14" s="5">
        <v>165347.52</v>
      </c>
      <c r="FXI14" s="5">
        <v>165347.52</v>
      </c>
      <c r="FXJ14" s="5">
        <v>165347.52</v>
      </c>
      <c r="FXK14" s="5">
        <v>165347.52</v>
      </c>
      <c r="FXL14" s="5">
        <v>165347.52</v>
      </c>
      <c r="FXM14" s="5">
        <v>165347.52</v>
      </c>
      <c r="FXN14" s="5">
        <v>165347.52</v>
      </c>
      <c r="FXO14" s="5">
        <v>165347.52</v>
      </c>
      <c r="FXP14" s="5">
        <v>165347.52</v>
      </c>
      <c r="FXQ14" s="5">
        <v>165347.52</v>
      </c>
      <c r="FXR14" s="5">
        <v>165347.52</v>
      </c>
      <c r="FXS14" s="5">
        <v>165347.52</v>
      </c>
      <c r="FXT14" s="5">
        <v>165347.52</v>
      </c>
      <c r="FXU14" s="5">
        <v>165347.52</v>
      </c>
      <c r="FXV14" s="5">
        <v>165347.52</v>
      </c>
      <c r="FXW14" s="5">
        <v>165347.52</v>
      </c>
      <c r="FXX14" s="5">
        <v>165347.52</v>
      </c>
      <c r="FXY14" s="5">
        <v>165347.52</v>
      </c>
      <c r="FXZ14" s="5">
        <v>165347.52</v>
      </c>
      <c r="FYA14" s="5">
        <v>165347.52</v>
      </c>
      <c r="FYB14" s="5">
        <v>165347.52</v>
      </c>
      <c r="FYC14" s="5">
        <v>165347.52</v>
      </c>
      <c r="FYD14" s="5">
        <v>165347.52</v>
      </c>
      <c r="FYE14" s="5">
        <v>165347.52</v>
      </c>
      <c r="FYF14" s="5">
        <v>165347.52</v>
      </c>
      <c r="FYG14" s="5">
        <v>165347.52</v>
      </c>
      <c r="FYH14" s="5">
        <v>165347.52</v>
      </c>
      <c r="FYI14" s="5">
        <v>165347.52</v>
      </c>
      <c r="FYJ14" s="5">
        <v>165347.52</v>
      </c>
      <c r="FYK14" s="5">
        <v>165347.52</v>
      </c>
      <c r="FYL14" s="5">
        <v>165347.52</v>
      </c>
      <c r="FYM14" s="5">
        <v>165347.52</v>
      </c>
      <c r="FYN14" s="5">
        <v>165347.52</v>
      </c>
      <c r="FYO14" s="5">
        <v>165347.52</v>
      </c>
      <c r="FYP14" s="5">
        <v>165347.52</v>
      </c>
      <c r="FYQ14" s="5">
        <v>165347.52</v>
      </c>
      <c r="FYR14" s="5">
        <v>165347.52</v>
      </c>
      <c r="FYS14" s="5">
        <v>165347.52</v>
      </c>
      <c r="FYT14" s="5">
        <v>165347.52</v>
      </c>
      <c r="FYU14" s="5">
        <v>165347.52</v>
      </c>
      <c r="FYV14" s="5">
        <v>165347.52</v>
      </c>
      <c r="FYW14" s="5">
        <v>165347.52</v>
      </c>
      <c r="FYX14" s="5">
        <v>165347.52</v>
      </c>
      <c r="FYY14" s="5">
        <v>165347.52</v>
      </c>
      <c r="FYZ14" s="5">
        <v>165347.52</v>
      </c>
      <c r="FZA14" s="5">
        <v>165347.52</v>
      </c>
      <c r="FZB14" s="5">
        <v>165347.52</v>
      </c>
      <c r="FZC14" s="5">
        <v>165347.52</v>
      </c>
      <c r="FZD14" s="5">
        <v>165347.52</v>
      </c>
      <c r="FZE14" s="5">
        <v>165347.52</v>
      </c>
      <c r="FZF14" s="5">
        <v>165347.52</v>
      </c>
      <c r="FZG14" s="5">
        <v>165347.52</v>
      </c>
      <c r="FZH14" s="5">
        <v>165347.52</v>
      </c>
      <c r="FZI14" s="5">
        <v>165347.52</v>
      </c>
      <c r="FZJ14" s="5">
        <v>165347.52</v>
      </c>
      <c r="FZK14" s="5">
        <v>165347.52</v>
      </c>
      <c r="FZL14" s="5">
        <v>165347.52</v>
      </c>
      <c r="FZM14" s="5">
        <v>165347.52</v>
      </c>
      <c r="FZN14" s="5">
        <v>165347.52</v>
      </c>
      <c r="FZO14" s="5">
        <v>165347.52</v>
      </c>
      <c r="FZP14" s="5">
        <v>165347.52</v>
      </c>
      <c r="FZQ14" s="5">
        <v>165347.52</v>
      </c>
      <c r="FZR14" s="5">
        <v>165347.52</v>
      </c>
      <c r="FZS14" s="5">
        <v>165347.52</v>
      </c>
      <c r="FZT14" s="5">
        <v>165347.52</v>
      </c>
      <c r="FZU14" s="5">
        <v>165347.52</v>
      </c>
      <c r="FZV14" s="5">
        <v>165347.52</v>
      </c>
      <c r="FZW14" s="5">
        <v>165347.52</v>
      </c>
      <c r="FZX14" s="5">
        <v>165347.52</v>
      </c>
      <c r="FZY14" s="5">
        <v>165347.52</v>
      </c>
      <c r="FZZ14" s="5">
        <v>165347.52</v>
      </c>
      <c r="GAA14" s="5">
        <v>165347.52</v>
      </c>
      <c r="GAB14" s="5">
        <v>165347.52</v>
      </c>
      <c r="GAC14" s="5">
        <v>165347.52</v>
      </c>
      <c r="GAD14" s="5">
        <v>165347.52</v>
      </c>
      <c r="GAE14" s="5">
        <v>165347.52</v>
      </c>
      <c r="GAF14" s="5">
        <v>165347.52</v>
      </c>
      <c r="GAG14" s="5">
        <v>165347.52</v>
      </c>
      <c r="GAH14" s="5">
        <v>165347.52</v>
      </c>
      <c r="GAI14" s="5">
        <v>165347.52</v>
      </c>
      <c r="GAJ14" s="5">
        <v>165347.52</v>
      </c>
      <c r="GAK14" s="5">
        <v>165347.52</v>
      </c>
      <c r="GAL14" s="5">
        <v>165347.52</v>
      </c>
      <c r="GAM14" s="5">
        <v>165347.52</v>
      </c>
      <c r="GAN14" s="5">
        <v>165347.52</v>
      </c>
      <c r="GAO14" s="5">
        <v>165347.52</v>
      </c>
      <c r="GAP14" s="5">
        <v>165347.52</v>
      </c>
      <c r="GAQ14" s="5">
        <v>165347.52</v>
      </c>
      <c r="GAR14" s="5">
        <v>165347.52</v>
      </c>
      <c r="GAS14" s="5">
        <v>165347.52</v>
      </c>
      <c r="GAT14" s="5">
        <v>165347.52</v>
      </c>
      <c r="GAU14" s="5">
        <v>165347.52</v>
      </c>
      <c r="GAV14" s="5">
        <v>165347.52</v>
      </c>
      <c r="GAW14" s="5">
        <v>165347.52</v>
      </c>
      <c r="GAX14" s="5">
        <v>165347.52</v>
      </c>
      <c r="GAY14" s="5">
        <v>165347.52</v>
      </c>
      <c r="GAZ14" s="5">
        <v>165347.52</v>
      </c>
      <c r="GBA14" s="5">
        <v>165347.52</v>
      </c>
      <c r="GBB14" s="5">
        <v>165347.52</v>
      </c>
      <c r="GBC14" s="5">
        <v>165347.52</v>
      </c>
      <c r="GBD14" s="5">
        <v>165347.52</v>
      </c>
      <c r="GBE14" s="5">
        <v>165347.52</v>
      </c>
      <c r="GBF14" s="5">
        <v>165347.52</v>
      </c>
      <c r="GBG14" s="5">
        <v>165347.52</v>
      </c>
      <c r="GBH14" s="5">
        <v>165347.52</v>
      </c>
      <c r="GBI14" s="5">
        <v>165347.52</v>
      </c>
      <c r="GBJ14" s="5">
        <v>165347.52</v>
      </c>
      <c r="GBK14" s="5">
        <v>165347.52</v>
      </c>
      <c r="GBL14" s="5">
        <v>165347.52</v>
      </c>
      <c r="GBM14" s="5">
        <v>165347.52</v>
      </c>
      <c r="GBN14" s="5">
        <v>165347.52</v>
      </c>
      <c r="GBO14" s="5">
        <v>165347.52</v>
      </c>
      <c r="GBP14" s="5">
        <v>165347.52</v>
      </c>
      <c r="GBQ14" s="5">
        <v>165347.52</v>
      </c>
      <c r="GBR14" s="5">
        <v>165347.52</v>
      </c>
      <c r="GBS14" s="5">
        <v>165347.52</v>
      </c>
      <c r="GBT14" s="5">
        <v>165347.52</v>
      </c>
      <c r="GBU14" s="5">
        <v>165347.52</v>
      </c>
      <c r="GBV14" s="5">
        <v>165347.52</v>
      </c>
      <c r="GBW14" s="5">
        <v>165347.52</v>
      </c>
      <c r="GBX14" s="5">
        <v>165347.52</v>
      </c>
      <c r="GBY14" s="5">
        <v>165347.52</v>
      </c>
      <c r="GBZ14" s="5">
        <v>165347.52</v>
      </c>
      <c r="GCA14" s="5">
        <v>165347.52</v>
      </c>
      <c r="GCB14" s="5">
        <v>165347.52</v>
      </c>
      <c r="GCC14" s="5">
        <v>165347.52</v>
      </c>
      <c r="GCD14" s="5">
        <v>165347.52</v>
      </c>
      <c r="GCE14" s="5">
        <v>165347.52</v>
      </c>
      <c r="GCF14" s="5">
        <v>165347.52</v>
      </c>
      <c r="GCG14" s="5">
        <v>165347.52</v>
      </c>
      <c r="GCH14" s="5">
        <v>165347.52</v>
      </c>
      <c r="GCI14" s="5">
        <v>165347.52</v>
      </c>
      <c r="GCJ14" s="5">
        <v>165347.52</v>
      </c>
      <c r="GCK14" s="5">
        <v>165347.52</v>
      </c>
      <c r="GCL14" s="5">
        <v>165347.52</v>
      </c>
      <c r="GCM14" s="5">
        <v>165347.52</v>
      </c>
      <c r="GCN14" s="5">
        <v>165347.52</v>
      </c>
      <c r="GCO14" s="5">
        <v>165347.52</v>
      </c>
      <c r="GCP14" s="5">
        <v>165347.52</v>
      </c>
      <c r="GCQ14" s="5">
        <v>165347.52</v>
      </c>
      <c r="GCR14" s="5">
        <v>165347.52</v>
      </c>
      <c r="GCS14" s="5">
        <v>165347.52</v>
      </c>
      <c r="GCT14" s="5">
        <v>165347.52</v>
      </c>
      <c r="GCU14" s="5">
        <v>165347.52</v>
      </c>
      <c r="GCV14" s="5">
        <v>165347.52</v>
      </c>
      <c r="GCW14" s="5">
        <v>165347.52</v>
      </c>
      <c r="GCX14" s="5">
        <v>165347.52</v>
      </c>
      <c r="GCY14" s="5">
        <v>165347.52</v>
      </c>
      <c r="GCZ14" s="5">
        <v>165347.52</v>
      </c>
      <c r="GDA14" s="5">
        <v>165347.52</v>
      </c>
      <c r="GDB14" s="5">
        <v>165347.52</v>
      </c>
      <c r="GDC14" s="5">
        <v>165347.52</v>
      </c>
      <c r="GDD14" s="5">
        <v>165347.52</v>
      </c>
      <c r="GDE14" s="5">
        <v>165347.52</v>
      </c>
      <c r="GDF14" s="5">
        <v>165347.52</v>
      </c>
      <c r="GDG14" s="5">
        <v>165347.52</v>
      </c>
      <c r="GDH14" s="5">
        <v>165347.52</v>
      </c>
      <c r="GDI14" s="5">
        <v>165347.52</v>
      </c>
      <c r="GDJ14" s="5">
        <v>165347.52</v>
      </c>
      <c r="GDK14" s="5">
        <v>165347.52</v>
      </c>
      <c r="GDL14" s="5">
        <v>165347.52</v>
      </c>
      <c r="GDM14" s="5">
        <v>165347.52</v>
      </c>
      <c r="GDN14" s="5">
        <v>165347.52</v>
      </c>
      <c r="GDO14" s="5">
        <v>165347.52</v>
      </c>
      <c r="GDP14" s="5">
        <v>165347.52</v>
      </c>
      <c r="GDQ14" s="5">
        <v>165347.52</v>
      </c>
      <c r="GDR14" s="5">
        <v>165347.52</v>
      </c>
      <c r="GDS14" s="5">
        <v>165347.52</v>
      </c>
      <c r="GDT14" s="5">
        <v>165347.52</v>
      </c>
      <c r="GDU14" s="5">
        <v>165347.52</v>
      </c>
      <c r="GDV14" s="5">
        <v>165347.52</v>
      </c>
      <c r="GDW14" s="5">
        <v>165347.52</v>
      </c>
      <c r="GDX14" s="5">
        <v>165347.52</v>
      </c>
      <c r="GDY14" s="5">
        <v>165347.52</v>
      </c>
      <c r="GDZ14" s="5">
        <v>165347.52</v>
      </c>
      <c r="GEA14" s="5">
        <v>165347.52</v>
      </c>
      <c r="GEB14" s="5">
        <v>165347.52</v>
      </c>
      <c r="GEC14" s="5">
        <v>165347.52</v>
      </c>
      <c r="GED14" s="5">
        <v>165347.52</v>
      </c>
      <c r="GEE14" s="5">
        <v>165347.52</v>
      </c>
      <c r="GEF14" s="5">
        <v>165347.52</v>
      </c>
      <c r="GEG14" s="5">
        <v>165347.52</v>
      </c>
      <c r="GEH14" s="5">
        <v>165347.52</v>
      </c>
      <c r="GEI14" s="5">
        <v>165347.52</v>
      </c>
      <c r="GEJ14" s="5">
        <v>165347.52</v>
      </c>
      <c r="GEK14" s="5">
        <v>165347.52</v>
      </c>
      <c r="GEL14" s="5">
        <v>165347.52</v>
      </c>
      <c r="GEM14" s="5">
        <v>165347.52</v>
      </c>
      <c r="GEN14" s="5">
        <v>165347.52</v>
      </c>
      <c r="GEO14" s="5">
        <v>165347.52</v>
      </c>
      <c r="GEP14" s="5">
        <v>165347.52</v>
      </c>
      <c r="GEQ14" s="5">
        <v>165347.52</v>
      </c>
      <c r="GER14" s="5">
        <v>165347.52</v>
      </c>
      <c r="GES14" s="5">
        <v>165347.52</v>
      </c>
      <c r="GET14" s="5">
        <v>165347.52</v>
      </c>
      <c r="GEU14" s="5">
        <v>165347.52</v>
      </c>
      <c r="GEV14" s="5">
        <v>165347.52</v>
      </c>
      <c r="GEW14" s="5">
        <v>165347.52</v>
      </c>
      <c r="GEX14" s="5">
        <v>165347.52</v>
      </c>
      <c r="GEY14" s="5">
        <v>165347.52</v>
      </c>
      <c r="GEZ14" s="5">
        <v>165347.52</v>
      </c>
      <c r="GFA14" s="5">
        <v>165347.52</v>
      </c>
      <c r="GFB14" s="5">
        <v>165347.52</v>
      </c>
      <c r="GFC14" s="5">
        <v>165347.52</v>
      </c>
      <c r="GFD14" s="5">
        <v>165347.52</v>
      </c>
      <c r="GFE14" s="5">
        <v>165347.52</v>
      </c>
      <c r="GFF14" s="5">
        <v>165347.52</v>
      </c>
      <c r="GFG14" s="5">
        <v>165347.52</v>
      </c>
      <c r="GFH14" s="5">
        <v>165347.52</v>
      </c>
      <c r="GFI14" s="5">
        <v>165347.52</v>
      </c>
      <c r="GFJ14" s="5">
        <v>165347.52</v>
      </c>
      <c r="GFK14" s="5">
        <v>165347.52</v>
      </c>
      <c r="GFL14" s="5">
        <v>165347.52</v>
      </c>
      <c r="GFM14" s="5">
        <v>165347.52</v>
      </c>
      <c r="GFN14" s="5">
        <v>165347.52</v>
      </c>
      <c r="GFO14" s="5">
        <v>165347.52</v>
      </c>
      <c r="GFP14" s="5">
        <v>165347.52</v>
      </c>
      <c r="GFQ14" s="5">
        <v>165347.52</v>
      </c>
      <c r="GFR14" s="5">
        <v>165347.52</v>
      </c>
      <c r="GFS14" s="5">
        <v>165347.52</v>
      </c>
      <c r="GFT14" s="5">
        <v>165347.52</v>
      </c>
      <c r="GFU14" s="5">
        <v>165347.52</v>
      </c>
      <c r="GFV14" s="5">
        <v>165347.52</v>
      </c>
      <c r="GFW14" s="5">
        <v>165347.52</v>
      </c>
      <c r="GFX14" s="5">
        <v>165347.52</v>
      </c>
      <c r="GFY14" s="5">
        <v>165347.52</v>
      </c>
      <c r="GFZ14" s="5">
        <v>165347.52</v>
      </c>
      <c r="GGA14" s="5">
        <v>165347.52</v>
      </c>
      <c r="GGB14" s="5">
        <v>165347.52</v>
      </c>
      <c r="GGC14" s="5">
        <v>165347.52</v>
      </c>
      <c r="GGD14" s="5">
        <v>165347.52</v>
      </c>
      <c r="GGE14" s="5">
        <v>165347.52</v>
      </c>
      <c r="GGF14" s="5">
        <v>165347.52</v>
      </c>
      <c r="GGG14" s="5">
        <v>165347.52</v>
      </c>
      <c r="GGH14" s="5">
        <v>165347.52</v>
      </c>
      <c r="GGI14" s="5">
        <v>165347.52</v>
      </c>
      <c r="GGJ14" s="5">
        <v>165347.52</v>
      </c>
      <c r="GGK14" s="5">
        <v>165347.52</v>
      </c>
      <c r="GGL14" s="5">
        <v>165347.52</v>
      </c>
      <c r="GGM14" s="5">
        <v>165347.52</v>
      </c>
      <c r="GGN14" s="5">
        <v>165347.52</v>
      </c>
      <c r="GGO14" s="5">
        <v>165347.52</v>
      </c>
      <c r="GGP14" s="5">
        <v>165347.52</v>
      </c>
      <c r="GGQ14" s="5">
        <v>165347.52</v>
      </c>
      <c r="GGR14" s="5">
        <v>165347.52</v>
      </c>
      <c r="GGS14" s="5">
        <v>165347.52</v>
      </c>
      <c r="GGT14" s="5">
        <v>165347.52</v>
      </c>
      <c r="GGU14" s="5">
        <v>165347.52</v>
      </c>
      <c r="GGV14" s="5">
        <v>165347.52</v>
      </c>
      <c r="GGW14" s="5">
        <v>165347.52</v>
      </c>
      <c r="GGX14" s="5">
        <v>165347.52</v>
      </c>
      <c r="GGY14" s="5">
        <v>165347.52</v>
      </c>
      <c r="GGZ14" s="5">
        <v>165347.52</v>
      </c>
      <c r="GHA14" s="5">
        <v>165347.52</v>
      </c>
      <c r="GHB14" s="5">
        <v>165347.52</v>
      </c>
      <c r="GHC14" s="5">
        <v>165347.52</v>
      </c>
      <c r="GHD14" s="5">
        <v>165347.52</v>
      </c>
      <c r="GHE14" s="5">
        <v>165347.52</v>
      </c>
      <c r="GHF14" s="5">
        <v>165347.52</v>
      </c>
      <c r="GHG14" s="5">
        <v>165347.52</v>
      </c>
      <c r="GHH14" s="5">
        <v>165347.52</v>
      </c>
      <c r="GHI14" s="5">
        <v>165347.52</v>
      </c>
      <c r="GHJ14" s="5">
        <v>165347.52</v>
      </c>
      <c r="GHK14" s="5">
        <v>165347.52</v>
      </c>
      <c r="GHL14" s="5">
        <v>165347.52</v>
      </c>
      <c r="GHM14" s="5">
        <v>165347.52</v>
      </c>
      <c r="GHN14" s="5">
        <v>165347.52</v>
      </c>
      <c r="GHO14" s="5">
        <v>165347.52</v>
      </c>
      <c r="GHP14" s="5">
        <v>165347.52</v>
      </c>
      <c r="GHQ14" s="5">
        <v>165347.52</v>
      </c>
      <c r="GHR14" s="5">
        <v>165347.52</v>
      </c>
      <c r="GHS14" s="5">
        <v>165347.52</v>
      </c>
      <c r="GHT14" s="5">
        <v>165347.52</v>
      </c>
      <c r="GHU14" s="5">
        <v>165347.52</v>
      </c>
      <c r="GHV14" s="5">
        <v>165347.52</v>
      </c>
      <c r="GHW14" s="5">
        <v>165347.52</v>
      </c>
      <c r="GHX14" s="5">
        <v>165347.52</v>
      </c>
      <c r="GHY14" s="5">
        <v>165347.52</v>
      </c>
      <c r="GHZ14" s="5">
        <v>165347.52</v>
      </c>
      <c r="GIA14" s="5">
        <v>165347.52</v>
      </c>
      <c r="GIB14" s="5">
        <v>165347.52</v>
      </c>
      <c r="GIC14" s="5">
        <v>165347.52</v>
      </c>
      <c r="GID14" s="5">
        <v>165347.52</v>
      </c>
      <c r="GIE14" s="5">
        <v>165347.52</v>
      </c>
      <c r="GIF14" s="5">
        <v>165347.52</v>
      </c>
      <c r="GIG14" s="5">
        <v>165347.52</v>
      </c>
      <c r="GIH14" s="5">
        <v>165347.52</v>
      </c>
      <c r="GII14" s="5">
        <v>165347.52</v>
      </c>
      <c r="GIJ14" s="5">
        <v>165347.52</v>
      </c>
      <c r="GIK14" s="5">
        <v>165347.52</v>
      </c>
      <c r="GIL14" s="5">
        <v>165347.52</v>
      </c>
      <c r="GIM14" s="5">
        <v>165347.52</v>
      </c>
      <c r="GIN14" s="5">
        <v>165347.52</v>
      </c>
      <c r="GIO14" s="5">
        <v>165347.52</v>
      </c>
      <c r="GIP14" s="5">
        <v>165347.52</v>
      </c>
      <c r="GIQ14" s="5">
        <v>165347.52</v>
      </c>
      <c r="GIR14" s="5">
        <v>165347.52</v>
      </c>
      <c r="GIS14" s="5">
        <v>165347.52</v>
      </c>
      <c r="GIT14" s="5">
        <v>165347.52</v>
      </c>
      <c r="GIU14" s="5">
        <v>165347.52</v>
      </c>
      <c r="GIV14" s="5">
        <v>165347.52</v>
      </c>
      <c r="GIW14" s="5">
        <v>165347.52</v>
      </c>
      <c r="GIX14" s="5">
        <v>165347.52</v>
      </c>
      <c r="GIY14" s="5">
        <v>165347.52</v>
      </c>
      <c r="GIZ14" s="5">
        <v>165347.52</v>
      </c>
      <c r="GJA14" s="5">
        <v>165347.52</v>
      </c>
      <c r="GJB14" s="5">
        <v>165347.52</v>
      </c>
      <c r="GJC14" s="5">
        <v>165347.52</v>
      </c>
      <c r="GJD14" s="5">
        <v>165347.52</v>
      </c>
      <c r="GJE14" s="5">
        <v>165347.52</v>
      </c>
      <c r="GJF14" s="5">
        <v>165347.52</v>
      </c>
      <c r="GJG14" s="5">
        <v>165347.52</v>
      </c>
      <c r="GJH14" s="5">
        <v>165347.52</v>
      </c>
      <c r="GJI14" s="5">
        <v>165347.52</v>
      </c>
      <c r="GJJ14" s="5">
        <v>165347.52</v>
      </c>
      <c r="GJK14" s="5">
        <v>165347.52</v>
      </c>
      <c r="GJL14" s="5">
        <v>165347.52</v>
      </c>
      <c r="GJM14" s="5">
        <v>165347.52</v>
      </c>
      <c r="GJN14" s="5">
        <v>165347.52</v>
      </c>
      <c r="GJO14" s="5">
        <v>165347.52</v>
      </c>
      <c r="GJP14" s="5">
        <v>165347.52</v>
      </c>
      <c r="GJQ14" s="5">
        <v>165347.52</v>
      </c>
      <c r="GJR14" s="5">
        <v>165347.52</v>
      </c>
      <c r="GJS14" s="5">
        <v>165347.52</v>
      </c>
      <c r="GJT14" s="5">
        <v>165347.52</v>
      </c>
      <c r="GJU14" s="5">
        <v>165347.52</v>
      </c>
      <c r="GJV14" s="5">
        <v>165347.52</v>
      </c>
      <c r="GJW14" s="5">
        <v>165347.52</v>
      </c>
      <c r="GJX14" s="5">
        <v>165347.52</v>
      </c>
      <c r="GJY14" s="5">
        <v>165347.52</v>
      </c>
      <c r="GJZ14" s="5">
        <v>165347.52</v>
      </c>
      <c r="GKA14" s="5">
        <v>165347.52</v>
      </c>
      <c r="GKB14" s="5">
        <v>165347.52</v>
      </c>
      <c r="GKC14" s="5">
        <v>165347.52</v>
      </c>
      <c r="GKD14" s="5">
        <v>165347.52</v>
      </c>
      <c r="GKE14" s="5">
        <v>165347.52</v>
      </c>
      <c r="GKF14" s="5">
        <v>165347.52</v>
      </c>
      <c r="GKG14" s="5">
        <v>165347.52</v>
      </c>
      <c r="GKH14" s="5">
        <v>165347.52</v>
      </c>
      <c r="GKI14" s="5">
        <v>165347.52</v>
      </c>
      <c r="GKJ14" s="5">
        <v>165347.52</v>
      </c>
      <c r="GKK14" s="5">
        <v>165347.52</v>
      </c>
      <c r="GKL14" s="5">
        <v>165347.52</v>
      </c>
      <c r="GKM14" s="5">
        <v>165347.52</v>
      </c>
      <c r="GKN14" s="5">
        <v>165347.52</v>
      </c>
      <c r="GKO14" s="5">
        <v>165347.52</v>
      </c>
      <c r="GKP14" s="5">
        <v>165347.52</v>
      </c>
      <c r="GKQ14" s="5">
        <v>165347.52</v>
      </c>
      <c r="GKR14" s="5">
        <v>165347.52</v>
      </c>
      <c r="GKS14" s="5">
        <v>165347.52</v>
      </c>
      <c r="GKT14" s="5">
        <v>165347.52</v>
      </c>
      <c r="GKU14" s="5">
        <v>165347.52</v>
      </c>
      <c r="GKV14" s="5">
        <v>165347.52</v>
      </c>
      <c r="GKW14" s="5">
        <v>165347.52</v>
      </c>
      <c r="GKX14" s="5">
        <v>165347.52</v>
      </c>
      <c r="GKY14" s="5">
        <v>165347.52</v>
      </c>
      <c r="GKZ14" s="5">
        <v>165347.52</v>
      </c>
      <c r="GLA14" s="5">
        <v>165347.52</v>
      </c>
      <c r="GLB14" s="5">
        <v>165347.52</v>
      </c>
      <c r="GLC14" s="5">
        <v>165347.52</v>
      </c>
      <c r="GLD14" s="5">
        <v>165347.52</v>
      </c>
      <c r="GLE14" s="5">
        <v>165347.52</v>
      </c>
      <c r="GLF14" s="5">
        <v>165347.52</v>
      </c>
      <c r="GLG14" s="5">
        <v>165347.52</v>
      </c>
      <c r="GLH14" s="5">
        <v>165347.52</v>
      </c>
      <c r="GLI14" s="5">
        <v>165347.52</v>
      </c>
      <c r="GLJ14" s="5">
        <v>165347.52</v>
      </c>
      <c r="GLK14" s="5">
        <v>165347.52</v>
      </c>
      <c r="GLL14" s="5">
        <v>165347.52</v>
      </c>
      <c r="GLM14" s="5">
        <v>165347.52</v>
      </c>
      <c r="GLN14" s="5">
        <v>165347.52</v>
      </c>
      <c r="GLO14" s="5">
        <v>165347.52</v>
      </c>
      <c r="GLP14" s="5">
        <v>165347.52</v>
      </c>
      <c r="GLQ14" s="5">
        <v>165347.52</v>
      </c>
      <c r="GLR14" s="5">
        <v>165347.52</v>
      </c>
      <c r="GLS14" s="5">
        <v>165347.52</v>
      </c>
      <c r="GLT14" s="5">
        <v>165347.52</v>
      </c>
      <c r="GLU14" s="5">
        <v>165347.52</v>
      </c>
      <c r="GLV14" s="5">
        <v>165347.52</v>
      </c>
      <c r="GLW14" s="5">
        <v>165347.52</v>
      </c>
      <c r="GLX14" s="5">
        <v>165347.52</v>
      </c>
      <c r="GLY14" s="5">
        <v>165347.52</v>
      </c>
      <c r="GLZ14" s="5">
        <v>165347.52</v>
      </c>
      <c r="GMA14" s="5">
        <v>165347.52</v>
      </c>
      <c r="GMB14" s="5">
        <v>165347.52</v>
      </c>
      <c r="GMC14" s="5">
        <v>165347.52</v>
      </c>
      <c r="GMD14" s="5">
        <v>165347.52</v>
      </c>
      <c r="GME14" s="5">
        <v>165347.52</v>
      </c>
      <c r="GMF14" s="5">
        <v>165347.52</v>
      </c>
      <c r="GMG14" s="5">
        <v>165347.52</v>
      </c>
      <c r="GMH14" s="5">
        <v>165347.52</v>
      </c>
      <c r="GMI14" s="5">
        <v>165347.52</v>
      </c>
      <c r="GMJ14" s="5">
        <v>165347.52</v>
      </c>
      <c r="GMK14" s="5">
        <v>165347.52</v>
      </c>
      <c r="GML14" s="5">
        <v>165347.52</v>
      </c>
      <c r="GMM14" s="5">
        <v>165347.52</v>
      </c>
      <c r="GMN14" s="5">
        <v>165347.52</v>
      </c>
      <c r="GMO14" s="5">
        <v>165347.52</v>
      </c>
      <c r="GMP14" s="5">
        <v>165347.52</v>
      </c>
      <c r="GMQ14" s="5">
        <v>165347.52</v>
      </c>
      <c r="GMR14" s="5">
        <v>165347.52</v>
      </c>
      <c r="GMS14" s="5">
        <v>165347.52</v>
      </c>
      <c r="GMT14" s="5">
        <v>165347.52</v>
      </c>
      <c r="GMU14" s="5">
        <v>165347.52</v>
      </c>
      <c r="GMV14" s="5">
        <v>165347.52</v>
      </c>
      <c r="GMW14" s="5">
        <v>165347.52</v>
      </c>
      <c r="GMX14" s="5">
        <v>165347.52</v>
      </c>
      <c r="GMY14" s="5">
        <v>165347.52</v>
      </c>
      <c r="GMZ14" s="5">
        <v>165347.52</v>
      </c>
      <c r="GNA14" s="5">
        <v>165347.52</v>
      </c>
      <c r="GNB14" s="5">
        <v>165347.52</v>
      </c>
      <c r="GNC14" s="5">
        <v>165347.52</v>
      </c>
      <c r="GND14" s="5">
        <v>165347.52</v>
      </c>
      <c r="GNE14" s="5">
        <v>165347.52</v>
      </c>
      <c r="GNF14" s="5">
        <v>165347.52</v>
      </c>
      <c r="GNG14" s="5">
        <v>165347.52</v>
      </c>
      <c r="GNH14" s="5">
        <v>165347.52</v>
      </c>
      <c r="GNI14" s="5">
        <v>165347.52</v>
      </c>
      <c r="GNJ14" s="5">
        <v>165347.52</v>
      </c>
      <c r="GNK14" s="5">
        <v>165347.52</v>
      </c>
      <c r="GNL14" s="5">
        <v>165347.52</v>
      </c>
      <c r="GNM14" s="5">
        <v>165347.52</v>
      </c>
      <c r="GNN14" s="5">
        <v>165347.52</v>
      </c>
      <c r="GNO14" s="5">
        <v>165347.52</v>
      </c>
      <c r="GNP14" s="5">
        <v>165347.52</v>
      </c>
      <c r="GNQ14" s="5">
        <v>165347.52</v>
      </c>
      <c r="GNR14" s="5">
        <v>165347.52</v>
      </c>
      <c r="GNS14" s="5">
        <v>165347.52</v>
      </c>
      <c r="GNT14" s="5">
        <v>165347.52</v>
      </c>
      <c r="GNU14" s="5">
        <v>165347.52</v>
      </c>
      <c r="GNV14" s="5">
        <v>165347.52</v>
      </c>
      <c r="GNW14" s="5">
        <v>165347.52</v>
      </c>
      <c r="GNX14" s="5">
        <v>165347.52</v>
      </c>
      <c r="GNY14" s="5">
        <v>165347.52</v>
      </c>
      <c r="GNZ14" s="5">
        <v>165347.52</v>
      </c>
      <c r="GOA14" s="5">
        <v>165347.52</v>
      </c>
      <c r="GOB14" s="5">
        <v>165347.52</v>
      </c>
      <c r="GOC14" s="5">
        <v>165347.52</v>
      </c>
      <c r="GOD14" s="5">
        <v>165347.52</v>
      </c>
      <c r="GOE14" s="5">
        <v>165347.52</v>
      </c>
      <c r="GOF14" s="5">
        <v>165347.52</v>
      </c>
      <c r="GOG14" s="5">
        <v>165347.52</v>
      </c>
      <c r="GOH14" s="5">
        <v>165347.52</v>
      </c>
      <c r="GOI14" s="5">
        <v>165347.52</v>
      </c>
      <c r="GOJ14" s="5">
        <v>165347.52</v>
      </c>
      <c r="GOK14" s="5">
        <v>165347.52</v>
      </c>
      <c r="GOL14" s="5">
        <v>165347.52</v>
      </c>
      <c r="GOM14" s="5">
        <v>165347.52</v>
      </c>
      <c r="GON14" s="5">
        <v>165347.52</v>
      </c>
      <c r="GOO14" s="5">
        <v>165347.52</v>
      </c>
      <c r="GOP14" s="5">
        <v>165347.52</v>
      </c>
      <c r="GOQ14" s="5">
        <v>165347.52</v>
      </c>
      <c r="GOR14" s="5">
        <v>165347.52</v>
      </c>
      <c r="GOS14" s="5">
        <v>165347.52</v>
      </c>
      <c r="GOT14" s="5">
        <v>165347.52</v>
      </c>
      <c r="GOU14" s="5">
        <v>165347.52</v>
      </c>
      <c r="GOV14" s="5">
        <v>165347.52</v>
      </c>
      <c r="GOW14" s="5">
        <v>165347.52</v>
      </c>
      <c r="GOX14" s="5">
        <v>165347.52</v>
      </c>
      <c r="GOY14" s="5">
        <v>165347.52</v>
      </c>
      <c r="GOZ14" s="5">
        <v>165347.52</v>
      </c>
      <c r="GPA14" s="5">
        <v>165347.52</v>
      </c>
      <c r="GPB14" s="5">
        <v>165347.52</v>
      </c>
      <c r="GPC14" s="5">
        <v>165347.52</v>
      </c>
      <c r="GPD14" s="5">
        <v>165347.52</v>
      </c>
      <c r="GPE14" s="5">
        <v>165347.52</v>
      </c>
      <c r="GPF14" s="5">
        <v>165347.52</v>
      </c>
      <c r="GPG14" s="5">
        <v>165347.52</v>
      </c>
      <c r="GPH14" s="5">
        <v>165347.52</v>
      </c>
      <c r="GPI14" s="5">
        <v>165347.52</v>
      </c>
      <c r="GPJ14" s="5">
        <v>165347.52</v>
      </c>
      <c r="GPK14" s="5">
        <v>165347.52</v>
      </c>
      <c r="GPL14" s="5">
        <v>165347.52</v>
      </c>
      <c r="GPM14" s="5">
        <v>165347.52</v>
      </c>
      <c r="GPN14" s="5">
        <v>165347.52</v>
      </c>
      <c r="GPO14" s="5">
        <v>165347.52</v>
      </c>
      <c r="GPP14" s="5">
        <v>165347.52</v>
      </c>
      <c r="GPQ14" s="5">
        <v>165347.52</v>
      </c>
      <c r="GPR14" s="5">
        <v>165347.52</v>
      </c>
      <c r="GPS14" s="5">
        <v>165347.52</v>
      </c>
      <c r="GPT14" s="5">
        <v>165347.52</v>
      </c>
      <c r="GPU14" s="5">
        <v>165347.52</v>
      </c>
      <c r="GPV14" s="5">
        <v>165347.52</v>
      </c>
      <c r="GPW14" s="5">
        <v>165347.52</v>
      </c>
      <c r="GPX14" s="5">
        <v>165347.52</v>
      </c>
      <c r="GPY14" s="5">
        <v>165347.52</v>
      </c>
      <c r="GPZ14" s="5">
        <v>165347.52</v>
      </c>
      <c r="GQA14" s="5">
        <v>165347.52</v>
      </c>
      <c r="GQB14" s="5">
        <v>165347.52</v>
      </c>
      <c r="GQC14" s="5">
        <v>165347.52</v>
      </c>
      <c r="GQD14" s="5">
        <v>165347.52</v>
      </c>
      <c r="GQE14" s="5">
        <v>165347.52</v>
      </c>
      <c r="GQF14" s="5">
        <v>165347.52</v>
      </c>
      <c r="GQG14" s="5">
        <v>165347.52</v>
      </c>
      <c r="GQH14" s="5">
        <v>165347.52</v>
      </c>
      <c r="GQI14" s="5">
        <v>165347.52</v>
      </c>
      <c r="GQJ14" s="5">
        <v>165347.52</v>
      </c>
      <c r="GQK14" s="5">
        <v>165347.52</v>
      </c>
      <c r="GQL14" s="5">
        <v>165347.52</v>
      </c>
      <c r="GQM14" s="5">
        <v>165347.52</v>
      </c>
      <c r="GQN14" s="5">
        <v>165347.52</v>
      </c>
      <c r="GQO14" s="5">
        <v>165347.52</v>
      </c>
      <c r="GQP14" s="5">
        <v>165347.52</v>
      </c>
      <c r="GQQ14" s="5">
        <v>165347.52</v>
      </c>
      <c r="GQR14" s="5">
        <v>165347.52</v>
      </c>
      <c r="GQS14" s="5">
        <v>165347.52</v>
      </c>
      <c r="GQT14" s="5">
        <v>165347.52</v>
      </c>
      <c r="GQU14" s="5">
        <v>165347.52</v>
      </c>
      <c r="GQV14" s="5">
        <v>165347.52</v>
      </c>
      <c r="GQW14" s="5">
        <v>165347.52</v>
      </c>
      <c r="GQX14" s="5">
        <v>165347.52</v>
      </c>
      <c r="GQY14" s="5">
        <v>165347.52</v>
      </c>
      <c r="GQZ14" s="5">
        <v>165347.52</v>
      </c>
      <c r="GRA14" s="5">
        <v>165347.52</v>
      </c>
      <c r="GRB14" s="5">
        <v>165347.52</v>
      </c>
      <c r="GRC14" s="5">
        <v>165347.52</v>
      </c>
      <c r="GRD14" s="5">
        <v>165347.52</v>
      </c>
      <c r="GRE14" s="5">
        <v>165347.52</v>
      </c>
      <c r="GRF14" s="5">
        <v>165347.52</v>
      </c>
      <c r="GRG14" s="5">
        <v>165347.52</v>
      </c>
      <c r="GRH14" s="5">
        <v>165347.52</v>
      </c>
      <c r="GRI14" s="5">
        <v>165347.52</v>
      </c>
      <c r="GRJ14" s="5">
        <v>165347.52</v>
      </c>
      <c r="GRK14" s="5">
        <v>165347.52</v>
      </c>
      <c r="GRL14" s="5">
        <v>165347.52</v>
      </c>
      <c r="GRM14" s="5">
        <v>165347.52</v>
      </c>
      <c r="GRN14" s="5">
        <v>165347.52</v>
      </c>
      <c r="GRO14" s="5">
        <v>165347.52</v>
      </c>
      <c r="GRP14" s="5">
        <v>165347.52</v>
      </c>
      <c r="GRQ14" s="5">
        <v>165347.52</v>
      </c>
      <c r="GRR14" s="5">
        <v>165347.52</v>
      </c>
      <c r="GRS14" s="5">
        <v>165347.52</v>
      </c>
      <c r="GRT14" s="5">
        <v>165347.52</v>
      </c>
      <c r="GRU14" s="5">
        <v>165347.52</v>
      </c>
      <c r="GRV14" s="5">
        <v>165347.52</v>
      </c>
      <c r="GRW14" s="5">
        <v>165347.52</v>
      </c>
      <c r="GRX14" s="5">
        <v>165347.52</v>
      </c>
      <c r="GRY14" s="5">
        <v>165347.52</v>
      </c>
      <c r="GRZ14" s="5">
        <v>165347.52</v>
      </c>
      <c r="GSA14" s="5">
        <v>165347.52</v>
      </c>
      <c r="GSB14" s="5">
        <v>165347.52</v>
      </c>
      <c r="GSC14" s="5">
        <v>165347.52</v>
      </c>
      <c r="GSD14" s="5">
        <v>165347.52</v>
      </c>
      <c r="GSE14" s="5">
        <v>165347.52</v>
      </c>
      <c r="GSF14" s="5">
        <v>165347.52</v>
      </c>
      <c r="GSG14" s="5">
        <v>165347.52</v>
      </c>
      <c r="GSH14" s="5">
        <v>165347.52</v>
      </c>
      <c r="GSI14" s="5">
        <v>165347.52</v>
      </c>
      <c r="GSJ14" s="5">
        <v>165347.52</v>
      </c>
      <c r="GSK14" s="5">
        <v>165347.52</v>
      </c>
      <c r="GSL14" s="5">
        <v>165347.52</v>
      </c>
      <c r="GSM14" s="5">
        <v>165347.52</v>
      </c>
      <c r="GSN14" s="5">
        <v>165347.52</v>
      </c>
      <c r="GSO14" s="5">
        <v>165347.52</v>
      </c>
      <c r="GSP14" s="5">
        <v>165347.52</v>
      </c>
      <c r="GSQ14" s="5">
        <v>165347.52</v>
      </c>
      <c r="GSR14" s="5">
        <v>165347.52</v>
      </c>
      <c r="GSS14" s="5">
        <v>165347.52</v>
      </c>
      <c r="GST14" s="5">
        <v>165347.52</v>
      </c>
      <c r="GSU14" s="5">
        <v>165347.52</v>
      </c>
      <c r="GSV14" s="5">
        <v>165347.52</v>
      </c>
      <c r="GSW14" s="5">
        <v>165347.52</v>
      </c>
      <c r="GSX14" s="5">
        <v>165347.52</v>
      </c>
      <c r="GSY14" s="5">
        <v>165347.52</v>
      </c>
      <c r="GSZ14" s="5">
        <v>165347.52</v>
      </c>
      <c r="GTA14" s="5">
        <v>165347.52</v>
      </c>
      <c r="GTB14" s="5">
        <v>165347.52</v>
      </c>
      <c r="GTC14" s="5">
        <v>165347.52</v>
      </c>
      <c r="GTD14" s="5">
        <v>165347.52</v>
      </c>
      <c r="GTE14" s="5">
        <v>165347.52</v>
      </c>
      <c r="GTF14" s="5">
        <v>165347.52</v>
      </c>
      <c r="GTG14" s="5">
        <v>165347.52</v>
      </c>
      <c r="GTH14" s="5">
        <v>165347.52</v>
      </c>
      <c r="GTI14" s="5">
        <v>165347.52</v>
      </c>
      <c r="GTJ14" s="5">
        <v>165347.52</v>
      </c>
      <c r="GTK14" s="5">
        <v>165347.52</v>
      </c>
      <c r="GTL14" s="5">
        <v>165347.52</v>
      </c>
      <c r="GTM14" s="5">
        <v>165347.52</v>
      </c>
      <c r="GTN14" s="5">
        <v>165347.52</v>
      </c>
      <c r="GTO14" s="5">
        <v>165347.52</v>
      </c>
      <c r="GTP14" s="5">
        <v>165347.52</v>
      </c>
      <c r="GTQ14" s="5">
        <v>165347.52</v>
      </c>
      <c r="GTR14" s="5">
        <v>165347.52</v>
      </c>
      <c r="GTS14" s="5">
        <v>165347.52</v>
      </c>
      <c r="GTT14" s="5">
        <v>165347.52</v>
      </c>
      <c r="GTU14" s="5">
        <v>165347.52</v>
      </c>
      <c r="GTV14" s="5">
        <v>165347.52</v>
      </c>
      <c r="GTW14" s="5">
        <v>165347.52</v>
      </c>
      <c r="GTX14" s="5">
        <v>165347.52</v>
      </c>
      <c r="GTY14" s="5">
        <v>165347.52</v>
      </c>
      <c r="GTZ14" s="5">
        <v>165347.52</v>
      </c>
      <c r="GUA14" s="5">
        <v>165347.52</v>
      </c>
      <c r="GUB14" s="5">
        <v>165347.52</v>
      </c>
      <c r="GUC14" s="5">
        <v>165347.52</v>
      </c>
      <c r="GUD14" s="5">
        <v>165347.52</v>
      </c>
      <c r="GUE14" s="5">
        <v>165347.52</v>
      </c>
      <c r="GUF14" s="5">
        <v>165347.52</v>
      </c>
      <c r="GUG14" s="5">
        <v>165347.52</v>
      </c>
      <c r="GUH14" s="5">
        <v>165347.52</v>
      </c>
      <c r="GUI14" s="5">
        <v>165347.52</v>
      </c>
      <c r="GUJ14" s="5">
        <v>165347.52</v>
      </c>
      <c r="GUK14" s="5">
        <v>165347.52</v>
      </c>
      <c r="GUL14" s="5">
        <v>165347.52</v>
      </c>
      <c r="GUM14" s="5">
        <v>165347.52</v>
      </c>
      <c r="GUN14" s="5">
        <v>165347.52</v>
      </c>
      <c r="GUO14" s="5">
        <v>165347.52</v>
      </c>
      <c r="GUP14" s="5">
        <v>165347.52</v>
      </c>
      <c r="GUQ14" s="5">
        <v>165347.52</v>
      </c>
      <c r="GUR14" s="5">
        <v>165347.52</v>
      </c>
      <c r="GUS14" s="5">
        <v>165347.52</v>
      </c>
      <c r="GUT14" s="5">
        <v>165347.52</v>
      </c>
      <c r="GUU14" s="5">
        <v>165347.52</v>
      </c>
      <c r="GUV14" s="5">
        <v>165347.52</v>
      </c>
      <c r="GUW14" s="5">
        <v>165347.52</v>
      </c>
      <c r="GUX14" s="5">
        <v>165347.52</v>
      </c>
      <c r="GUY14" s="5">
        <v>165347.52</v>
      </c>
      <c r="GUZ14" s="5">
        <v>165347.52</v>
      </c>
      <c r="GVA14" s="5">
        <v>165347.52</v>
      </c>
      <c r="GVB14" s="5">
        <v>165347.52</v>
      </c>
      <c r="GVC14" s="5">
        <v>165347.52</v>
      </c>
      <c r="GVD14" s="5">
        <v>165347.52</v>
      </c>
      <c r="GVE14" s="5">
        <v>165347.52</v>
      </c>
      <c r="GVF14" s="5">
        <v>165347.52</v>
      </c>
      <c r="GVG14" s="5">
        <v>165347.52</v>
      </c>
      <c r="GVH14" s="5">
        <v>165347.52</v>
      </c>
      <c r="GVI14" s="5">
        <v>165347.52</v>
      </c>
      <c r="GVJ14" s="5">
        <v>165347.52</v>
      </c>
      <c r="GVK14" s="5">
        <v>165347.52</v>
      </c>
      <c r="GVL14" s="5">
        <v>165347.52</v>
      </c>
      <c r="GVM14" s="5">
        <v>165347.52</v>
      </c>
      <c r="GVN14" s="5">
        <v>165347.52</v>
      </c>
      <c r="GVO14" s="5">
        <v>165347.52</v>
      </c>
      <c r="GVP14" s="5">
        <v>165347.52</v>
      </c>
      <c r="GVQ14" s="5">
        <v>165347.52</v>
      </c>
      <c r="GVR14" s="5">
        <v>165347.52</v>
      </c>
      <c r="GVS14" s="5">
        <v>165347.52</v>
      </c>
      <c r="GVT14" s="5">
        <v>165347.52</v>
      </c>
      <c r="GVU14" s="5">
        <v>165347.52</v>
      </c>
      <c r="GVV14" s="5">
        <v>165347.52</v>
      </c>
      <c r="GVW14" s="5">
        <v>165347.52</v>
      </c>
      <c r="GVX14" s="5">
        <v>165347.52</v>
      </c>
      <c r="GVY14" s="5">
        <v>165347.52</v>
      </c>
      <c r="GVZ14" s="5">
        <v>165347.52</v>
      </c>
      <c r="GWA14" s="5">
        <v>165347.52</v>
      </c>
      <c r="GWB14" s="5">
        <v>165347.52</v>
      </c>
      <c r="GWC14" s="5">
        <v>165347.52</v>
      </c>
      <c r="GWD14" s="5">
        <v>165347.52</v>
      </c>
      <c r="GWE14" s="5">
        <v>165347.52</v>
      </c>
      <c r="GWF14" s="5">
        <v>165347.52</v>
      </c>
      <c r="GWG14" s="5">
        <v>165347.52</v>
      </c>
      <c r="GWH14" s="5">
        <v>165347.52</v>
      </c>
      <c r="GWI14" s="5">
        <v>165347.52</v>
      </c>
      <c r="GWJ14" s="5">
        <v>165347.52</v>
      </c>
      <c r="GWK14" s="5">
        <v>165347.52</v>
      </c>
      <c r="GWL14" s="5">
        <v>165347.52</v>
      </c>
      <c r="GWM14" s="5">
        <v>165347.52</v>
      </c>
      <c r="GWN14" s="5">
        <v>165347.52</v>
      </c>
      <c r="GWO14" s="5">
        <v>165347.52</v>
      </c>
      <c r="GWP14" s="5">
        <v>165347.52</v>
      </c>
      <c r="GWQ14" s="5">
        <v>165347.52</v>
      </c>
      <c r="GWR14" s="5">
        <v>165347.52</v>
      </c>
      <c r="GWS14" s="5">
        <v>165347.52</v>
      </c>
      <c r="GWT14" s="5">
        <v>165347.52</v>
      </c>
      <c r="GWU14" s="5">
        <v>165347.52</v>
      </c>
      <c r="GWV14" s="5">
        <v>165347.52</v>
      </c>
      <c r="GWW14" s="5">
        <v>165347.52</v>
      </c>
      <c r="GWX14" s="5">
        <v>165347.52</v>
      </c>
      <c r="GWY14" s="5">
        <v>165347.52</v>
      </c>
      <c r="GWZ14" s="5">
        <v>165347.52</v>
      </c>
      <c r="GXA14" s="5">
        <v>165347.52</v>
      </c>
      <c r="GXB14" s="5">
        <v>165347.52</v>
      </c>
      <c r="GXC14" s="5">
        <v>165347.52</v>
      </c>
      <c r="GXD14" s="5">
        <v>165347.52</v>
      </c>
      <c r="GXE14" s="5">
        <v>165347.52</v>
      </c>
      <c r="GXF14" s="5">
        <v>165347.52</v>
      </c>
      <c r="GXG14" s="5">
        <v>165347.52</v>
      </c>
      <c r="GXH14" s="5">
        <v>165347.52</v>
      </c>
      <c r="GXI14" s="5">
        <v>165347.52</v>
      </c>
      <c r="GXJ14" s="5">
        <v>165347.52</v>
      </c>
      <c r="GXK14" s="5">
        <v>165347.52</v>
      </c>
      <c r="GXL14" s="5">
        <v>165347.52</v>
      </c>
      <c r="GXM14" s="5">
        <v>165347.52</v>
      </c>
      <c r="GXN14" s="5">
        <v>165347.52</v>
      </c>
      <c r="GXO14" s="5">
        <v>165347.52</v>
      </c>
      <c r="GXP14" s="5">
        <v>165347.52</v>
      </c>
      <c r="GXQ14" s="5">
        <v>165347.52</v>
      </c>
      <c r="GXR14" s="5">
        <v>165347.52</v>
      </c>
      <c r="GXS14" s="5">
        <v>165347.52</v>
      </c>
      <c r="GXT14" s="5">
        <v>165347.52</v>
      </c>
      <c r="GXU14" s="5">
        <v>165347.52</v>
      </c>
      <c r="GXV14" s="5">
        <v>165347.52</v>
      </c>
      <c r="GXW14" s="5">
        <v>165347.52</v>
      </c>
      <c r="GXX14" s="5">
        <v>165347.52</v>
      </c>
      <c r="GXY14" s="5">
        <v>165347.52</v>
      </c>
      <c r="GXZ14" s="5">
        <v>165347.52</v>
      </c>
      <c r="GYA14" s="5">
        <v>165347.52</v>
      </c>
      <c r="GYB14" s="5">
        <v>165347.52</v>
      </c>
      <c r="GYC14" s="5">
        <v>165347.52</v>
      </c>
      <c r="GYD14" s="5">
        <v>165347.52</v>
      </c>
      <c r="GYE14" s="5">
        <v>165347.52</v>
      </c>
      <c r="GYF14" s="5">
        <v>165347.52</v>
      </c>
      <c r="GYG14" s="5">
        <v>165347.52</v>
      </c>
      <c r="GYH14" s="5">
        <v>165347.52</v>
      </c>
      <c r="GYI14" s="5">
        <v>165347.52</v>
      </c>
      <c r="GYJ14" s="5">
        <v>165347.52</v>
      </c>
      <c r="GYK14" s="5">
        <v>165347.52</v>
      </c>
      <c r="GYL14" s="5">
        <v>165347.52</v>
      </c>
      <c r="GYM14" s="5">
        <v>165347.52</v>
      </c>
      <c r="GYN14" s="5">
        <v>165347.52</v>
      </c>
      <c r="GYO14" s="5">
        <v>165347.52</v>
      </c>
      <c r="GYP14" s="5">
        <v>165347.52</v>
      </c>
      <c r="GYQ14" s="5">
        <v>165347.52</v>
      </c>
      <c r="GYR14" s="5">
        <v>165347.52</v>
      </c>
      <c r="GYS14" s="5">
        <v>165347.52</v>
      </c>
      <c r="GYT14" s="5">
        <v>165347.52</v>
      </c>
      <c r="GYU14" s="5">
        <v>165347.52</v>
      </c>
      <c r="GYV14" s="5">
        <v>165347.52</v>
      </c>
      <c r="GYW14" s="5">
        <v>165347.52</v>
      </c>
      <c r="GYX14" s="5">
        <v>165347.52</v>
      </c>
      <c r="GYY14" s="5">
        <v>165347.52</v>
      </c>
      <c r="GYZ14" s="5">
        <v>165347.52</v>
      </c>
      <c r="GZA14" s="5">
        <v>165347.52</v>
      </c>
      <c r="GZB14" s="5">
        <v>165347.52</v>
      </c>
      <c r="GZC14" s="5">
        <v>165347.52</v>
      </c>
      <c r="GZD14" s="5">
        <v>165347.52</v>
      </c>
      <c r="GZE14" s="5">
        <v>165347.52</v>
      </c>
      <c r="GZF14" s="5">
        <v>165347.52</v>
      </c>
      <c r="GZG14" s="5">
        <v>165347.52</v>
      </c>
      <c r="GZH14" s="5">
        <v>165347.52</v>
      </c>
      <c r="GZI14" s="5">
        <v>165347.52</v>
      </c>
      <c r="GZJ14" s="5">
        <v>165347.52</v>
      </c>
      <c r="GZK14" s="5">
        <v>165347.52</v>
      </c>
      <c r="GZL14" s="5">
        <v>165347.52</v>
      </c>
      <c r="GZM14" s="5">
        <v>165347.52</v>
      </c>
      <c r="GZN14" s="5">
        <v>165347.52</v>
      </c>
      <c r="GZO14" s="5">
        <v>165347.52</v>
      </c>
      <c r="GZP14" s="5">
        <v>165347.52</v>
      </c>
      <c r="GZQ14" s="5">
        <v>165347.52</v>
      </c>
      <c r="GZR14" s="5">
        <v>165347.52</v>
      </c>
      <c r="GZS14" s="5">
        <v>165347.52</v>
      </c>
      <c r="GZT14" s="5">
        <v>165347.52</v>
      </c>
      <c r="GZU14" s="5">
        <v>165347.52</v>
      </c>
      <c r="GZV14" s="5">
        <v>165347.52</v>
      </c>
      <c r="GZW14" s="5">
        <v>165347.52</v>
      </c>
      <c r="GZX14" s="5">
        <v>165347.52</v>
      </c>
      <c r="GZY14" s="5">
        <v>165347.52</v>
      </c>
      <c r="GZZ14" s="5">
        <v>165347.52</v>
      </c>
      <c r="HAA14" s="5">
        <v>165347.52</v>
      </c>
      <c r="HAB14" s="5">
        <v>165347.52</v>
      </c>
      <c r="HAC14" s="5">
        <v>165347.52</v>
      </c>
      <c r="HAD14" s="5">
        <v>165347.52</v>
      </c>
      <c r="HAE14" s="5">
        <v>165347.52</v>
      </c>
      <c r="HAF14" s="5">
        <v>165347.52</v>
      </c>
      <c r="HAG14" s="5">
        <v>165347.52</v>
      </c>
      <c r="HAH14" s="5">
        <v>165347.52</v>
      </c>
      <c r="HAI14" s="5">
        <v>165347.52</v>
      </c>
      <c r="HAJ14" s="5">
        <v>165347.52</v>
      </c>
      <c r="HAK14" s="5">
        <v>165347.52</v>
      </c>
      <c r="HAL14" s="5">
        <v>165347.52</v>
      </c>
      <c r="HAM14" s="5">
        <v>165347.52</v>
      </c>
      <c r="HAN14" s="5">
        <v>165347.52</v>
      </c>
      <c r="HAO14" s="5">
        <v>165347.52</v>
      </c>
      <c r="HAP14" s="5">
        <v>165347.52</v>
      </c>
      <c r="HAQ14" s="5">
        <v>165347.52</v>
      </c>
      <c r="HAR14" s="5">
        <v>165347.52</v>
      </c>
      <c r="HAS14" s="5">
        <v>165347.52</v>
      </c>
      <c r="HAT14" s="5">
        <v>165347.52</v>
      </c>
      <c r="HAU14" s="5">
        <v>165347.52</v>
      </c>
      <c r="HAV14" s="5">
        <v>165347.52</v>
      </c>
      <c r="HAW14" s="5">
        <v>165347.52</v>
      </c>
      <c r="HAX14" s="5">
        <v>165347.52</v>
      </c>
      <c r="HAY14" s="5">
        <v>165347.52</v>
      </c>
      <c r="HAZ14" s="5">
        <v>165347.52</v>
      </c>
      <c r="HBA14" s="5">
        <v>165347.52</v>
      </c>
      <c r="HBB14" s="5">
        <v>165347.52</v>
      </c>
      <c r="HBC14" s="5">
        <v>165347.52</v>
      </c>
      <c r="HBD14" s="5">
        <v>165347.52</v>
      </c>
      <c r="HBE14" s="5">
        <v>165347.52</v>
      </c>
      <c r="HBF14" s="5">
        <v>165347.52</v>
      </c>
      <c r="HBG14" s="5">
        <v>165347.52</v>
      </c>
      <c r="HBH14" s="5">
        <v>165347.52</v>
      </c>
      <c r="HBI14" s="5">
        <v>165347.52</v>
      </c>
      <c r="HBJ14" s="5">
        <v>165347.52</v>
      </c>
      <c r="HBK14" s="5">
        <v>165347.52</v>
      </c>
      <c r="HBL14" s="5">
        <v>165347.52</v>
      </c>
      <c r="HBM14" s="5">
        <v>165347.52</v>
      </c>
      <c r="HBN14" s="5">
        <v>165347.52</v>
      </c>
      <c r="HBO14" s="5">
        <v>165347.52</v>
      </c>
      <c r="HBP14" s="5">
        <v>165347.52</v>
      </c>
      <c r="HBQ14" s="5">
        <v>165347.52</v>
      </c>
      <c r="HBR14" s="5">
        <v>165347.52</v>
      </c>
      <c r="HBS14" s="5">
        <v>165347.52</v>
      </c>
      <c r="HBT14" s="5">
        <v>165347.52</v>
      </c>
      <c r="HBU14" s="5">
        <v>165347.52</v>
      </c>
      <c r="HBV14" s="5">
        <v>165347.52</v>
      </c>
      <c r="HBW14" s="5">
        <v>165347.52</v>
      </c>
      <c r="HBX14" s="5">
        <v>165347.52</v>
      </c>
      <c r="HBY14" s="5">
        <v>165347.52</v>
      </c>
      <c r="HBZ14" s="5">
        <v>165347.52</v>
      </c>
      <c r="HCA14" s="5">
        <v>165347.52</v>
      </c>
      <c r="HCB14" s="5">
        <v>165347.52</v>
      </c>
      <c r="HCC14" s="5">
        <v>165347.52</v>
      </c>
      <c r="HCD14" s="5">
        <v>165347.52</v>
      </c>
      <c r="HCE14" s="5">
        <v>165347.52</v>
      </c>
      <c r="HCF14" s="5">
        <v>165347.52</v>
      </c>
      <c r="HCG14" s="5">
        <v>165347.52</v>
      </c>
      <c r="HCH14" s="5">
        <v>165347.52</v>
      </c>
      <c r="HCI14" s="5">
        <v>165347.52</v>
      </c>
      <c r="HCJ14" s="5">
        <v>165347.52</v>
      </c>
      <c r="HCK14" s="5">
        <v>165347.52</v>
      </c>
      <c r="HCL14" s="5">
        <v>165347.52</v>
      </c>
      <c r="HCM14" s="5">
        <v>165347.52</v>
      </c>
      <c r="HCN14" s="5">
        <v>165347.52</v>
      </c>
      <c r="HCO14" s="5">
        <v>165347.52</v>
      </c>
      <c r="HCP14" s="5">
        <v>165347.52</v>
      </c>
      <c r="HCQ14" s="5">
        <v>165347.52</v>
      </c>
      <c r="HCR14" s="5">
        <v>165347.52</v>
      </c>
      <c r="HCS14" s="5">
        <v>165347.52</v>
      </c>
      <c r="HCT14" s="5">
        <v>165347.52</v>
      </c>
      <c r="HCU14" s="5">
        <v>165347.52</v>
      </c>
      <c r="HCV14" s="5">
        <v>165347.52</v>
      </c>
      <c r="HCW14" s="5">
        <v>165347.52</v>
      </c>
      <c r="HCX14" s="5">
        <v>165347.52</v>
      </c>
      <c r="HCY14" s="5">
        <v>165347.52</v>
      </c>
      <c r="HCZ14" s="5">
        <v>165347.52</v>
      </c>
      <c r="HDA14" s="5">
        <v>165347.52</v>
      </c>
      <c r="HDB14" s="5">
        <v>165347.52</v>
      </c>
      <c r="HDC14" s="5">
        <v>165347.52</v>
      </c>
      <c r="HDD14" s="5">
        <v>165347.52</v>
      </c>
      <c r="HDE14" s="5">
        <v>165347.52</v>
      </c>
      <c r="HDF14" s="5">
        <v>165347.52</v>
      </c>
      <c r="HDG14" s="5">
        <v>165347.52</v>
      </c>
      <c r="HDH14" s="5">
        <v>165347.52</v>
      </c>
      <c r="HDI14" s="5">
        <v>165347.52</v>
      </c>
      <c r="HDJ14" s="5">
        <v>165347.52</v>
      </c>
      <c r="HDK14" s="5">
        <v>165347.52</v>
      </c>
      <c r="HDL14" s="5">
        <v>165347.52</v>
      </c>
      <c r="HDM14" s="5">
        <v>165347.52</v>
      </c>
      <c r="HDN14" s="5">
        <v>165347.52</v>
      </c>
      <c r="HDO14" s="5">
        <v>165347.52</v>
      </c>
      <c r="HDP14" s="5">
        <v>165347.52</v>
      </c>
      <c r="HDQ14" s="5">
        <v>165347.52</v>
      </c>
      <c r="HDR14" s="5">
        <v>165347.52</v>
      </c>
      <c r="HDS14" s="5">
        <v>165347.52</v>
      </c>
      <c r="HDT14" s="5">
        <v>165347.52</v>
      </c>
      <c r="HDU14" s="5">
        <v>165347.52</v>
      </c>
      <c r="HDV14" s="5">
        <v>165347.52</v>
      </c>
      <c r="HDW14" s="5">
        <v>165347.52</v>
      </c>
      <c r="HDX14" s="5">
        <v>165347.52</v>
      </c>
      <c r="HDY14" s="5">
        <v>165347.52</v>
      </c>
      <c r="HDZ14" s="5">
        <v>165347.52</v>
      </c>
      <c r="HEA14" s="5">
        <v>165347.52</v>
      </c>
      <c r="HEB14" s="5">
        <v>165347.52</v>
      </c>
      <c r="HEC14" s="5">
        <v>165347.52</v>
      </c>
      <c r="HED14" s="5">
        <v>165347.52</v>
      </c>
      <c r="HEE14" s="5">
        <v>165347.52</v>
      </c>
      <c r="HEF14" s="5">
        <v>165347.52</v>
      </c>
      <c r="HEG14" s="5">
        <v>165347.52</v>
      </c>
      <c r="HEH14" s="5">
        <v>165347.52</v>
      </c>
      <c r="HEI14" s="5">
        <v>165347.52</v>
      </c>
      <c r="HEJ14" s="5">
        <v>165347.52</v>
      </c>
      <c r="HEK14" s="5">
        <v>165347.52</v>
      </c>
      <c r="HEL14" s="5">
        <v>165347.52</v>
      </c>
      <c r="HEM14" s="5">
        <v>165347.52</v>
      </c>
      <c r="HEN14" s="5">
        <v>165347.52</v>
      </c>
      <c r="HEO14" s="5">
        <v>165347.52</v>
      </c>
      <c r="HEP14" s="5">
        <v>165347.52</v>
      </c>
      <c r="HEQ14" s="5">
        <v>165347.52</v>
      </c>
      <c r="HER14" s="5">
        <v>165347.52</v>
      </c>
      <c r="HES14" s="5">
        <v>165347.52</v>
      </c>
      <c r="HET14" s="5">
        <v>165347.52</v>
      </c>
      <c r="HEU14" s="5">
        <v>165347.52</v>
      </c>
      <c r="HEV14" s="5">
        <v>165347.52</v>
      </c>
      <c r="HEW14" s="5">
        <v>165347.52</v>
      </c>
      <c r="HEX14" s="5">
        <v>165347.52</v>
      </c>
      <c r="HEY14" s="5">
        <v>165347.52</v>
      </c>
      <c r="HEZ14" s="5">
        <v>165347.52</v>
      </c>
      <c r="HFA14" s="5">
        <v>165347.52</v>
      </c>
      <c r="HFB14" s="5">
        <v>165347.52</v>
      </c>
      <c r="HFC14" s="5">
        <v>165347.52</v>
      </c>
      <c r="HFD14" s="5">
        <v>165347.52</v>
      </c>
      <c r="HFE14" s="5">
        <v>165347.52</v>
      </c>
      <c r="HFF14" s="5">
        <v>165347.52</v>
      </c>
      <c r="HFG14" s="5">
        <v>165347.52</v>
      </c>
      <c r="HFH14" s="5">
        <v>165347.52</v>
      </c>
      <c r="HFI14" s="5">
        <v>165347.52</v>
      </c>
      <c r="HFJ14" s="5">
        <v>165347.52</v>
      </c>
      <c r="HFK14" s="5">
        <v>165347.52</v>
      </c>
      <c r="HFL14" s="5">
        <v>165347.52</v>
      </c>
      <c r="HFM14" s="5">
        <v>165347.52</v>
      </c>
      <c r="HFN14" s="5">
        <v>165347.52</v>
      </c>
      <c r="HFO14" s="5">
        <v>165347.52</v>
      </c>
      <c r="HFP14" s="5">
        <v>165347.52</v>
      </c>
      <c r="HFQ14" s="5">
        <v>165347.52</v>
      </c>
      <c r="HFR14" s="5">
        <v>165347.52</v>
      </c>
      <c r="HFS14" s="5">
        <v>165347.52</v>
      </c>
      <c r="HFT14" s="5">
        <v>165347.52</v>
      </c>
      <c r="HFU14" s="5">
        <v>165347.52</v>
      </c>
      <c r="HFV14" s="5">
        <v>165347.52</v>
      </c>
      <c r="HFW14" s="5">
        <v>165347.52</v>
      </c>
      <c r="HFX14" s="5">
        <v>165347.52</v>
      </c>
      <c r="HFY14" s="5">
        <v>165347.52</v>
      </c>
      <c r="HFZ14" s="5">
        <v>165347.52</v>
      </c>
      <c r="HGA14" s="5">
        <v>165347.52</v>
      </c>
      <c r="HGB14" s="5">
        <v>165347.52</v>
      </c>
      <c r="HGC14" s="5">
        <v>165347.52</v>
      </c>
      <c r="HGD14" s="5">
        <v>165347.52</v>
      </c>
      <c r="HGE14" s="5">
        <v>165347.52</v>
      </c>
      <c r="HGF14" s="5">
        <v>165347.52</v>
      </c>
      <c r="HGG14" s="5">
        <v>165347.52</v>
      </c>
      <c r="HGH14" s="5">
        <v>165347.52</v>
      </c>
      <c r="HGI14" s="5">
        <v>165347.52</v>
      </c>
      <c r="HGJ14" s="5">
        <v>165347.52</v>
      </c>
      <c r="HGK14" s="5">
        <v>165347.52</v>
      </c>
      <c r="HGL14" s="5">
        <v>165347.52</v>
      </c>
      <c r="HGM14" s="5">
        <v>165347.52</v>
      </c>
      <c r="HGN14" s="5">
        <v>165347.52</v>
      </c>
      <c r="HGO14" s="5">
        <v>165347.52</v>
      </c>
      <c r="HGP14" s="5">
        <v>165347.52</v>
      </c>
      <c r="HGQ14" s="5">
        <v>165347.52</v>
      </c>
      <c r="HGR14" s="5">
        <v>165347.52</v>
      </c>
      <c r="HGS14" s="5">
        <v>165347.52</v>
      </c>
      <c r="HGT14" s="5">
        <v>165347.52</v>
      </c>
      <c r="HGU14" s="5">
        <v>165347.52</v>
      </c>
      <c r="HGV14" s="5">
        <v>165347.52</v>
      </c>
      <c r="HGW14" s="5">
        <v>165347.52</v>
      </c>
      <c r="HGX14" s="5">
        <v>165347.52</v>
      </c>
      <c r="HGY14" s="5">
        <v>165347.52</v>
      </c>
      <c r="HGZ14" s="5">
        <v>165347.52</v>
      </c>
      <c r="HHA14" s="5">
        <v>165347.52</v>
      </c>
      <c r="HHB14" s="5">
        <v>165347.52</v>
      </c>
      <c r="HHC14" s="5">
        <v>165347.52</v>
      </c>
      <c r="HHD14" s="5">
        <v>165347.52</v>
      </c>
      <c r="HHE14" s="5">
        <v>165347.52</v>
      </c>
      <c r="HHF14" s="5">
        <v>165347.52</v>
      </c>
      <c r="HHG14" s="5">
        <v>165347.52</v>
      </c>
      <c r="HHH14" s="5">
        <v>165347.52</v>
      </c>
      <c r="HHI14" s="5">
        <v>165347.52</v>
      </c>
      <c r="HHJ14" s="5">
        <v>165347.52</v>
      </c>
      <c r="HHK14" s="5">
        <v>165347.52</v>
      </c>
      <c r="HHL14" s="5">
        <v>165347.52</v>
      </c>
      <c r="HHM14" s="5">
        <v>165347.52</v>
      </c>
      <c r="HHN14" s="5">
        <v>165347.52</v>
      </c>
      <c r="HHO14" s="5">
        <v>165347.52</v>
      </c>
      <c r="HHP14" s="5">
        <v>165347.52</v>
      </c>
      <c r="HHQ14" s="5">
        <v>165347.52</v>
      </c>
      <c r="HHR14" s="5">
        <v>165347.52</v>
      </c>
      <c r="HHS14" s="5">
        <v>165347.52</v>
      </c>
      <c r="HHT14" s="5">
        <v>165347.52</v>
      </c>
      <c r="HHU14" s="5">
        <v>165347.52</v>
      </c>
      <c r="HHV14" s="5">
        <v>165347.52</v>
      </c>
      <c r="HHW14" s="5">
        <v>165347.52</v>
      </c>
      <c r="HHX14" s="5">
        <v>165347.52</v>
      </c>
      <c r="HHY14" s="5">
        <v>165347.52</v>
      </c>
      <c r="HHZ14" s="5">
        <v>165347.52</v>
      </c>
      <c r="HIA14" s="5">
        <v>165347.52</v>
      </c>
      <c r="HIB14" s="5">
        <v>165347.52</v>
      </c>
      <c r="HIC14" s="5">
        <v>165347.52</v>
      </c>
      <c r="HID14" s="5">
        <v>165347.52</v>
      </c>
      <c r="HIE14" s="5">
        <v>165347.52</v>
      </c>
      <c r="HIF14" s="5">
        <v>165347.52</v>
      </c>
      <c r="HIG14" s="5">
        <v>165347.52</v>
      </c>
      <c r="HIH14" s="5">
        <v>165347.52</v>
      </c>
      <c r="HII14" s="5">
        <v>165347.52</v>
      </c>
      <c r="HIJ14" s="5">
        <v>165347.52</v>
      </c>
      <c r="HIK14" s="5">
        <v>165347.52</v>
      </c>
      <c r="HIL14" s="5">
        <v>165347.52</v>
      </c>
      <c r="HIM14" s="5">
        <v>165347.52</v>
      </c>
      <c r="HIN14" s="5">
        <v>165347.52</v>
      </c>
      <c r="HIO14" s="5">
        <v>165347.52</v>
      </c>
      <c r="HIP14" s="5">
        <v>165347.52</v>
      </c>
      <c r="HIQ14" s="5">
        <v>165347.52</v>
      </c>
      <c r="HIR14" s="5">
        <v>165347.52</v>
      </c>
      <c r="HIS14" s="5">
        <v>165347.52</v>
      </c>
      <c r="HIT14" s="5">
        <v>165347.52</v>
      </c>
      <c r="HIU14" s="5">
        <v>165347.52</v>
      </c>
      <c r="HIV14" s="5">
        <v>165347.52</v>
      </c>
      <c r="HIW14" s="5">
        <v>165347.52</v>
      </c>
      <c r="HIX14" s="5">
        <v>165347.52</v>
      </c>
      <c r="HIY14" s="5">
        <v>165347.52</v>
      </c>
      <c r="HIZ14" s="5">
        <v>165347.52</v>
      </c>
      <c r="HJA14" s="5">
        <v>165347.52</v>
      </c>
      <c r="HJB14" s="5">
        <v>165347.52</v>
      </c>
      <c r="HJC14" s="5">
        <v>165347.52</v>
      </c>
      <c r="HJD14" s="5">
        <v>165347.52</v>
      </c>
      <c r="HJE14" s="5">
        <v>165347.52</v>
      </c>
      <c r="HJF14" s="5">
        <v>165347.52</v>
      </c>
      <c r="HJG14" s="5">
        <v>165347.52</v>
      </c>
      <c r="HJH14" s="5">
        <v>165347.52</v>
      </c>
      <c r="HJI14" s="5">
        <v>165347.52</v>
      </c>
      <c r="HJJ14" s="5">
        <v>165347.52</v>
      </c>
      <c r="HJK14" s="5">
        <v>165347.52</v>
      </c>
      <c r="HJL14" s="5">
        <v>165347.52</v>
      </c>
      <c r="HJM14" s="5">
        <v>165347.52</v>
      </c>
      <c r="HJN14" s="5">
        <v>165347.52</v>
      </c>
      <c r="HJO14" s="5">
        <v>165347.52</v>
      </c>
      <c r="HJP14" s="5">
        <v>165347.52</v>
      </c>
      <c r="HJQ14" s="5">
        <v>165347.52</v>
      </c>
      <c r="HJR14" s="5">
        <v>165347.52</v>
      </c>
      <c r="HJS14" s="5">
        <v>165347.52</v>
      </c>
      <c r="HJT14" s="5">
        <v>165347.52</v>
      </c>
      <c r="HJU14" s="5">
        <v>165347.52</v>
      </c>
      <c r="HJV14" s="5">
        <v>165347.52</v>
      </c>
      <c r="HJW14" s="5">
        <v>165347.52</v>
      </c>
      <c r="HJX14" s="5">
        <v>165347.52</v>
      </c>
      <c r="HJY14" s="5">
        <v>165347.52</v>
      </c>
      <c r="HJZ14" s="5">
        <v>165347.52</v>
      </c>
      <c r="HKA14" s="5">
        <v>165347.52</v>
      </c>
      <c r="HKB14" s="5">
        <v>165347.52</v>
      </c>
      <c r="HKC14" s="5">
        <v>165347.52</v>
      </c>
      <c r="HKD14" s="5">
        <v>165347.52</v>
      </c>
      <c r="HKE14" s="5">
        <v>165347.52</v>
      </c>
      <c r="HKF14" s="5">
        <v>165347.52</v>
      </c>
      <c r="HKG14" s="5">
        <v>165347.52</v>
      </c>
      <c r="HKH14" s="5">
        <v>165347.52</v>
      </c>
      <c r="HKI14" s="5">
        <v>165347.52</v>
      </c>
      <c r="HKJ14" s="5">
        <v>165347.52</v>
      </c>
      <c r="HKK14" s="5">
        <v>165347.52</v>
      </c>
      <c r="HKL14" s="5">
        <v>165347.52</v>
      </c>
      <c r="HKM14" s="5">
        <v>165347.52</v>
      </c>
      <c r="HKN14" s="5">
        <v>165347.52</v>
      </c>
      <c r="HKO14" s="5">
        <v>165347.52</v>
      </c>
      <c r="HKP14" s="5">
        <v>165347.52</v>
      </c>
      <c r="HKQ14" s="5">
        <v>165347.52</v>
      </c>
      <c r="HKR14" s="5">
        <v>165347.52</v>
      </c>
      <c r="HKS14" s="5">
        <v>165347.52</v>
      </c>
      <c r="HKT14" s="5">
        <v>165347.52</v>
      </c>
      <c r="HKU14" s="5">
        <v>165347.52</v>
      </c>
      <c r="HKV14" s="5">
        <v>165347.52</v>
      </c>
      <c r="HKW14" s="5">
        <v>165347.52</v>
      </c>
      <c r="HKX14" s="5">
        <v>165347.52</v>
      </c>
      <c r="HKY14" s="5">
        <v>165347.52</v>
      </c>
      <c r="HKZ14" s="5">
        <v>165347.52</v>
      </c>
      <c r="HLA14" s="5">
        <v>165347.52</v>
      </c>
      <c r="HLB14" s="5">
        <v>165347.52</v>
      </c>
      <c r="HLC14" s="5">
        <v>165347.52</v>
      </c>
      <c r="HLD14" s="5">
        <v>165347.52</v>
      </c>
      <c r="HLE14" s="5">
        <v>165347.52</v>
      </c>
      <c r="HLF14" s="5">
        <v>165347.52</v>
      </c>
      <c r="HLG14" s="5">
        <v>165347.52</v>
      </c>
      <c r="HLH14" s="5">
        <v>165347.52</v>
      </c>
      <c r="HLI14" s="5">
        <v>165347.52</v>
      </c>
      <c r="HLJ14" s="5">
        <v>165347.52</v>
      </c>
      <c r="HLK14" s="5">
        <v>165347.52</v>
      </c>
      <c r="HLL14" s="5">
        <v>165347.52</v>
      </c>
      <c r="HLM14" s="5">
        <v>165347.52</v>
      </c>
      <c r="HLN14" s="5">
        <v>165347.52</v>
      </c>
      <c r="HLO14" s="5">
        <v>165347.52</v>
      </c>
      <c r="HLP14" s="5">
        <v>165347.52</v>
      </c>
      <c r="HLQ14" s="5">
        <v>165347.52</v>
      </c>
      <c r="HLR14" s="5">
        <v>165347.52</v>
      </c>
      <c r="HLS14" s="5">
        <v>165347.52</v>
      </c>
      <c r="HLT14" s="5">
        <v>165347.52</v>
      </c>
      <c r="HLU14" s="5">
        <v>165347.52</v>
      </c>
      <c r="HLV14" s="5">
        <v>165347.52</v>
      </c>
      <c r="HLW14" s="5">
        <v>165347.52</v>
      </c>
      <c r="HLX14" s="5">
        <v>165347.52</v>
      </c>
      <c r="HLY14" s="5">
        <v>165347.52</v>
      </c>
      <c r="HLZ14" s="5">
        <v>165347.52</v>
      </c>
      <c r="HMA14" s="5">
        <v>165347.52</v>
      </c>
      <c r="HMB14" s="5">
        <v>165347.52</v>
      </c>
      <c r="HMC14" s="5">
        <v>165347.52</v>
      </c>
      <c r="HMD14" s="5">
        <v>165347.52</v>
      </c>
      <c r="HME14" s="5">
        <v>165347.52</v>
      </c>
      <c r="HMF14" s="5">
        <v>165347.52</v>
      </c>
      <c r="HMG14" s="5">
        <v>165347.52</v>
      </c>
      <c r="HMH14" s="5">
        <v>165347.52</v>
      </c>
      <c r="HMI14" s="5">
        <v>165347.52</v>
      </c>
      <c r="HMJ14" s="5">
        <v>165347.52</v>
      </c>
      <c r="HMK14" s="5">
        <v>165347.52</v>
      </c>
      <c r="HML14" s="5">
        <v>165347.52</v>
      </c>
      <c r="HMM14" s="5">
        <v>165347.52</v>
      </c>
      <c r="HMN14" s="5">
        <v>165347.52</v>
      </c>
      <c r="HMO14" s="5">
        <v>165347.52</v>
      </c>
      <c r="HMP14" s="5">
        <v>165347.52</v>
      </c>
      <c r="HMQ14" s="5">
        <v>165347.52</v>
      </c>
      <c r="HMR14" s="5">
        <v>165347.52</v>
      </c>
      <c r="HMS14" s="5">
        <v>165347.52</v>
      </c>
      <c r="HMT14" s="5">
        <v>165347.52</v>
      </c>
      <c r="HMU14" s="5">
        <v>165347.52</v>
      </c>
      <c r="HMV14" s="5">
        <v>165347.52</v>
      </c>
      <c r="HMW14" s="5">
        <v>165347.52</v>
      </c>
      <c r="HMX14" s="5">
        <v>165347.52</v>
      </c>
      <c r="HMY14" s="5">
        <v>165347.52</v>
      </c>
      <c r="HMZ14" s="5">
        <v>165347.52</v>
      </c>
      <c r="HNA14" s="5">
        <v>165347.52</v>
      </c>
      <c r="HNB14" s="5">
        <v>165347.52</v>
      </c>
      <c r="HNC14" s="5">
        <v>165347.52</v>
      </c>
      <c r="HND14" s="5">
        <v>165347.52</v>
      </c>
      <c r="HNE14" s="5">
        <v>165347.52</v>
      </c>
      <c r="HNF14" s="5">
        <v>165347.52</v>
      </c>
      <c r="HNG14" s="5">
        <v>165347.52</v>
      </c>
      <c r="HNH14" s="5">
        <v>165347.52</v>
      </c>
      <c r="HNI14" s="5">
        <v>165347.52</v>
      </c>
      <c r="HNJ14" s="5">
        <v>165347.52</v>
      </c>
      <c r="HNK14" s="5">
        <v>165347.52</v>
      </c>
      <c r="HNL14" s="5">
        <v>165347.52</v>
      </c>
      <c r="HNM14" s="5">
        <v>165347.52</v>
      </c>
      <c r="HNN14" s="5">
        <v>165347.52</v>
      </c>
      <c r="HNO14" s="5">
        <v>165347.52</v>
      </c>
      <c r="HNP14" s="5">
        <v>165347.52</v>
      </c>
      <c r="HNQ14" s="5">
        <v>165347.52</v>
      </c>
      <c r="HNR14" s="5">
        <v>165347.52</v>
      </c>
      <c r="HNS14" s="5">
        <v>165347.52</v>
      </c>
      <c r="HNT14" s="5">
        <v>165347.52</v>
      </c>
      <c r="HNU14" s="5">
        <v>165347.52</v>
      </c>
      <c r="HNV14" s="5">
        <v>165347.52</v>
      </c>
      <c r="HNW14" s="5">
        <v>165347.52</v>
      </c>
      <c r="HNX14" s="5">
        <v>165347.52</v>
      </c>
      <c r="HNY14" s="5">
        <v>165347.52</v>
      </c>
      <c r="HNZ14" s="5">
        <v>165347.52</v>
      </c>
      <c r="HOA14" s="5">
        <v>165347.52</v>
      </c>
      <c r="HOB14" s="5">
        <v>165347.52</v>
      </c>
      <c r="HOC14" s="5">
        <v>165347.52</v>
      </c>
      <c r="HOD14" s="5">
        <v>165347.52</v>
      </c>
      <c r="HOE14" s="5">
        <v>165347.52</v>
      </c>
      <c r="HOF14" s="5">
        <v>165347.52</v>
      </c>
      <c r="HOG14" s="5">
        <v>165347.52</v>
      </c>
      <c r="HOH14" s="5">
        <v>165347.52</v>
      </c>
      <c r="HOI14" s="5">
        <v>165347.52</v>
      </c>
      <c r="HOJ14" s="5">
        <v>165347.52</v>
      </c>
      <c r="HOK14" s="5">
        <v>165347.52</v>
      </c>
      <c r="HOL14" s="5">
        <v>165347.52</v>
      </c>
      <c r="HOM14" s="5">
        <v>165347.52</v>
      </c>
      <c r="HON14" s="5">
        <v>165347.52</v>
      </c>
      <c r="HOO14" s="5">
        <v>165347.52</v>
      </c>
      <c r="HOP14" s="5">
        <v>165347.52</v>
      </c>
      <c r="HOQ14" s="5">
        <v>165347.52</v>
      </c>
      <c r="HOR14" s="5">
        <v>165347.52</v>
      </c>
      <c r="HOS14" s="5">
        <v>165347.52</v>
      </c>
      <c r="HOT14" s="5">
        <v>165347.52</v>
      </c>
      <c r="HOU14" s="5">
        <v>165347.52</v>
      </c>
      <c r="HOV14" s="5">
        <v>165347.52</v>
      </c>
      <c r="HOW14" s="5">
        <v>165347.52</v>
      </c>
      <c r="HOX14" s="5">
        <v>165347.52</v>
      </c>
      <c r="HOY14" s="5">
        <v>165347.52</v>
      </c>
      <c r="HOZ14" s="5">
        <v>165347.52</v>
      </c>
      <c r="HPA14" s="5">
        <v>165347.52</v>
      </c>
      <c r="HPB14" s="5">
        <v>165347.52</v>
      </c>
      <c r="HPC14" s="5">
        <v>165347.52</v>
      </c>
      <c r="HPD14" s="5">
        <v>165347.52</v>
      </c>
      <c r="HPE14" s="5">
        <v>165347.52</v>
      </c>
      <c r="HPF14" s="5">
        <v>165347.52</v>
      </c>
      <c r="HPG14" s="5">
        <v>165347.52</v>
      </c>
      <c r="HPH14" s="5">
        <v>165347.52</v>
      </c>
      <c r="HPI14" s="5">
        <v>165347.52</v>
      </c>
      <c r="HPJ14" s="5">
        <v>165347.52</v>
      </c>
      <c r="HPK14" s="5">
        <v>165347.52</v>
      </c>
      <c r="HPL14" s="5">
        <v>165347.52</v>
      </c>
      <c r="HPM14" s="5">
        <v>165347.52</v>
      </c>
      <c r="HPN14" s="5">
        <v>165347.52</v>
      </c>
      <c r="HPO14" s="5">
        <v>165347.52</v>
      </c>
      <c r="HPP14" s="5">
        <v>165347.52</v>
      </c>
      <c r="HPQ14" s="5">
        <v>165347.52</v>
      </c>
      <c r="HPR14" s="5">
        <v>165347.52</v>
      </c>
      <c r="HPS14" s="5">
        <v>165347.52</v>
      </c>
      <c r="HPT14" s="5">
        <v>165347.52</v>
      </c>
      <c r="HPU14" s="5">
        <v>165347.52</v>
      </c>
      <c r="HPV14" s="5">
        <v>165347.52</v>
      </c>
      <c r="HPW14" s="5">
        <v>165347.52</v>
      </c>
      <c r="HPX14" s="5">
        <v>165347.52</v>
      </c>
      <c r="HPY14" s="5">
        <v>165347.52</v>
      </c>
      <c r="HPZ14" s="5">
        <v>165347.52</v>
      </c>
      <c r="HQA14" s="5">
        <v>165347.52</v>
      </c>
      <c r="HQB14" s="5">
        <v>165347.52</v>
      </c>
      <c r="HQC14" s="5">
        <v>165347.52</v>
      </c>
      <c r="HQD14" s="5">
        <v>165347.52</v>
      </c>
      <c r="HQE14" s="5">
        <v>165347.52</v>
      </c>
      <c r="HQF14" s="5">
        <v>165347.52</v>
      </c>
      <c r="HQG14" s="5">
        <v>165347.52</v>
      </c>
      <c r="HQH14" s="5">
        <v>165347.52</v>
      </c>
      <c r="HQI14" s="5">
        <v>165347.52</v>
      </c>
      <c r="HQJ14" s="5">
        <v>165347.52</v>
      </c>
      <c r="HQK14" s="5">
        <v>165347.52</v>
      </c>
      <c r="HQL14" s="5">
        <v>165347.52</v>
      </c>
      <c r="HQM14" s="5">
        <v>165347.52</v>
      </c>
      <c r="HQN14" s="5">
        <v>165347.52</v>
      </c>
      <c r="HQO14" s="5">
        <v>165347.52</v>
      </c>
      <c r="HQP14" s="5">
        <v>165347.52</v>
      </c>
      <c r="HQQ14" s="5">
        <v>165347.52</v>
      </c>
      <c r="HQR14" s="5">
        <v>165347.52</v>
      </c>
      <c r="HQS14" s="5">
        <v>165347.52</v>
      </c>
      <c r="HQT14" s="5">
        <v>165347.52</v>
      </c>
      <c r="HQU14" s="5">
        <v>165347.52</v>
      </c>
      <c r="HQV14" s="5">
        <v>165347.52</v>
      </c>
      <c r="HQW14" s="5">
        <v>165347.52</v>
      </c>
      <c r="HQX14" s="5">
        <v>165347.52</v>
      </c>
      <c r="HQY14" s="5">
        <v>165347.52</v>
      </c>
      <c r="HQZ14" s="5">
        <v>165347.52</v>
      </c>
      <c r="HRA14" s="5">
        <v>165347.52</v>
      </c>
      <c r="HRB14" s="5">
        <v>165347.52</v>
      </c>
      <c r="HRC14" s="5">
        <v>165347.52</v>
      </c>
      <c r="HRD14" s="5">
        <v>165347.52</v>
      </c>
      <c r="HRE14" s="5">
        <v>165347.52</v>
      </c>
      <c r="HRF14" s="5">
        <v>165347.52</v>
      </c>
      <c r="HRG14" s="5">
        <v>165347.52</v>
      </c>
      <c r="HRH14" s="5">
        <v>165347.52</v>
      </c>
      <c r="HRI14" s="5">
        <v>165347.52</v>
      </c>
      <c r="HRJ14" s="5">
        <v>165347.52</v>
      </c>
      <c r="HRK14" s="5">
        <v>165347.52</v>
      </c>
      <c r="HRL14" s="5">
        <v>165347.52</v>
      </c>
      <c r="HRM14" s="5">
        <v>165347.52</v>
      </c>
      <c r="HRN14" s="5">
        <v>165347.52</v>
      </c>
      <c r="HRO14" s="5">
        <v>165347.52</v>
      </c>
      <c r="HRP14" s="5">
        <v>165347.52</v>
      </c>
      <c r="HRQ14" s="5">
        <v>165347.52</v>
      </c>
      <c r="HRR14" s="5">
        <v>165347.52</v>
      </c>
      <c r="HRS14" s="5">
        <v>165347.52</v>
      </c>
      <c r="HRT14" s="5">
        <v>165347.52</v>
      </c>
      <c r="HRU14" s="5">
        <v>165347.52</v>
      </c>
      <c r="HRV14" s="5">
        <v>165347.52</v>
      </c>
      <c r="HRW14" s="5">
        <v>165347.52</v>
      </c>
      <c r="HRX14" s="5">
        <v>165347.52</v>
      </c>
      <c r="HRY14" s="5">
        <v>165347.52</v>
      </c>
      <c r="HRZ14" s="5">
        <v>165347.52</v>
      </c>
      <c r="HSA14" s="5">
        <v>165347.52</v>
      </c>
      <c r="HSB14" s="5">
        <v>165347.52</v>
      </c>
      <c r="HSC14" s="5">
        <v>165347.52</v>
      </c>
      <c r="HSD14" s="5">
        <v>165347.52</v>
      </c>
      <c r="HSE14" s="5">
        <v>165347.52</v>
      </c>
      <c r="HSF14" s="5">
        <v>165347.52</v>
      </c>
      <c r="HSG14" s="5">
        <v>165347.52</v>
      </c>
      <c r="HSH14" s="5">
        <v>165347.52</v>
      </c>
      <c r="HSI14" s="5">
        <v>165347.52</v>
      </c>
      <c r="HSJ14" s="5">
        <v>165347.52</v>
      </c>
      <c r="HSK14" s="5">
        <v>165347.52</v>
      </c>
      <c r="HSL14" s="5">
        <v>165347.52</v>
      </c>
      <c r="HSM14" s="5">
        <v>165347.52</v>
      </c>
      <c r="HSN14" s="5">
        <v>165347.52</v>
      </c>
      <c r="HSO14" s="5">
        <v>165347.52</v>
      </c>
      <c r="HSP14" s="5">
        <v>165347.52</v>
      </c>
      <c r="HSQ14" s="5">
        <v>165347.52</v>
      </c>
      <c r="HSR14" s="5">
        <v>165347.52</v>
      </c>
      <c r="HSS14" s="5">
        <v>165347.52</v>
      </c>
      <c r="HST14" s="5">
        <v>165347.52</v>
      </c>
      <c r="HSU14" s="5">
        <v>165347.52</v>
      </c>
      <c r="HSV14" s="5">
        <v>165347.52</v>
      </c>
      <c r="HSW14" s="5">
        <v>165347.52</v>
      </c>
      <c r="HSX14" s="5">
        <v>165347.52</v>
      </c>
      <c r="HSY14" s="5">
        <v>165347.52</v>
      </c>
      <c r="HSZ14" s="5">
        <v>165347.52</v>
      </c>
      <c r="HTA14" s="5">
        <v>165347.52</v>
      </c>
      <c r="HTB14" s="5">
        <v>165347.52</v>
      </c>
      <c r="HTC14" s="5">
        <v>165347.52</v>
      </c>
      <c r="HTD14" s="5">
        <v>165347.52</v>
      </c>
      <c r="HTE14" s="5">
        <v>165347.52</v>
      </c>
      <c r="HTF14" s="5">
        <v>165347.52</v>
      </c>
      <c r="HTG14" s="5">
        <v>165347.52</v>
      </c>
      <c r="HTH14" s="5">
        <v>165347.52</v>
      </c>
      <c r="HTI14" s="5">
        <v>165347.52</v>
      </c>
      <c r="HTJ14" s="5">
        <v>165347.52</v>
      </c>
      <c r="HTK14" s="5">
        <v>165347.52</v>
      </c>
      <c r="HTL14" s="5">
        <v>165347.52</v>
      </c>
      <c r="HTM14" s="5">
        <v>165347.52</v>
      </c>
      <c r="HTN14" s="5">
        <v>165347.52</v>
      </c>
      <c r="HTO14" s="5">
        <v>165347.52</v>
      </c>
      <c r="HTP14" s="5">
        <v>165347.52</v>
      </c>
      <c r="HTQ14" s="5">
        <v>165347.52</v>
      </c>
      <c r="HTR14" s="5">
        <v>165347.52</v>
      </c>
      <c r="HTS14" s="5">
        <v>165347.52</v>
      </c>
      <c r="HTT14" s="5">
        <v>165347.52</v>
      </c>
      <c r="HTU14" s="5">
        <v>165347.52</v>
      </c>
      <c r="HTV14" s="5">
        <v>165347.52</v>
      </c>
      <c r="HTW14" s="5">
        <v>165347.52</v>
      </c>
      <c r="HTX14" s="5">
        <v>165347.52</v>
      </c>
      <c r="HTY14" s="5">
        <v>165347.52</v>
      </c>
      <c r="HTZ14" s="5">
        <v>165347.52</v>
      </c>
      <c r="HUA14" s="5">
        <v>165347.52</v>
      </c>
      <c r="HUB14" s="5">
        <v>165347.52</v>
      </c>
      <c r="HUC14" s="5">
        <v>165347.52</v>
      </c>
      <c r="HUD14" s="5">
        <v>165347.52</v>
      </c>
      <c r="HUE14" s="5">
        <v>165347.52</v>
      </c>
      <c r="HUF14" s="5">
        <v>165347.52</v>
      </c>
      <c r="HUG14" s="5">
        <v>165347.52</v>
      </c>
      <c r="HUH14" s="5">
        <v>165347.52</v>
      </c>
      <c r="HUI14" s="5">
        <v>165347.52</v>
      </c>
      <c r="HUJ14" s="5">
        <v>165347.52</v>
      </c>
      <c r="HUK14" s="5">
        <v>165347.52</v>
      </c>
      <c r="HUL14" s="5">
        <v>165347.52</v>
      </c>
      <c r="HUM14" s="5">
        <v>165347.52</v>
      </c>
      <c r="HUN14" s="5">
        <v>165347.52</v>
      </c>
      <c r="HUO14" s="5">
        <v>165347.52</v>
      </c>
      <c r="HUP14" s="5">
        <v>165347.52</v>
      </c>
      <c r="HUQ14" s="5">
        <v>165347.52</v>
      </c>
      <c r="HUR14" s="5">
        <v>165347.52</v>
      </c>
      <c r="HUS14" s="5">
        <v>165347.52</v>
      </c>
      <c r="HUT14" s="5">
        <v>165347.52</v>
      </c>
      <c r="HUU14" s="5">
        <v>165347.52</v>
      </c>
      <c r="HUV14" s="5">
        <v>165347.52</v>
      </c>
      <c r="HUW14" s="5">
        <v>165347.52</v>
      </c>
      <c r="HUX14" s="5">
        <v>165347.52</v>
      </c>
      <c r="HUY14" s="5">
        <v>165347.52</v>
      </c>
      <c r="HUZ14" s="5">
        <v>165347.52</v>
      </c>
      <c r="HVA14" s="5">
        <v>165347.52</v>
      </c>
      <c r="HVB14" s="5">
        <v>165347.52</v>
      </c>
      <c r="HVC14" s="5">
        <v>165347.52</v>
      </c>
      <c r="HVD14" s="5">
        <v>165347.52</v>
      </c>
      <c r="HVE14" s="5">
        <v>165347.52</v>
      </c>
      <c r="HVF14" s="5">
        <v>165347.52</v>
      </c>
      <c r="HVG14" s="5">
        <v>165347.52</v>
      </c>
      <c r="HVH14" s="5">
        <v>165347.52</v>
      </c>
      <c r="HVI14" s="5">
        <v>165347.52</v>
      </c>
      <c r="HVJ14" s="5">
        <v>165347.52</v>
      </c>
      <c r="HVK14" s="5">
        <v>165347.52</v>
      </c>
      <c r="HVL14" s="5">
        <v>165347.52</v>
      </c>
      <c r="HVM14" s="5">
        <v>165347.52</v>
      </c>
      <c r="HVN14" s="5">
        <v>165347.52</v>
      </c>
      <c r="HVO14" s="5">
        <v>165347.52</v>
      </c>
      <c r="HVP14" s="5">
        <v>165347.52</v>
      </c>
      <c r="HVQ14" s="5">
        <v>165347.52</v>
      </c>
      <c r="HVR14" s="5">
        <v>165347.52</v>
      </c>
      <c r="HVS14" s="5">
        <v>165347.52</v>
      </c>
      <c r="HVT14" s="5">
        <v>165347.52</v>
      </c>
      <c r="HVU14" s="5">
        <v>165347.52</v>
      </c>
      <c r="HVV14" s="5">
        <v>165347.52</v>
      </c>
      <c r="HVW14" s="5">
        <v>165347.52</v>
      </c>
      <c r="HVX14" s="5">
        <v>165347.52</v>
      </c>
      <c r="HVY14" s="5">
        <v>165347.52</v>
      </c>
      <c r="HVZ14" s="5">
        <v>165347.52</v>
      </c>
      <c r="HWA14" s="5">
        <v>165347.52</v>
      </c>
      <c r="HWB14" s="5">
        <v>165347.52</v>
      </c>
      <c r="HWC14" s="5">
        <v>165347.52</v>
      </c>
      <c r="HWD14" s="5">
        <v>165347.52</v>
      </c>
      <c r="HWE14" s="5">
        <v>165347.52</v>
      </c>
      <c r="HWF14" s="5">
        <v>165347.52</v>
      </c>
      <c r="HWG14" s="5">
        <v>165347.52</v>
      </c>
      <c r="HWH14" s="5">
        <v>165347.52</v>
      </c>
      <c r="HWI14" s="5">
        <v>165347.52</v>
      </c>
      <c r="HWJ14" s="5">
        <v>165347.52</v>
      </c>
      <c r="HWK14" s="5">
        <v>165347.52</v>
      </c>
      <c r="HWL14" s="5">
        <v>165347.52</v>
      </c>
      <c r="HWM14" s="5">
        <v>165347.52</v>
      </c>
      <c r="HWN14" s="5">
        <v>165347.52</v>
      </c>
      <c r="HWO14" s="5">
        <v>165347.52</v>
      </c>
      <c r="HWP14" s="5">
        <v>165347.52</v>
      </c>
      <c r="HWQ14" s="5">
        <v>165347.52</v>
      </c>
      <c r="HWR14" s="5">
        <v>165347.52</v>
      </c>
      <c r="HWS14" s="5">
        <v>165347.52</v>
      </c>
      <c r="HWT14" s="5">
        <v>165347.52</v>
      </c>
      <c r="HWU14" s="5">
        <v>165347.52</v>
      </c>
      <c r="HWV14" s="5">
        <v>165347.52</v>
      </c>
      <c r="HWW14" s="5">
        <v>165347.52</v>
      </c>
      <c r="HWX14" s="5">
        <v>165347.52</v>
      </c>
      <c r="HWY14" s="5">
        <v>165347.52</v>
      </c>
      <c r="HWZ14" s="5">
        <v>165347.52</v>
      </c>
      <c r="HXA14" s="5">
        <v>165347.52</v>
      </c>
      <c r="HXB14" s="5">
        <v>165347.52</v>
      </c>
      <c r="HXC14" s="5">
        <v>165347.52</v>
      </c>
      <c r="HXD14" s="5">
        <v>165347.52</v>
      </c>
      <c r="HXE14" s="5">
        <v>165347.52</v>
      </c>
      <c r="HXF14" s="5">
        <v>165347.52</v>
      </c>
      <c r="HXG14" s="5">
        <v>165347.52</v>
      </c>
      <c r="HXH14" s="5">
        <v>165347.52</v>
      </c>
      <c r="HXI14" s="5">
        <v>165347.52</v>
      </c>
      <c r="HXJ14" s="5">
        <v>165347.52</v>
      </c>
      <c r="HXK14" s="5">
        <v>165347.52</v>
      </c>
      <c r="HXL14" s="5">
        <v>165347.52</v>
      </c>
      <c r="HXM14" s="5">
        <v>165347.52</v>
      </c>
      <c r="HXN14" s="5">
        <v>165347.52</v>
      </c>
      <c r="HXO14" s="5">
        <v>165347.52</v>
      </c>
      <c r="HXP14" s="5">
        <v>165347.52</v>
      </c>
      <c r="HXQ14" s="5">
        <v>165347.52</v>
      </c>
      <c r="HXR14" s="5">
        <v>165347.52</v>
      </c>
      <c r="HXS14" s="5">
        <v>165347.52</v>
      </c>
      <c r="HXT14" s="5">
        <v>165347.52</v>
      </c>
      <c r="HXU14" s="5">
        <v>165347.52</v>
      </c>
      <c r="HXV14" s="5">
        <v>165347.52</v>
      </c>
      <c r="HXW14" s="5">
        <v>165347.52</v>
      </c>
      <c r="HXX14" s="5">
        <v>165347.52</v>
      </c>
      <c r="HXY14" s="5">
        <v>165347.52</v>
      </c>
      <c r="HXZ14" s="5">
        <v>165347.52</v>
      </c>
      <c r="HYA14" s="5">
        <v>165347.52</v>
      </c>
      <c r="HYB14" s="5">
        <v>165347.52</v>
      </c>
      <c r="HYC14" s="5">
        <v>165347.52</v>
      </c>
      <c r="HYD14" s="5">
        <v>165347.52</v>
      </c>
      <c r="HYE14" s="5">
        <v>165347.52</v>
      </c>
      <c r="HYF14" s="5">
        <v>165347.52</v>
      </c>
      <c r="HYG14" s="5">
        <v>165347.52</v>
      </c>
      <c r="HYH14" s="5">
        <v>165347.52</v>
      </c>
      <c r="HYI14" s="5">
        <v>165347.52</v>
      </c>
      <c r="HYJ14" s="5">
        <v>165347.52</v>
      </c>
      <c r="HYK14" s="5">
        <v>165347.52</v>
      </c>
      <c r="HYL14" s="5">
        <v>165347.52</v>
      </c>
      <c r="HYM14" s="5">
        <v>165347.52</v>
      </c>
      <c r="HYN14" s="5">
        <v>165347.52</v>
      </c>
      <c r="HYO14" s="5">
        <v>165347.52</v>
      </c>
      <c r="HYP14" s="5">
        <v>165347.52</v>
      </c>
      <c r="HYQ14" s="5">
        <v>165347.52</v>
      </c>
      <c r="HYR14" s="5">
        <v>165347.52</v>
      </c>
      <c r="HYS14" s="5">
        <v>165347.52</v>
      </c>
      <c r="HYT14" s="5">
        <v>165347.52</v>
      </c>
      <c r="HYU14" s="5">
        <v>165347.52</v>
      </c>
      <c r="HYV14" s="5">
        <v>165347.52</v>
      </c>
      <c r="HYW14" s="5">
        <v>165347.52</v>
      </c>
      <c r="HYX14" s="5">
        <v>165347.52</v>
      </c>
      <c r="HYY14" s="5">
        <v>165347.52</v>
      </c>
      <c r="HYZ14" s="5">
        <v>165347.52</v>
      </c>
      <c r="HZA14" s="5">
        <v>165347.52</v>
      </c>
      <c r="HZB14" s="5">
        <v>165347.52</v>
      </c>
      <c r="HZC14" s="5">
        <v>165347.52</v>
      </c>
      <c r="HZD14" s="5">
        <v>165347.52</v>
      </c>
      <c r="HZE14" s="5">
        <v>165347.52</v>
      </c>
      <c r="HZF14" s="5">
        <v>165347.52</v>
      </c>
      <c r="HZG14" s="5">
        <v>165347.52</v>
      </c>
      <c r="HZH14" s="5">
        <v>165347.52</v>
      </c>
      <c r="HZI14" s="5">
        <v>165347.52</v>
      </c>
      <c r="HZJ14" s="5">
        <v>165347.52</v>
      </c>
      <c r="HZK14" s="5">
        <v>165347.52</v>
      </c>
      <c r="HZL14" s="5">
        <v>165347.52</v>
      </c>
      <c r="HZM14" s="5">
        <v>165347.52</v>
      </c>
      <c r="HZN14" s="5">
        <v>165347.52</v>
      </c>
      <c r="HZO14" s="5">
        <v>165347.52</v>
      </c>
      <c r="HZP14" s="5">
        <v>165347.52</v>
      </c>
      <c r="HZQ14" s="5">
        <v>165347.52</v>
      </c>
      <c r="HZR14" s="5">
        <v>165347.52</v>
      </c>
      <c r="HZS14" s="5">
        <v>165347.52</v>
      </c>
      <c r="HZT14" s="5">
        <v>165347.52</v>
      </c>
      <c r="HZU14" s="5">
        <v>165347.52</v>
      </c>
      <c r="HZV14" s="5">
        <v>165347.52</v>
      </c>
      <c r="HZW14" s="5">
        <v>165347.52</v>
      </c>
      <c r="HZX14" s="5">
        <v>165347.52</v>
      </c>
      <c r="HZY14" s="5">
        <v>165347.52</v>
      </c>
      <c r="HZZ14" s="5">
        <v>165347.52</v>
      </c>
      <c r="IAA14" s="5">
        <v>165347.52</v>
      </c>
      <c r="IAB14" s="5">
        <v>165347.52</v>
      </c>
      <c r="IAC14" s="5">
        <v>165347.52</v>
      </c>
      <c r="IAD14" s="5">
        <v>165347.52</v>
      </c>
      <c r="IAE14" s="5">
        <v>165347.52</v>
      </c>
      <c r="IAF14" s="5">
        <v>165347.52</v>
      </c>
      <c r="IAG14" s="5">
        <v>165347.52</v>
      </c>
      <c r="IAH14" s="5">
        <v>165347.52</v>
      </c>
      <c r="IAI14" s="5">
        <v>165347.52</v>
      </c>
      <c r="IAJ14" s="5">
        <v>165347.52</v>
      </c>
      <c r="IAK14" s="5">
        <v>165347.52</v>
      </c>
      <c r="IAL14" s="5">
        <v>165347.52</v>
      </c>
      <c r="IAM14" s="5">
        <v>165347.52</v>
      </c>
      <c r="IAN14" s="5">
        <v>165347.52</v>
      </c>
      <c r="IAO14" s="5">
        <v>165347.52</v>
      </c>
      <c r="IAP14" s="5">
        <v>165347.52</v>
      </c>
      <c r="IAQ14" s="5">
        <v>165347.52</v>
      </c>
      <c r="IAR14" s="5">
        <v>165347.52</v>
      </c>
      <c r="IAS14" s="5">
        <v>165347.52</v>
      </c>
      <c r="IAT14" s="5">
        <v>165347.52</v>
      </c>
      <c r="IAU14" s="5">
        <v>165347.52</v>
      </c>
      <c r="IAV14" s="5">
        <v>165347.52</v>
      </c>
      <c r="IAW14" s="5">
        <v>165347.52</v>
      </c>
      <c r="IAX14" s="5">
        <v>165347.52</v>
      </c>
      <c r="IAY14" s="5">
        <v>165347.52</v>
      </c>
      <c r="IAZ14" s="5">
        <v>165347.52</v>
      </c>
      <c r="IBA14" s="5">
        <v>165347.52</v>
      </c>
      <c r="IBB14" s="5">
        <v>165347.52</v>
      </c>
      <c r="IBC14" s="5">
        <v>165347.52</v>
      </c>
      <c r="IBD14" s="5">
        <v>165347.52</v>
      </c>
      <c r="IBE14" s="5">
        <v>165347.52</v>
      </c>
      <c r="IBF14" s="5">
        <v>165347.52</v>
      </c>
      <c r="IBG14" s="5">
        <v>165347.52</v>
      </c>
      <c r="IBH14" s="5">
        <v>165347.52</v>
      </c>
      <c r="IBI14" s="5">
        <v>165347.52</v>
      </c>
      <c r="IBJ14" s="5">
        <v>165347.52</v>
      </c>
      <c r="IBK14" s="5">
        <v>165347.52</v>
      </c>
      <c r="IBL14" s="5">
        <v>165347.52</v>
      </c>
      <c r="IBM14" s="5">
        <v>165347.52</v>
      </c>
      <c r="IBN14" s="5">
        <v>165347.52</v>
      </c>
      <c r="IBO14" s="5">
        <v>165347.52</v>
      </c>
      <c r="IBP14" s="5">
        <v>165347.52</v>
      </c>
      <c r="IBQ14" s="5">
        <v>165347.52</v>
      </c>
      <c r="IBR14" s="5">
        <v>165347.52</v>
      </c>
      <c r="IBS14" s="5">
        <v>165347.52</v>
      </c>
      <c r="IBT14" s="5">
        <v>165347.52</v>
      </c>
      <c r="IBU14" s="5">
        <v>165347.52</v>
      </c>
      <c r="IBV14" s="5">
        <v>165347.52</v>
      </c>
      <c r="IBW14" s="5">
        <v>165347.52</v>
      </c>
      <c r="IBX14" s="5">
        <v>165347.52</v>
      </c>
      <c r="IBY14" s="5">
        <v>165347.52</v>
      </c>
      <c r="IBZ14" s="5">
        <v>165347.52</v>
      </c>
      <c r="ICA14" s="5">
        <v>165347.52</v>
      </c>
      <c r="ICB14" s="5">
        <v>165347.52</v>
      </c>
      <c r="ICC14" s="5">
        <v>165347.52</v>
      </c>
      <c r="ICD14" s="5">
        <v>165347.52</v>
      </c>
      <c r="ICE14" s="5">
        <v>165347.52</v>
      </c>
      <c r="ICF14" s="5">
        <v>165347.52</v>
      </c>
      <c r="ICG14" s="5">
        <v>165347.52</v>
      </c>
      <c r="ICH14" s="5">
        <v>165347.52</v>
      </c>
      <c r="ICI14" s="5">
        <v>165347.52</v>
      </c>
      <c r="ICJ14" s="5">
        <v>165347.52</v>
      </c>
      <c r="ICK14" s="5">
        <v>165347.52</v>
      </c>
      <c r="ICL14" s="5">
        <v>165347.52</v>
      </c>
      <c r="ICM14" s="5">
        <v>165347.52</v>
      </c>
      <c r="ICN14" s="5">
        <v>165347.52</v>
      </c>
      <c r="ICO14" s="5">
        <v>165347.52</v>
      </c>
      <c r="ICP14" s="5">
        <v>165347.52</v>
      </c>
      <c r="ICQ14" s="5">
        <v>165347.52</v>
      </c>
      <c r="ICR14" s="5">
        <v>165347.52</v>
      </c>
      <c r="ICS14" s="5">
        <v>165347.52</v>
      </c>
      <c r="ICT14" s="5">
        <v>165347.52</v>
      </c>
      <c r="ICU14" s="5">
        <v>165347.52</v>
      </c>
      <c r="ICV14" s="5">
        <v>165347.52</v>
      </c>
      <c r="ICW14" s="5">
        <v>165347.52</v>
      </c>
      <c r="ICX14" s="5">
        <v>165347.52</v>
      </c>
      <c r="ICY14" s="5">
        <v>165347.52</v>
      </c>
      <c r="ICZ14" s="5">
        <v>165347.52</v>
      </c>
      <c r="IDA14" s="5">
        <v>165347.52</v>
      </c>
      <c r="IDB14" s="5">
        <v>165347.52</v>
      </c>
      <c r="IDC14" s="5">
        <v>165347.52</v>
      </c>
      <c r="IDD14" s="5">
        <v>165347.52</v>
      </c>
      <c r="IDE14" s="5">
        <v>165347.52</v>
      </c>
      <c r="IDF14" s="5">
        <v>165347.52</v>
      </c>
      <c r="IDG14" s="5">
        <v>165347.52</v>
      </c>
      <c r="IDH14" s="5">
        <v>165347.52</v>
      </c>
      <c r="IDI14" s="5">
        <v>165347.52</v>
      </c>
      <c r="IDJ14" s="5">
        <v>165347.52</v>
      </c>
      <c r="IDK14" s="5">
        <v>165347.52</v>
      </c>
      <c r="IDL14" s="5">
        <v>165347.52</v>
      </c>
      <c r="IDM14" s="5">
        <v>165347.52</v>
      </c>
      <c r="IDN14" s="5">
        <v>165347.52</v>
      </c>
      <c r="IDO14" s="5">
        <v>165347.52</v>
      </c>
      <c r="IDP14" s="5">
        <v>165347.52</v>
      </c>
      <c r="IDQ14" s="5">
        <v>165347.52</v>
      </c>
      <c r="IDR14" s="5">
        <v>165347.52</v>
      </c>
      <c r="IDS14" s="5">
        <v>165347.52</v>
      </c>
      <c r="IDT14" s="5">
        <v>165347.52</v>
      </c>
      <c r="IDU14" s="5">
        <v>165347.52</v>
      </c>
      <c r="IDV14" s="5">
        <v>165347.52</v>
      </c>
      <c r="IDW14" s="5">
        <v>165347.52</v>
      </c>
      <c r="IDX14" s="5">
        <v>165347.52</v>
      </c>
      <c r="IDY14" s="5">
        <v>165347.52</v>
      </c>
      <c r="IDZ14" s="5">
        <v>165347.52</v>
      </c>
      <c r="IEA14" s="5">
        <v>165347.52</v>
      </c>
      <c r="IEB14" s="5">
        <v>165347.52</v>
      </c>
      <c r="IEC14" s="5">
        <v>165347.52</v>
      </c>
      <c r="IED14" s="5">
        <v>165347.52</v>
      </c>
      <c r="IEE14" s="5">
        <v>165347.52</v>
      </c>
      <c r="IEF14" s="5">
        <v>165347.52</v>
      </c>
      <c r="IEG14" s="5">
        <v>165347.52</v>
      </c>
      <c r="IEH14" s="5">
        <v>165347.52</v>
      </c>
      <c r="IEI14" s="5">
        <v>165347.52</v>
      </c>
      <c r="IEJ14" s="5">
        <v>165347.52</v>
      </c>
      <c r="IEK14" s="5">
        <v>165347.52</v>
      </c>
      <c r="IEL14" s="5">
        <v>165347.52</v>
      </c>
      <c r="IEM14" s="5">
        <v>165347.52</v>
      </c>
      <c r="IEN14" s="5">
        <v>165347.52</v>
      </c>
      <c r="IEO14" s="5">
        <v>165347.52</v>
      </c>
      <c r="IEP14" s="5">
        <v>165347.52</v>
      </c>
      <c r="IEQ14" s="5">
        <v>165347.52</v>
      </c>
      <c r="IER14" s="5">
        <v>165347.52</v>
      </c>
      <c r="IES14" s="5">
        <v>165347.52</v>
      </c>
      <c r="IET14" s="5">
        <v>165347.52</v>
      </c>
      <c r="IEU14" s="5">
        <v>165347.52</v>
      </c>
      <c r="IEV14" s="5">
        <v>165347.52</v>
      </c>
      <c r="IEW14" s="5">
        <v>165347.52</v>
      </c>
      <c r="IEX14" s="5">
        <v>165347.52</v>
      </c>
      <c r="IEY14" s="5">
        <v>165347.52</v>
      </c>
      <c r="IEZ14" s="5">
        <v>165347.52</v>
      </c>
      <c r="IFA14" s="5">
        <v>165347.52</v>
      </c>
      <c r="IFB14" s="5">
        <v>165347.52</v>
      </c>
      <c r="IFC14" s="5">
        <v>165347.52</v>
      </c>
      <c r="IFD14" s="5">
        <v>165347.52</v>
      </c>
      <c r="IFE14" s="5">
        <v>165347.52</v>
      </c>
      <c r="IFF14" s="5">
        <v>165347.52</v>
      </c>
      <c r="IFG14" s="5">
        <v>165347.52</v>
      </c>
      <c r="IFH14" s="5">
        <v>165347.52</v>
      </c>
      <c r="IFI14" s="5">
        <v>165347.52</v>
      </c>
      <c r="IFJ14" s="5">
        <v>165347.52</v>
      </c>
      <c r="IFK14" s="5">
        <v>165347.52</v>
      </c>
      <c r="IFL14" s="5">
        <v>165347.52</v>
      </c>
      <c r="IFM14" s="5">
        <v>165347.52</v>
      </c>
      <c r="IFN14" s="5">
        <v>165347.52</v>
      </c>
      <c r="IFO14" s="5">
        <v>165347.52</v>
      </c>
      <c r="IFP14" s="5">
        <v>165347.52</v>
      </c>
      <c r="IFQ14" s="5">
        <v>165347.52</v>
      </c>
      <c r="IFR14" s="5">
        <v>165347.52</v>
      </c>
      <c r="IFS14" s="5">
        <v>165347.52</v>
      </c>
      <c r="IFT14" s="5">
        <v>165347.52</v>
      </c>
      <c r="IFU14" s="5">
        <v>165347.52</v>
      </c>
      <c r="IFV14" s="5">
        <v>165347.52</v>
      </c>
      <c r="IFW14" s="5">
        <v>165347.52</v>
      </c>
      <c r="IFX14" s="5">
        <v>165347.52</v>
      </c>
      <c r="IFY14" s="5">
        <v>165347.52</v>
      </c>
      <c r="IFZ14" s="5">
        <v>165347.52</v>
      </c>
      <c r="IGA14" s="5">
        <v>165347.52</v>
      </c>
      <c r="IGB14" s="5">
        <v>165347.52</v>
      </c>
      <c r="IGC14" s="5">
        <v>165347.52</v>
      </c>
      <c r="IGD14" s="5">
        <v>165347.52</v>
      </c>
      <c r="IGE14" s="5">
        <v>165347.52</v>
      </c>
      <c r="IGF14" s="5">
        <v>165347.52</v>
      </c>
      <c r="IGG14" s="5">
        <v>165347.52</v>
      </c>
      <c r="IGH14" s="5">
        <v>165347.52</v>
      </c>
      <c r="IGI14" s="5">
        <v>165347.52</v>
      </c>
      <c r="IGJ14" s="5">
        <v>165347.52</v>
      </c>
      <c r="IGK14" s="5">
        <v>165347.52</v>
      </c>
      <c r="IGL14" s="5">
        <v>165347.52</v>
      </c>
      <c r="IGM14" s="5">
        <v>165347.52</v>
      </c>
      <c r="IGN14" s="5">
        <v>165347.52</v>
      </c>
      <c r="IGO14" s="5">
        <v>165347.52</v>
      </c>
      <c r="IGP14" s="5">
        <v>165347.52</v>
      </c>
      <c r="IGQ14" s="5">
        <v>165347.52</v>
      </c>
      <c r="IGR14" s="5">
        <v>165347.52</v>
      </c>
      <c r="IGS14" s="5">
        <v>165347.52</v>
      </c>
      <c r="IGT14" s="5">
        <v>165347.52</v>
      </c>
      <c r="IGU14" s="5">
        <v>165347.52</v>
      </c>
      <c r="IGV14" s="5">
        <v>165347.52</v>
      </c>
      <c r="IGW14" s="5">
        <v>165347.52</v>
      </c>
      <c r="IGX14" s="5">
        <v>165347.52</v>
      </c>
      <c r="IGY14" s="5">
        <v>165347.52</v>
      </c>
      <c r="IGZ14" s="5">
        <v>165347.52</v>
      </c>
      <c r="IHA14" s="5">
        <v>165347.52</v>
      </c>
      <c r="IHB14" s="5">
        <v>165347.52</v>
      </c>
      <c r="IHC14" s="5">
        <v>165347.52</v>
      </c>
      <c r="IHD14" s="5">
        <v>165347.52</v>
      </c>
      <c r="IHE14" s="5">
        <v>165347.52</v>
      </c>
      <c r="IHF14" s="5">
        <v>165347.52</v>
      </c>
      <c r="IHG14" s="5">
        <v>165347.52</v>
      </c>
      <c r="IHH14" s="5">
        <v>165347.52</v>
      </c>
      <c r="IHI14" s="5">
        <v>165347.52</v>
      </c>
      <c r="IHJ14" s="5">
        <v>165347.52</v>
      </c>
      <c r="IHK14" s="5">
        <v>165347.52</v>
      </c>
      <c r="IHL14" s="5">
        <v>165347.52</v>
      </c>
      <c r="IHM14" s="5">
        <v>165347.52</v>
      </c>
      <c r="IHN14" s="5">
        <v>165347.52</v>
      </c>
      <c r="IHO14" s="5">
        <v>165347.52</v>
      </c>
      <c r="IHP14" s="5">
        <v>165347.52</v>
      </c>
      <c r="IHQ14" s="5">
        <v>165347.52</v>
      </c>
      <c r="IHR14" s="5">
        <v>165347.52</v>
      </c>
      <c r="IHS14" s="5">
        <v>165347.52</v>
      </c>
      <c r="IHT14" s="5">
        <v>165347.52</v>
      </c>
      <c r="IHU14" s="5">
        <v>165347.52</v>
      </c>
      <c r="IHV14" s="5">
        <v>165347.52</v>
      </c>
      <c r="IHW14" s="5">
        <v>165347.52</v>
      </c>
      <c r="IHX14" s="5">
        <v>165347.52</v>
      </c>
      <c r="IHY14" s="5">
        <v>165347.52</v>
      </c>
      <c r="IHZ14" s="5">
        <v>165347.52</v>
      </c>
      <c r="IIA14" s="5">
        <v>165347.52</v>
      </c>
      <c r="IIB14" s="5">
        <v>165347.52</v>
      </c>
      <c r="IIC14" s="5">
        <v>165347.52</v>
      </c>
      <c r="IID14" s="5">
        <v>165347.52</v>
      </c>
      <c r="IIE14" s="5">
        <v>165347.52</v>
      </c>
      <c r="IIF14" s="5">
        <v>165347.52</v>
      </c>
      <c r="IIG14" s="5">
        <v>165347.52</v>
      </c>
      <c r="IIH14" s="5">
        <v>165347.52</v>
      </c>
      <c r="III14" s="5">
        <v>165347.52</v>
      </c>
      <c r="IIJ14" s="5">
        <v>165347.52</v>
      </c>
      <c r="IIK14" s="5">
        <v>165347.52</v>
      </c>
      <c r="IIL14" s="5">
        <v>165347.52</v>
      </c>
      <c r="IIM14" s="5">
        <v>165347.52</v>
      </c>
      <c r="IIN14" s="5">
        <v>165347.52</v>
      </c>
      <c r="IIO14" s="5">
        <v>165347.52</v>
      </c>
      <c r="IIP14" s="5">
        <v>165347.52</v>
      </c>
      <c r="IIQ14" s="5">
        <v>165347.52</v>
      </c>
      <c r="IIR14" s="5">
        <v>165347.52</v>
      </c>
      <c r="IIS14" s="5">
        <v>165347.52</v>
      </c>
      <c r="IIT14" s="5">
        <v>165347.52</v>
      </c>
      <c r="IIU14" s="5">
        <v>165347.52</v>
      </c>
      <c r="IIV14" s="5">
        <v>165347.52</v>
      </c>
      <c r="IIW14" s="5">
        <v>165347.52</v>
      </c>
      <c r="IIX14" s="5">
        <v>165347.52</v>
      </c>
      <c r="IIY14" s="5">
        <v>165347.52</v>
      </c>
      <c r="IIZ14" s="5">
        <v>165347.52</v>
      </c>
      <c r="IJA14" s="5">
        <v>165347.52</v>
      </c>
      <c r="IJB14" s="5">
        <v>165347.52</v>
      </c>
      <c r="IJC14" s="5">
        <v>165347.52</v>
      </c>
      <c r="IJD14" s="5">
        <v>165347.52</v>
      </c>
      <c r="IJE14" s="5">
        <v>165347.52</v>
      </c>
      <c r="IJF14" s="5">
        <v>165347.52</v>
      </c>
      <c r="IJG14" s="5">
        <v>165347.52</v>
      </c>
      <c r="IJH14" s="5">
        <v>165347.52</v>
      </c>
      <c r="IJI14" s="5">
        <v>165347.52</v>
      </c>
      <c r="IJJ14" s="5">
        <v>165347.52</v>
      </c>
      <c r="IJK14" s="5">
        <v>165347.52</v>
      </c>
      <c r="IJL14" s="5">
        <v>165347.52</v>
      </c>
      <c r="IJM14" s="5">
        <v>165347.52</v>
      </c>
      <c r="IJN14" s="5">
        <v>165347.52</v>
      </c>
      <c r="IJO14" s="5">
        <v>165347.52</v>
      </c>
      <c r="IJP14" s="5">
        <v>165347.52</v>
      </c>
      <c r="IJQ14" s="5">
        <v>165347.52</v>
      </c>
      <c r="IJR14" s="5">
        <v>165347.52</v>
      </c>
      <c r="IJS14" s="5">
        <v>165347.52</v>
      </c>
      <c r="IJT14" s="5">
        <v>165347.52</v>
      </c>
      <c r="IJU14" s="5">
        <v>165347.52</v>
      </c>
      <c r="IJV14" s="5">
        <v>165347.52</v>
      </c>
      <c r="IJW14" s="5">
        <v>165347.52</v>
      </c>
      <c r="IJX14" s="5">
        <v>165347.52</v>
      </c>
      <c r="IJY14" s="5">
        <v>165347.52</v>
      </c>
      <c r="IJZ14" s="5">
        <v>165347.52</v>
      </c>
      <c r="IKA14" s="5">
        <v>165347.52</v>
      </c>
      <c r="IKB14" s="5">
        <v>165347.52</v>
      </c>
      <c r="IKC14" s="5">
        <v>165347.52</v>
      </c>
      <c r="IKD14" s="5">
        <v>165347.52</v>
      </c>
      <c r="IKE14" s="5">
        <v>165347.52</v>
      </c>
      <c r="IKF14" s="5">
        <v>165347.52</v>
      </c>
      <c r="IKG14" s="5">
        <v>165347.52</v>
      </c>
      <c r="IKH14" s="5">
        <v>165347.52</v>
      </c>
      <c r="IKI14" s="5">
        <v>165347.52</v>
      </c>
      <c r="IKJ14" s="5">
        <v>165347.52</v>
      </c>
      <c r="IKK14" s="5">
        <v>165347.52</v>
      </c>
      <c r="IKL14" s="5">
        <v>165347.52</v>
      </c>
      <c r="IKM14" s="5">
        <v>165347.52</v>
      </c>
      <c r="IKN14" s="5">
        <v>165347.52</v>
      </c>
      <c r="IKO14" s="5">
        <v>165347.52</v>
      </c>
      <c r="IKP14" s="5">
        <v>165347.52</v>
      </c>
      <c r="IKQ14" s="5">
        <v>165347.52</v>
      </c>
      <c r="IKR14" s="5">
        <v>165347.52</v>
      </c>
      <c r="IKS14" s="5">
        <v>165347.52</v>
      </c>
      <c r="IKT14" s="5">
        <v>165347.52</v>
      </c>
      <c r="IKU14" s="5">
        <v>165347.52</v>
      </c>
      <c r="IKV14" s="5">
        <v>165347.52</v>
      </c>
      <c r="IKW14" s="5">
        <v>165347.52</v>
      </c>
      <c r="IKX14" s="5">
        <v>165347.52</v>
      </c>
      <c r="IKY14" s="5">
        <v>165347.52</v>
      </c>
      <c r="IKZ14" s="5">
        <v>165347.52</v>
      </c>
      <c r="ILA14" s="5">
        <v>165347.52</v>
      </c>
      <c r="ILB14" s="5">
        <v>165347.52</v>
      </c>
      <c r="ILC14" s="5">
        <v>165347.52</v>
      </c>
      <c r="ILD14" s="5">
        <v>165347.52</v>
      </c>
      <c r="ILE14" s="5">
        <v>165347.52</v>
      </c>
      <c r="ILF14" s="5">
        <v>165347.52</v>
      </c>
      <c r="ILG14" s="5">
        <v>165347.52</v>
      </c>
      <c r="ILH14" s="5">
        <v>165347.52</v>
      </c>
      <c r="ILI14" s="5">
        <v>165347.52</v>
      </c>
      <c r="ILJ14" s="5">
        <v>165347.52</v>
      </c>
      <c r="ILK14" s="5">
        <v>165347.52</v>
      </c>
      <c r="ILL14" s="5">
        <v>165347.52</v>
      </c>
      <c r="ILM14" s="5">
        <v>165347.52</v>
      </c>
      <c r="ILN14" s="5">
        <v>165347.52</v>
      </c>
      <c r="ILO14" s="5">
        <v>165347.52</v>
      </c>
      <c r="ILP14" s="5">
        <v>165347.52</v>
      </c>
      <c r="ILQ14" s="5">
        <v>165347.52</v>
      </c>
      <c r="ILR14" s="5">
        <v>165347.52</v>
      </c>
      <c r="ILS14" s="5">
        <v>165347.52</v>
      </c>
      <c r="ILT14" s="5">
        <v>165347.52</v>
      </c>
      <c r="ILU14" s="5">
        <v>165347.52</v>
      </c>
      <c r="ILV14" s="5">
        <v>165347.52</v>
      </c>
      <c r="ILW14" s="5">
        <v>165347.52</v>
      </c>
      <c r="ILX14" s="5">
        <v>165347.52</v>
      </c>
      <c r="ILY14" s="5">
        <v>165347.52</v>
      </c>
      <c r="ILZ14" s="5">
        <v>165347.52</v>
      </c>
      <c r="IMA14" s="5">
        <v>165347.52</v>
      </c>
      <c r="IMB14" s="5">
        <v>165347.52</v>
      </c>
      <c r="IMC14" s="5">
        <v>165347.52</v>
      </c>
      <c r="IMD14" s="5">
        <v>165347.52</v>
      </c>
      <c r="IME14" s="5">
        <v>165347.52</v>
      </c>
      <c r="IMF14" s="5">
        <v>165347.52</v>
      </c>
      <c r="IMG14" s="5">
        <v>165347.52</v>
      </c>
      <c r="IMH14" s="5">
        <v>165347.52</v>
      </c>
      <c r="IMI14" s="5">
        <v>165347.52</v>
      </c>
      <c r="IMJ14" s="5">
        <v>165347.52</v>
      </c>
      <c r="IMK14" s="5">
        <v>165347.52</v>
      </c>
      <c r="IML14" s="5">
        <v>165347.52</v>
      </c>
      <c r="IMM14" s="5">
        <v>165347.52</v>
      </c>
      <c r="IMN14" s="5">
        <v>165347.52</v>
      </c>
      <c r="IMO14" s="5">
        <v>165347.52</v>
      </c>
      <c r="IMP14" s="5">
        <v>165347.52</v>
      </c>
      <c r="IMQ14" s="5">
        <v>165347.52</v>
      </c>
      <c r="IMR14" s="5">
        <v>165347.52</v>
      </c>
      <c r="IMS14" s="5">
        <v>165347.52</v>
      </c>
      <c r="IMT14" s="5">
        <v>165347.52</v>
      </c>
      <c r="IMU14" s="5">
        <v>165347.52</v>
      </c>
      <c r="IMV14" s="5">
        <v>165347.52</v>
      </c>
      <c r="IMW14" s="5">
        <v>165347.52</v>
      </c>
      <c r="IMX14" s="5">
        <v>165347.52</v>
      </c>
      <c r="IMY14" s="5">
        <v>165347.52</v>
      </c>
      <c r="IMZ14" s="5">
        <v>165347.52</v>
      </c>
      <c r="INA14" s="5">
        <v>165347.52</v>
      </c>
      <c r="INB14" s="5">
        <v>165347.52</v>
      </c>
      <c r="INC14" s="5">
        <v>165347.52</v>
      </c>
      <c r="IND14" s="5">
        <v>165347.52</v>
      </c>
      <c r="INE14" s="5">
        <v>165347.52</v>
      </c>
      <c r="INF14" s="5">
        <v>165347.52</v>
      </c>
      <c r="ING14" s="5">
        <v>165347.52</v>
      </c>
      <c r="INH14" s="5">
        <v>165347.52</v>
      </c>
      <c r="INI14" s="5">
        <v>165347.52</v>
      </c>
      <c r="INJ14" s="5">
        <v>165347.52</v>
      </c>
      <c r="INK14" s="5">
        <v>165347.52</v>
      </c>
      <c r="INL14" s="5">
        <v>165347.52</v>
      </c>
      <c r="INM14" s="5">
        <v>165347.52</v>
      </c>
      <c r="INN14" s="5">
        <v>165347.52</v>
      </c>
      <c r="INO14" s="5">
        <v>165347.52</v>
      </c>
      <c r="INP14" s="5">
        <v>165347.52</v>
      </c>
      <c r="INQ14" s="5">
        <v>165347.52</v>
      </c>
      <c r="INR14" s="5">
        <v>165347.52</v>
      </c>
      <c r="INS14" s="5">
        <v>165347.52</v>
      </c>
      <c r="INT14" s="5">
        <v>165347.52</v>
      </c>
      <c r="INU14" s="5">
        <v>165347.52</v>
      </c>
      <c r="INV14" s="5">
        <v>165347.52</v>
      </c>
      <c r="INW14" s="5">
        <v>165347.52</v>
      </c>
      <c r="INX14" s="5">
        <v>165347.52</v>
      </c>
      <c r="INY14" s="5">
        <v>165347.52</v>
      </c>
      <c r="INZ14" s="5">
        <v>165347.52</v>
      </c>
      <c r="IOA14" s="5">
        <v>165347.52</v>
      </c>
      <c r="IOB14" s="5">
        <v>165347.52</v>
      </c>
      <c r="IOC14" s="5">
        <v>165347.52</v>
      </c>
      <c r="IOD14" s="5">
        <v>165347.52</v>
      </c>
      <c r="IOE14" s="5">
        <v>165347.52</v>
      </c>
      <c r="IOF14" s="5">
        <v>165347.52</v>
      </c>
      <c r="IOG14" s="5">
        <v>165347.52</v>
      </c>
      <c r="IOH14" s="5">
        <v>165347.52</v>
      </c>
      <c r="IOI14" s="5">
        <v>165347.52</v>
      </c>
      <c r="IOJ14" s="5">
        <v>165347.52</v>
      </c>
      <c r="IOK14" s="5">
        <v>165347.52</v>
      </c>
      <c r="IOL14" s="5">
        <v>165347.52</v>
      </c>
      <c r="IOM14" s="5">
        <v>165347.52</v>
      </c>
      <c r="ION14" s="5">
        <v>165347.52</v>
      </c>
      <c r="IOO14" s="5">
        <v>165347.52</v>
      </c>
      <c r="IOP14" s="5">
        <v>165347.52</v>
      </c>
      <c r="IOQ14" s="5">
        <v>165347.52</v>
      </c>
      <c r="IOR14" s="5">
        <v>165347.52</v>
      </c>
      <c r="IOS14" s="5">
        <v>165347.52</v>
      </c>
      <c r="IOT14" s="5">
        <v>165347.52</v>
      </c>
      <c r="IOU14" s="5">
        <v>165347.52</v>
      </c>
      <c r="IOV14" s="5">
        <v>165347.52</v>
      </c>
      <c r="IOW14" s="5">
        <v>165347.52</v>
      </c>
      <c r="IOX14" s="5">
        <v>165347.52</v>
      </c>
      <c r="IOY14" s="5">
        <v>165347.52</v>
      </c>
      <c r="IOZ14" s="5">
        <v>165347.52</v>
      </c>
      <c r="IPA14" s="5">
        <v>165347.52</v>
      </c>
      <c r="IPB14" s="5">
        <v>165347.52</v>
      </c>
      <c r="IPC14" s="5">
        <v>165347.52</v>
      </c>
      <c r="IPD14" s="5">
        <v>165347.52</v>
      </c>
      <c r="IPE14" s="5">
        <v>165347.52</v>
      </c>
      <c r="IPF14" s="5">
        <v>165347.52</v>
      </c>
      <c r="IPG14" s="5">
        <v>165347.52</v>
      </c>
      <c r="IPH14" s="5">
        <v>165347.52</v>
      </c>
      <c r="IPI14" s="5">
        <v>165347.52</v>
      </c>
      <c r="IPJ14" s="5">
        <v>165347.52</v>
      </c>
      <c r="IPK14" s="5">
        <v>165347.52</v>
      </c>
      <c r="IPL14" s="5">
        <v>165347.52</v>
      </c>
      <c r="IPM14" s="5">
        <v>165347.52</v>
      </c>
      <c r="IPN14" s="5">
        <v>165347.52</v>
      </c>
      <c r="IPO14" s="5">
        <v>165347.52</v>
      </c>
      <c r="IPP14" s="5">
        <v>165347.52</v>
      </c>
      <c r="IPQ14" s="5">
        <v>165347.52</v>
      </c>
      <c r="IPR14" s="5">
        <v>165347.52</v>
      </c>
      <c r="IPS14" s="5">
        <v>165347.52</v>
      </c>
      <c r="IPT14" s="5">
        <v>165347.52</v>
      </c>
      <c r="IPU14" s="5">
        <v>165347.52</v>
      </c>
      <c r="IPV14" s="5">
        <v>165347.52</v>
      </c>
      <c r="IPW14" s="5">
        <v>165347.52</v>
      </c>
      <c r="IPX14" s="5">
        <v>165347.52</v>
      </c>
      <c r="IPY14" s="5">
        <v>165347.52</v>
      </c>
      <c r="IPZ14" s="5">
        <v>165347.52</v>
      </c>
      <c r="IQA14" s="5">
        <v>165347.52</v>
      </c>
      <c r="IQB14" s="5">
        <v>165347.52</v>
      </c>
      <c r="IQC14" s="5">
        <v>165347.52</v>
      </c>
      <c r="IQD14" s="5">
        <v>165347.52</v>
      </c>
      <c r="IQE14" s="5">
        <v>165347.52</v>
      </c>
      <c r="IQF14" s="5">
        <v>165347.52</v>
      </c>
      <c r="IQG14" s="5">
        <v>165347.52</v>
      </c>
      <c r="IQH14" s="5">
        <v>165347.52</v>
      </c>
      <c r="IQI14" s="5">
        <v>165347.52</v>
      </c>
      <c r="IQJ14" s="5">
        <v>165347.52</v>
      </c>
      <c r="IQK14" s="5">
        <v>165347.52</v>
      </c>
      <c r="IQL14" s="5">
        <v>165347.52</v>
      </c>
      <c r="IQM14" s="5">
        <v>165347.52</v>
      </c>
      <c r="IQN14" s="5">
        <v>165347.52</v>
      </c>
      <c r="IQO14" s="5">
        <v>165347.52</v>
      </c>
      <c r="IQP14" s="5">
        <v>165347.52</v>
      </c>
      <c r="IQQ14" s="5">
        <v>165347.52</v>
      </c>
      <c r="IQR14" s="5">
        <v>165347.52</v>
      </c>
      <c r="IQS14" s="5">
        <v>165347.52</v>
      </c>
      <c r="IQT14" s="5">
        <v>165347.52</v>
      </c>
      <c r="IQU14" s="5">
        <v>165347.52</v>
      </c>
      <c r="IQV14" s="5">
        <v>165347.52</v>
      </c>
      <c r="IQW14" s="5">
        <v>165347.52</v>
      </c>
      <c r="IQX14" s="5">
        <v>165347.52</v>
      </c>
      <c r="IQY14" s="5">
        <v>165347.52</v>
      </c>
      <c r="IQZ14" s="5">
        <v>165347.52</v>
      </c>
      <c r="IRA14" s="5">
        <v>165347.52</v>
      </c>
      <c r="IRB14" s="5">
        <v>165347.52</v>
      </c>
      <c r="IRC14" s="5">
        <v>165347.52</v>
      </c>
      <c r="IRD14" s="5">
        <v>165347.52</v>
      </c>
      <c r="IRE14" s="5">
        <v>165347.52</v>
      </c>
      <c r="IRF14" s="5">
        <v>165347.52</v>
      </c>
      <c r="IRG14" s="5">
        <v>165347.52</v>
      </c>
      <c r="IRH14" s="5">
        <v>165347.52</v>
      </c>
      <c r="IRI14" s="5">
        <v>165347.52</v>
      </c>
      <c r="IRJ14" s="5">
        <v>165347.52</v>
      </c>
      <c r="IRK14" s="5">
        <v>165347.52</v>
      </c>
      <c r="IRL14" s="5">
        <v>165347.52</v>
      </c>
      <c r="IRM14" s="5">
        <v>165347.52</v>
      </c>
      <c r="IRN14" s="5">
        <v>165347.52</v>
      </c>
      <c r="IRO14" s="5">
        <v>165347.52</v>
      </c>
      <c r="IRP14" s="5">
        <v>165347.52</v>
      </c>
      <c r="IRQ14" s="5">
        <v>165347.52</v>
      </c>
      <c r="IRR14" s="5">
        <v>165347.52</v>
      </c>
      <c r="IRS14" s="5">
        <v>165347.52</v>
      </c>
      <c r="IRT14" s="5">
        <v>165347.52</v>
      </c>
      <c r="IRU14" s="5">
        <v>165347.52</v>
      </c>
      <c r="IRV14" s="5">
        <v>165347.52</v>
      </c>
      <c r="IRW14" s="5">
        <v>165347.52</v>
      </c>
      <c r="IRX14" s="5">
        <v>165347.52</v>
      </c>
      <c r="IRY14" s="5">
        <v>165347.52</v>
      </c>
      <c r="IRZ14" s="5">
        <v>165347.52</v>
      </c>
      <c r="ISA14" s="5">
        <v>165347.52</v>
      </c>
      <c r="ISB14" s="5">
        <v>165347.52</v>
      </c>
      <c r="ISC14" s="5">
        <v>165347.52</v>
      </c>
      <c r="ISD14" s="5">
        <v>165347.52</v>
      </c>
      <c r="ISE14" s="5">
        <v>165347.52</v>
      </c>
      <c r="ISF14" s="5">
        <v>165347.52</v>
      </c>
      <c r="ISG14" s="5">
        <v>165347.52</v>
      </c>
      <c r="ISH14" s="5">
        <v>165347.52</v>
      </c>
      <c r="ISI14" s="5">
        <v>165347.52</v>
      </c>
      <c r="ISJ14" s="5">
        <v>165347.52</v>
      </c>
      <c r="ISK14" s="5">
        <v>165347.52</v>
      </c>
      <c r="ISL14" s="5">
        <v>165347.52</v>
      </c>
      <c r="ISM14" s="5">
        <v>165347.52</v>
      </c>
      <c r="ISN14" s="5">
        <v>165347.52</v>
      </c>
      <c r="ISO14" s="5">
        <v>165347.52</v>
      </c>
      <c r="ISP14" s="5">
        <v>165347.52</v>
      </c>
      <c r="ISQ14" s="5">
        <v>165347.52</v>
      </c>
      <c r="ISR14" s="5">
        <v>165347.52</v>
      </c>
      <c r="ISS14" s="5">
        <v>165347.52</v>
      </c>
      <c r="IST14" s="5">
        <v>165347.52</v>
      </c>
      <c r="ISU14" s="5">
        <v>165347.52</v>
      </c>
      <c r="ISV14" s="5">
        <v>165347.52</v>
      </c>
      <c r="ISW14" s="5">
        <v>165347.52</v>
      </c>
      <c r="ISX14" s="5">
        <v>165347.52</v>
      </c>
      <c r="ISY14" s="5">
        <v>165347.52</v>
      </c>
      <c r="ISZ14" s="5">
        <v>165347.52</v>
      </c>
      <c r="ITA14" s="5">
        <v>165347.52</v>
      </c>
      <c r="ITB14" s="5">
        <v>165347.52</v>
      </c>
      <c r="ITC14" s="5">
        <v>165347.52</v>
      </c>
      <c r="ITD14" s="5">
        <v>165347.52</v>
      </c>
      <c r="ITE14" s="5">
        <v>165347.52</v>
      </c>
      <c r="ITF14" s="5">
        <v>165347.52</v>
      </c>
      <c r="ITG14" s="5">
        <v>165347.52</v>
      </c>
      <c r="ITH14" s="5">
        <v>165347.52</v>
      </c>
      <c r="ITI14" s="5">
        <v>165347.52</v>
      </c>
      <c r="ITJ14" s="5">
        <v>165347.52</v>
      </c>
      <c r="ITK14" s="5">
        <v>165347.52</v>
      </c>
      <c r="ITL14" s="5">
        <v>165347.52</v>
      </c>
      <c r="ITM14" s="5">
        <v>165347.52</v>
      </c>
      <c r="ITN14" s="5">
        <v>165347.52</v>
      </c>
      <c r="ITO14" s="5">
        <v>165347.52</v>
      </c>
      <c r="ITP14" s="5">
        <v>165347.52</v>
      </c>
      <c r="ITQ14" s="5">
        <v>165347.52</v>
      </c>
      <c r="ITR14" s="5">
        <v>165347.52</v>
      </c>
      <c r="ITS14" s="5">
        <v>165347.52</v>
      </c>
      <c r="ITT14" s="5">
        <v>165347.52</v>
      </c>
      <c r="ITU14" s="5">
        <v>165347.52</v>
      </c>
      <c r="ITV14" s="5">
        <v>165347.52</v>
      </c>
      <c r="ITW14" s="5">
        <v>165347.52</v>
      </c>
      <c r="ITX14" s="5">
        <v>165347.52</v>
      </c>
      <c r="ITY14" s="5">
        <v>165347.52</v>
      </c>
      <c r="ITZ14" s="5">
        <v>165347.52</v>
      </c>
      <c r="IUA14" s="5">
        <v>165347.52</v>
      </c>
      <c r="IUB14" s="5">
        <v>165347.52</v>
      </c>
      <c r="IUC14" s="5">
        <v>165347.52</v>
      </c>
      <c r="IUD14" s="5">
        <v>165347.52</v>
      </c>
      <c r="IUE14" s="5">
        <v>165347.52</v>
      </c>
      <c r="IUF14" s="5">
        <v>165347.52</v>
      </c>
      <c r="IUG14" s="5">
        <v>165347.52</v>
      </c>
      <c r="IUH14" s="5">
        <v>165347.52</v>
      </c>
      <c r="IUI14" s="5">
        <v>165347.52</v>
      </c>
      <c r="IUJ14" s="5">
        <v>165347.52</v>
      </c>
      <c r="IUK14" s="5">
        <v>165347.52</v>
      </c>
      <c r="IUL14" s="5">
        <v>165347.52</v>
      </c>
      <c r="IUM14" s="5">
        <v>165347.52</v>
      </c>
      <c r="IUN14" s="5">
        <v>165347.52</v>
      </c>
      <c r="IUO14" s="5">
        <v>165347.52</v>
      </c>
      <c r="IUP14" s="5">
        <v>165347.52</v>
      </c>
      <c r="IUQ14" s="5">
        <v>165347.52</v>
      </c>
      <c r="IUR14" s="5">
        <v>165347.52</v>
      </c>
      <c r="IUS14" s="5">
        <v>165347.52</v>
      </c>
      <c r="IUT14" s="5">
        <v>165347.52</v>
      </c>
      <c r="IUU14" s="5">
        <v>165347.52</v>
      </c>
      <c r="IUV14" s="5">
        <v>165347.52</v>
      </c>
      <c r="IUW14" s="5">
        <v>165347.52</v>
      </c>
      <c r="IUX14" s="5">
        <v>165347.52</v>
      </c>
      <c r="IUY14" s="5">
        <v>165347.52</v>
      </c>
      <c r="IUZ14" s="5">
        <v>165347.52</v>
      </c>
      <c r="IVA14" s="5">
        <v>165347.52</v>
      </c>
      <c r="IVB14" s="5">
        <v>165347.52</v>
      </c>
      <c r="IVC14" s="5">
        <v>165347.52</v>
      </c>
      <c r="IVD14" s="5">
        <v>165347.52</v>
      </c>
      <c r="IVE14" s="5">
        <v>165347.52</v>
      </c>
      <c r="IVF14" s="5">
        <v>165347.52</v>
      </c>
      <c r="IVG14" s="5">
        <v>165347.52</v>
      </c>
      <c r="IVH14" s="5">
        <v>165347.52</v>
      </c>
      <c r="IVI14" s="5">
        <v>165347.52</v>
      </c>
      <c r="IVJ14" s="5">
        <v>165347.52</v>
      </c>
      <c r="IVK14" s="5">
        <v>165347.52</v>
      </c>
      <c r="IVL14" s="5">
        <v>165347.52</v>
      </c>
      <c r="IVM14" s="5">
        <v>165347.52</v>
      </c>
      <c r="IVN14" s="5">
        <v>165347.52</v>
      </c>
      <c r="IVO14" s="5">
        <v>165347.52</v>
      </c>
      <c r="IVP14" s="5">
        <v>165347.52</v>
      </c>
      <c r="IVQ14" s="5">
        <v>165347.52</v>
      </c>
      <c r="IVR14" s="5">
        <v>165347.52</v>
      </c>
      <c r="IVS14" s="5">
        <v>165347.52</v>
      </c>
      <c r="IVT14" s="5">
        <v>165347.52</v>
      </c>
      <c r="IVU14" s="5">
        <v>165347.52</v>
      </c>
      <c r="IVV14" s="5">
        <v>165347.52</v>
      </c>
      <c r="IVW14" s="5">
        <v>165347.52</v>
      </c>
      <c r="IVX14" s="5">
        <v>165347.52</v>
      </c>
      <c r="IVY14" s="5">
        <v>165347.52</v>
      </c>
      <c r="IVZ14" s="5">
        <v>165347.52</v>
      </c>
      <c r="IWA14" s="5">
        <v>165347.52</v>
      </c>
      <c r="IWB14" s="5">
        <v>165347.52</v>
      </c>
      <c r="IWC14" s="5">
        <v>165347.52</v>
      </c>
      <c r="IWD14" s="5">
        <v>165347.52</v>
      </c>
      <c r="IWE14" s="5">
        <v>165347.52</v>
      </c>
      <c r="IWF14" s="5">
        <v>165347.52</v>
      </c>
      <c r="IWG14" s="5">
        <v>165347.52</v>
      </c>
      <c r="IWH14" s="5">
        <v>165347.52</v>
      </c>
      <c r="IWI14" s="5">
        <v>165347.52</v>
      </c>
      <c r="IWJ14" s="5">
        <v>165347.52</v>
      </c>
      <c r="IWK14" s="5">
        <v>165347.52</v>
      </c>
      <c r="IWL14" s="5">
        <v>165347.52</v>
      </c>
      <c r="IWM14" s="5">
        <v>165347.52</v>
      </c>
      <c r="IWN14" s="5">
        <v>165347.52</v>
      </c>
      <c r="IWO14" s="5">
        <v>165347.52</v>
      </c>
      <c r="IWP14" s="5">
        <v>165347.52</v>
      </c>
      <c r="IWQ14" s="5">
        <v>165347.52</v>
      </c>
      <c r="IWR14" s="5">
        <v>165347.52</v>
      </c>
      <c r="IWS14" s="5">
        <v>165347.52</v>
      </c>
      <c r="IWT14" s="5">
        <v>165347.52</v>
      </c>
      <c r="IWU14" s="5">
        <v>165347.52</v>
      </c>
      <c r="IWV14" s="5">
        <v>165347.52</v>
      </c>
      <c r="IWW14" s="5">
        <v>165347.52</v>
      </c>
      <c r="IWX14" s="5">
        <v>165347.52</v>
      </c>
      <c r="IWY14" s="5">
        <v>165347.52</v>
      </c>
      <c r="IWZ14" s="5">
        <v>165347.52</v>
      </c>
      <c r="IXA14" s="5">
        <v>165347.52</v>
      </c>
      <c r="IXB14" s="5">
        <v>165347.52</v>
      </c>
      <c r="IXC14" s="5">
        <v>165347.52</v>
      </c>
      <c r="IXD14" s="5">
        <v>165347.52</v>
      </c>
      <c r="IXE14" s="5">
        <v>165347.52</v>
      </c>
      <c r="IXF14" s="5">
        <v>165347.52</v>
      </c>
      <c r="IXG14" s="5">
        <v>165347.52</v>
      </c>
      <c r="IXH14" s="5">
        <v>165347.52</v>
      </c>
      <c r="IXI14" s="5">
        <v>165347.52</v>
      </c>
      <c r="IXJ14" s="5">
        <v>165347.52</v>
      </c>
      <c r="IXK14" s="5">
        <v>165347.52</v>
      </c>
      <c r="IXL14" s="5">
        <v>165347.52</v>
      </c>
      <c r="IXM14" s="5">
        <v>165347.52</v>
      </c>
      <c r="IXN14" s="5">
        <v>165347.52</v>
      </c>
      <c r="IXO14" s="5">
        <v>165347.52</v>
      </c>
      <c r="IXP14" s="5">
        <v>165347.52</v>
      </c>
      <c r="IXQ14" s="5">
        <v>165347.52</v>
      </c>
      <c r="IXR14" s="5">
        <v>165347.52</v>
      </c>
      <c r="IXS14" s="5">
        <v>165347.52</v>
      </c>
      <c r="IXT14" s="5">
        <v>165347.52</v>
      </c>
      <c r="IXU14" s="5">
        <v>165347.52</v>
      </c>
      <c r="IXV14" s="5">
        <v>165347.52</v>
      </c>
      <c r="IXW14" s="5">
        <v>165347.52</v>
      </c>
      <c r="IXX14" s="5">
        <v>165347.52</v>
      </c>
      <c r="IXY14" s="5">
        <v>165347.52</v>
      </c>
      <c r="IXZ14" s="5">
        <v>165347.52</v>
      </c>
      <c r="IYA14" s="5">
        <v>165347.52</v>
      </c>
      <c r="IYB14" s="5">
        <v>165347.52</v>
      </c>
      <c r="IYC14" s="5">
        <v>165347.52</v>
      </c>
      <c r="IYD14" s="5">
        <v>165347.52</v>
      </c>
      <c r="IYE14" s="5">
        <v>165347.52</v>
      </c>
      <c r="IYF14" s="5">
        <v>165347.52</v>
      </c>
      <c r="IYG14" s="5">
        <v>165347.52</v>
      </c>
      <c r="IYH14" s="5">
        <v>165347.52</v>
      </c>
      <c r="IYI14" s="5">
        <v>165347.52</v>
      </c>
      <c r="IYJ14" s="5">
        <v>165347.52</v>
      </c>
      <c r="IYK14" s="5">
        <v>165347.52</v>
      </c>
      <c r="IYL14" s="5">
        <v>165347.52</v>
      </c>
      <c r="IYM14" s="5">
        <v>165347.52</v>
      </c>
      <c r="IYN14" s="5">
        <v>165347.52</v>
      </c>
      <c r="IYO14" s="5">
        <v>165347.52</v>
      </c>
      <c r="IYP14" s="5">
        <v>165347.52</v>
      </c>
      <c r="IYQ14" s="5">
        <v>165347.52</v>
      </c>
      <c r="IYR14" s="5">
        <v>165347.52</v>
      </c>
      <c r="IYS14" s="5">
        <v>165347.52</v>
      </c>
      <c r="IYT14" s="5">
        <v>165347.52</v>
      </c>
      <c r="IYU14" s="5">
        <v>165347.52</v>
      </c>
      <c r="IYV14" s="5">
        <v>165347.52</v>
      </c>
      <c r="IYW14" s="5">
        <v>165347.52</v>
      </c>
      <c r="IYX14" s="5">
        <v>165347.52</v>
      </c>
      <c r="IYY14" s="5">
        <v>165347.52</v>
      </c>
      <c r="IYZ14" s="5">
        <v>165347.52</v>
      </c>
      <c r="IZA14" s="5">
        <v>165347.52</v>
      </c>
      <c r="IZB14" s="5">
        <v>165347.52</v>
      </c>
      <c r="IZC14" s="5">
        <v>165347.52</v>
      </c>
      <c r="IZD14" s="5">
        <v>165347.52</v>
      </c>
      <c r="IZE14" s="5">
        <v>165347.52</v>
      </c>
      <c r="IZF14" s="5">
        <v>165347.52</v>
      </c>
      <c r="IZG14" s="5">
        <v>165347.52</v>
      </c>
      <c r="IZH14" s="5">
        <v>165347.52</v>
      </c>
      <c r="IZI14" s="5">
        <v>165347.52</v>
      </c>
      <c r="IZJ14" s="5">
        <v>165347.52</v>
      </c>
      <c r="IZK14" s="5">
        <v>165347.52</v>
      </c>
      <c r="IZL14" s="5">
        <v>165347.52</v>
      </c>
      <c r="IZM14" s="5">
        <v>165347.52</v>
      </c>
      <c r="IZN14" s="5">
        <v>165347.52</v>
      </c>
      <c r="IZO14" s="5">
        <v>165347.52</v>
      </c>
      <c r="IZP14" s="5">
        <v>165347.52</v>
      </c>
      <c r="IZQ14" s="5">
        <v>165347.52</v>
      </c>
      <c r="IZR14" s="5">
        <v>165347.52</v>
      </c>
      <c r="IZS14" s="5">
        <v>165347.52</v>
      </c>
      <c r="IZT14" s="5">
        <v>165347.52</v>
      </c>
      <c r="IZU14" s="5">
        <v>165347.52</v>
      </c>
      <c r="IZV14" s="5">
        <v>165347.52</v>
      </c>
      <c r="IZW14" s="5">
        <v>165347.52</v>
      </c>
      <c r="IZX14" s="5">
        <v>165347.52</v>
      </c>
      <c r="IZY14" s="5">
        <v>165347.52</v>
      </c>
      <c r="IZZ14" s="5">
        <v>165347.52</v>
      </c>
      <c r="JAA14" s="5">
        <v>165347.52</v>
      </c>
      <c r="JAB14" s="5">
        <v>165347.52</v>
      </c>
      <c r="JAC14" s="5">
        <v>165347.52</v>
      </c>
      <c r="JAD14" s="5">
        <v>165347.52</v>
      </c>
      <c r="JAE14" s="5">
        <v>165347.52</v>
      </c>
      <c r="JAF14" s="5">
        <v>165347.52</v>
      </c>
      <c r="JAG14" s="5">
        <v>165347.52</v>
      </c>
      <c r="JAH14" s="5">
        <v>165347.52</v>
      </c>
      <c r="JAI14" s="5">
        <v>165347.52</v>
      </c>
      <c r="JAJ14" s="5">
        <v>165347.52</v>
      </c>
      <c r="JAK14" s="5">
        <v>165347.52</v>
      </c>
      <c r="JAL14" s="5">
        <v>165347.52</v>
      </c>
      <c r="JAM14" s="5">
        <v>165347.52</v>
      </c>
      <c r="JAN14" s="5">
        <v>165347.52</v>
      </c>
      <c r="JAO14" s="5">
        <v>165347.52</v>
      </c>
      <c r="JAP14" s="5">
        <v>165347.52</v>
      </c>
      <c r="JAQ14" s="5">
        <v>165347.52</v>
      </c>
      <c r="JAR14" s="5">
        <v>165347.52</v>
      </c>
      <c r="JAS14" s="5">
        <v>165347.52</v>
      </c>
      <c r="JAT14" s="5">
        <v>165347.52</v>
      </c>
      <c r="JAU14" s="5">
        <v>165347.52</v>
      </c>
      <c r="JAV14" s="5">
        <v>165347.52</v>
      </c>
      <c r="JAW14" s="5">
        <v>165347.52</v>
      </c>
      <c r="JAX14" s="5">
        <v>165347.52</v>
      </c>
      <c r="JAY14" s="5">
        <v>165347.52</v>
      </c>
      <c r="JAZ14" s="5">
        <v>165347.52</v>
      </c>
      <c r="JBA14" s="5">
        <v>165347.52</v>
      </c>
      <c r="JBB14" s="5">
        <v>165347.52</v>
      </c>
      <c r="JBC14" s="5">
        <v>165347.52</v>
      </c>
      <c r="JBD14" s="5">
        <v>165347.52</v>
      </c>
      <c r="JBE14" s="5">
        <v>165347.52</v>
      </c>
      <c r="JBF14" s="5">
        <v>165347.52</v>
      </c>
      <c r="JBG14" s="5">
        <v>165347.52</v>
      </c>
      <c r="JBH14" s="5">
        <v>165347.52</v>
      </c>
      <c r="JBI14" s="5">
        <v>165347.52</v>
      </c>
      <c r="JBJ14" s="5">
        <v>165347.52</v>
      </c>
      <c r="JBK14" s="5">
        <v>165347.52</v>
      </c>
      <c r="JBL14" s="5">
        <v>165347.52</v>
      </c>
      <c r="JBM14" s="5">
        <v>165347.52</v>
      </c>
      <c r="JBN14" s="5">
        <v>165347.52</v>
      </c>
      <c r="JBO14" s="5">
        <v>165347.52</v>
      </c>
      <c r="JBP14" s="5">
        <v>165347.52</v>
      </c>
      <c r="JBQ14" s="5">
        <v>165347.52</v>
      </c>
      <c r="JBR14" s="5">
        <v>165347.52</v>
      </c>
      <c r="JBS14" s="5">
        <v>165347.52</v>
      </c>
      <c r="JBT14" s="5">
        <v>165347.52</v>
      </c>
      <c r="JBU14" s="5">
        <v>165347.52</v>
      </c>
      <c r="JBV14" s="5">
        <v>165347.52</v>
      </c>
      <c r="JBW14" s="5">
        <v>165347.52</v>
      </c>
      <c r="JBX14" s="5">
        <v>165347.52</v>
      </c>
      <c r="JBY14" s="5">
        <v>165347.52</v>
      </c>
      <c r="JBZ14" s="5">
        <v>165347.52</v>
      </c>
      <c r="JCA14" s="5">
        <v>165347.52</v>
      </c>
      <c r="JCB14" s="5">
        <v>165347.52</v>
      </c>
      <c r="JCC14" s="5">
        <v>165347.52</v>
      </c>
      <c r="JCD14" s="5">
        <v>165347.52</v>
      </c>
      <c r="JCE14" s="5">
        <v>165347.52</v>
      </c>
      <c r="JCF14" s="5">
        <v>165347.52</v>
      </c>
      <c r="JCG14" s="5">
        <v>165347.52</v>
      </c>
      <c r="JCH14" s="5">
        <v>165347.52</v>
      </c>
      <c r="JCI14" s="5">
        <v>165347.52</v>
      </c>
      <c r="JCJ14" s="5">
        <v>165347.52</v>
      </c>
      <c r="JCK14" s="5">
        <v>165347.52</v>
      </c>
      <c r="JCL14" s="5">
        <v>165347.52</v>
      </c>
      <c r="JCM14" s="5">
        <v>165347.52</v>
      </c>
      <c r="JCN14" s="5">
        <v>165347.52</v>
      </c>
      <c r="JCO14" s="5">
        <v>165347.52</v>
      </c>
      <c r="JCP14" s="5">
        <v>165347.52</v>
      </c>
      <c r="JCQ14" s="5">
        <v>165347.52</v>
      </c>
      <c r="JCR14" s="5">
        <v>165347.52</v>
      </c>
      <c r="JCS14" s="5">
        <v>165347.52</v>
      </c>
      <c r="JCT14" s="5">
        <v>165347.52</v>
      </c>
      <c r="JCU14" s="5">
        <v>165347.52</v>
      </c>
      <c r="JCV14" s="5">
        <v>165347.52</v>
      </c>
      <c r="JCW14" s="5">
        <v>165347.52</v>
      </c>
      <c r="JCX14" s="5">
        <v>165347.52</v>
      </c>
      <c r="JCY14" s="5">
        <v>165347.52</v>
      </c>
      <c r="JCZ14" s="5">
        <v>165347.52</v>
      </c>
      <c r="JDA14" s="5">
        <v>165347.52</v>
      </c>
      <c r="JDB14" s="5">
        <v>165347.52</v>
      </c>
      <c r="JDC14" s="5">
        <v>165347.52</v>
      </c>
      <c r="JDD14" s="5">
        <v>165347.52</v>
      </c>
      <c r="JDE14" s="5">
        <v>165347.52</v>
      </c>
      <c r="JDF14" s="5">
        <v>165347.52</v>
      </c>
      <c r="JDG14" s="5">
        <v>165347.52</v>
      </c>
      <c r="JDH14" s="5">
        <v>165347.52</v>
      </c>
      <c r="JDI14" s="5">
        <v>165347.52</v>
      </c>
      <c r="JDJ14" s="5">
        <v>165347.52</v>
      </c>
      <c r="JDK14" s="5">
        <v>165347.52</v>
      </c>
      <c r="JDL14" s="5">
        <v>165347.52</v>
      </c>
      <c r="JDM14" s="5">
        <v>165347.52</v>
      </c>
      <c r="JDN14" s="5">
        <v>165347.52</v>
      </c>
      <c r="JDO14" s="5">
        <v>165347.52</v>
      </c>
      <c r="JDP14" s="5">
        <v>165347.52</v>
      </c>
      <c r="JDQ14" s="5">
        <v>165347.52</v>
      </c>
      <c r="JDR14" s="5">
        <v>165347.52</v>
      </c>
      <c r="JDS14" s="5">
        <v>165347.52</v>
      </c>
      <c r="JDT14" s="5">
        <v>165347.52</v>
      </c>
      <c r="JDU14" s="5">
        <v>165347.52</v>
      </c>
      <c r="JDV14" s="5">
        <v>165347.52</v>
      </c>
      <c r="JDW14" s="5">
        <v>165347.52</v>
      </c>
      <c r="JDX14" s="5">
        <v>165347.52</v>
      </c>
      <c r="JDY14" s="5">
        <v>165347.52</v>
      </c>
      <c r="JDZ14" s="5">
        <v>165347.52</v>
      </c>
      <c r="JEA14" s="5">
        <v>165347.52</v>
      </c>
      <c r="JEB14" s="5">
        <v>165347.52</v>
      </c>
      <c r="JEC14" s="5">
        <v>165347.52</v>
      </c>
      <c r="JED14" s="5">
        <v>165347.52</v>
      </c>
      <c r="JEE14" s="5">
        <v>165347.52</v>
      </c>
      <c r="JEF14" s="5">
        <v>165347.52</v>
      </c>
      <c r="JEG14" s="5">
        <v>165347.52</v>
      </c>
      <c r="JEH14" s="5">
        <v>165347.52</v>
      </c>
      <c r="JEI14" s="5">
        <v>165347.52</v>
      </c>
      <c r="JEJ14" s="5">
        <v>165347.52</v>
      </c>
      <c r="JEK14" s="5">
        <v>165347.52</v>
      </c>
      <c r="JEL14" s="5">
        <v>165347.52</v>
      </c>
      <c r="JEM14" s="5">
        <v>165347.52</v>
      </c>
      <c r="JEN14" s="5">
        <v>165347.52</v>
      </c>
      <c r="JEO14" s="5">
        <v>165347.52</v>
      </c>
      <c r="JEP14" s="5">
        <v>165347.52</v>
      </c>
      <c r="JEQ14" s="5">
        <v>165347.52</v>
      </c>
      <c r="JER14" s="5">
        <v>165347.52</v>
      </c>
      <c r="JES14" s="5">
        <v>165347.52</v>
      </c>
      <c r="JET14" s="5">
        <v>165347.52</v>
      </c>
      <c r="JEU14" s="5">
        <v>165347.52</v>
      </c>
      <c r="JEV14" s="5">
        <v>165347.52</v>
      </c>
      <c r="JEW14" s="5">
        <v>165347.52</v>
      </c>
      <c r="JEX14" s="5">
        <v>165347.52</v>
      </c>
      <c r="JEY14" s="5">
        <v>165347.52</v>
      </c>
      <c r="JEZ14" s="5">
        <v>165347.52</v>
      </c>
      <c r="JFA14" s="5">
        <v>165347.52</v>
      </c>
      <c r="JFB14" s="5">
        <v>165347.52</v>
      </c>
      <c r="JFC14" s="5">
        <v>165347.52</v>
      </c>
      <c r="JFD14" s="5">
        <v>165347.52</v>
      </c>
      <c r="JFE14" s="5">
        <v>165347.52</v>
      </c>
      <c r="JFF14" s="5">
        <v>165347.52</v>
      </c>
      <c r="JFG14" s="5">
        <v>165347.52</v>
      </c>
      <c r="JFH14" s="5">
        <v>165347.52</v>
      </c>
      <c r="JFI14" s="5">
        <v>165347.52</v>
      </c>
      <c r="JFJ14" s="5">
        <v>165347.52</v>
      </c>
      <c r="JFK14" s="5">
        <v>165347.52</v>
      </c>
      <c r="JFL14" s="5">
        <v>165347.52</v>
      </c>
      <c r="JFM14" s="5">
        <v>165347.52</v>
      </c>
      <c r="JFN14" s="5">
        <v>165347.52</v>
      </c>
      <c r="JFO14" s="5">
        <v>165347.52</v>
      </c>
      <c r="JFP14" s="5">
        <v>165347.52</v>
      </c>
      <c r="JFQ14" s="5">
        <v>165347.52</v>
      </c>
      <c r="JFR14" s="5">
        <v>165347.52</v>
      </c>
      <c r="JFS14" s="5">
        <v>165347.52</v>
      </c>
      <c r="JFT14" s="5">
        <v>165347.52</v>
      </c>
      <c r="JFU14" s="5">
        <v>165347.52</v>
      </c>
      <c r="JFV14" s="5">
        <v>165347.52</v>
      </c>
      <c r="JFW14" s="5">
        <v>165347.52</v>
      </c>
      <c r="JFX14" s="5">
        <v>165347.52</v>
      </c>
      <c r="JFY14" s="5">
        <v>165347.52</v>
      </c>
      <c r="JFZ14" s="5">
        <v>165347.52</v>
      </c>
      <c r="JGA14" s="5">
        <v>165347.52</v>
      </c>
      <c r="JGB14" s="5">
        <v>165347.52</v>
      </c>
      <c r="JGC14" s="5">
        <v>165347.52</v>
      </c>
      <c r="JGD14" s="5">
        <v>165347.52</v>
      </c>
      <c r="JGE14" s="5">
        <v>165347.52</v>
      </c>
      <c r="JGF14" s="5">
        <v>165347.52</v>
      </c>
      <c r="JGG14" s="5">
        <v>165347.52</v>
      </c>
      <c r="JGH14" s="5">
        <v>165347.52</v>
      </c>
      <c r="JGI14" s="5">
        <v>165347.52</v>
      </c>
      <c r="JGJ14" s="5">
        <v>165347.52</v>
      </c>
      <c r="JGK14" s="5">
        <v>165347.52</v>
      </c>
      <c r="JGL14" s="5">
        <v>165347.52</v>
      </c>
      <c r="JGM14" s="5">
        <v>165347.52</v>
      </c>
      <c r="JGN14" s="5">
        <v>165347.52</v>
      </c>
      <c r="JGO14" s="5">
        <v>165347.52</v>
      </c>
      <c r="JGP14" s="5">
        <v>165347.52</v>
      </c>
      <c r="JGQ14" s="5">
        <v>165347.52</v>
      </c>
      <c r="JGR14" s="5">
        <v>165347.52</v>
      </c>
      <c r="JGS14" s="5">
        <v>165347.52</v>
      </c>
      <c r="JGT14" s="5">
        <v>165347.52</v>
      </c>
      <c r="JGU14" s="5">
        <v>165347.52</v>
      </c>
      <c r="JGV14" s="5">
        <v>165347.52</v>
      </c>
      <c r="JGW14" s="5">
        <v>165347.52</v>
      </c>
      <c r="JGX14" s="5">
        <v>165347.52</v>
      </c>
      <c r="JGY14" s="5">
        <v>165347.52</v>
      </c>
      <c r="JGZ14" s="5">
        <v>165347.52</v>
      </c>
      <c r="JHA14" s="5">
        <v>165347.52</v>
      </c>
      <c r="JHB14" s="5">
        <v>165347.52</v>
      </c>
      <c r="JHC14" s="5">
        <v>165347.52</v>
      </c>
      <c r="JHD14" s="5">
        <v>165347.52</v>
      </c>
      <c r="JHE14" s="5">
        <v>165347.52</v>
      </c>
      <c r="JHF14" s="5">
        <v>165347.52</v>
      </c>
      <c r="JHG14" s="5">
        <v>165347.52</v>
      </c>
      <c r="JHH14" s="5">
        <v>165347.52</v>
      </c>
      <c r="JHI14" s="5">
        <v>165347.52</v>
      </c>
      <c r="JHJ14" s="5">
        <v>165347.52</v>
      </c>
      <c r="JHK14" s="5">
        <v>165347.52</v>
      </c>
      <c r="JHL14" s="5">
        <v>165347.52</v>
      </c>
      <c r="JHM14" s="5">
        <v>165347.52</v>
      </c>
      <c r="JHN14" s="5">
        <v>165347.52</v>
      </c>
      <c r="JHO14" s="5">
        <v>165347.52</v>
      </c>
      <c r="JHP14" s="5">
        <v>165347.52</v>
      </c>
      <c r="JHQ14" s="5">
        <v>165347.52</v>
      </c>
      <c r="JHR14" s="5">
        <v>165347.52</v>
      </c>
      <c r="JHS14" s="5">
        <v>165347.52</v>
      </c>
      <c r="JHT14" s="5">
        <v>165347.52</v>
      </c>
      <c r="JHU14" s="5">
        <v>165347.52</v>
      </c>
      <c r="JHV14" s="5">
        <v>165347.52</v>
      </c>
      <c r="JHW14" s="5">
        <v>165347.52</v>
      </c>
      <c r="JHX14" s="5">
        <v>165347.52</v>
      </c>
      <c r="JHY14" s="5">
        <v>165347.52</v>
      </c>
      <c r="JHZ14" s="5">
        <v>165347.52</v>
      </c>
      <c r="JIA14" s="5">
        <v>165347.52</v>
      </c>
      <c r="JIB14" s="5">
        <v>165347.52</v>
      </c>
      <c r="JIC14" s="5">
        <v>165347.52</v>
      </c>
      <c r="JID14" s="5">
        <v>165347.52</v>
      </c>
      <c r="JIE14" s="5">
        <v>165347.52</v>
      </c>
      <c r="JIF14" s="5">
        <v>165347.52</v>
      </c>
      <c r="JIG14" s="5">
        <v>165347.52</v>
      </c>
      <c r="JIH14" s="5">
        <v>165347.52</v>
      </c>
      <c r="JII14" s="5">
        <v>165347.52</v>
      </c>
      <c r="JIJ14" s="5">
        <v>165347.52</v>
      </c>
      <c r="JIK14" s="5">
        <v>165347.52</v>
      </c>
      <c r="JIL14" s="5">
        <v>165347.52</v>
      </c>
      <c r="JIM14" s="5">
        <v>165347.52</v>
      </c>
      <c r="JIN14" s="5">
        <v>165347.52</v>
      </c>
      <c r="JIO14" s="5">
        <v>165347.52</v>
      </c>
      <c r="JIP14" s="5">
        <v>165347.52</v>
      </c>
      <c r="JIQ14" s="5">
        <v>165347.52</v>
      </c>
      <c r="JIR14" s="5">
        <v>165347.52</v>
      </c>
      <c r="JIS14" s="5">
        <v>165347.52</v>
      </c>
      <c r="JIT14" s="5">
        <v>165347.52</v>
      </c>
      <c r="JIU14" s="5">
        <v>165347.52</v>
      </c>
      <c r="JIV14" s="5">
        <v>165347.52</v>
      </c>
      <c r="JIW14" s="5">
        <v>165347.52</v>
      </c>
      <c r="JIX14" s="5">
        <v>165347.52</v>
      </c>
      <c r="JIY14" s="5">
        <v>165347.52</v>
      </c>
      <c r="JIZ14" s="5">
        <v>165347.52</v>
      </c>
      <c r="JJA14" s="5">
        <v>165347.52</v>
      </c>
      <c r="JJB14" s="5">
        <v>165347.52</v>
      </c>
      <c r="JJC14" s="5">
        <v>165347.52</v>
      </c>
      <c r="JJD14" s="5">
        <v>165347.52</v>
      </c>
      <c r="JJE14" s="5">
        <v>165347.52</v>
      </c>
      <c r="JJF14" s="5">
        <v>165347.52</v>
      </c>
      <c r="JJG14" s="5">
        <v>165347.52</v>
      </c>
      <c r="JJH14" s="5">
        <v>165347.52</v>
      </c>
      <c r="JJI14" s="5">
        <v>165347.52</v>
      </c>
      <c r="JJJ14" s="5">
        <v>165347.52</v>
      </c>
      <c r="JJK14" s="5">
        <v>165347.52</v>
      </c>
      <c r="JJL14" s="5">
        <v>165347.52</v>
      </c>
      <c r="JJM14" s="5">
        <v>165347.52</v>
      </c>
      <c r="JJN14" s="5">
        <v>165347.52</v>
      </c>
      <c r="JJO14" s="5">
        <v>165347.52</v>
      </c>
      <c r="JJP14" s="5">
        <v>165347.52</v>
      </c>
      <c r="JJQ14" s="5">
        <v>165347.52</v>
      </c>
      <c r="JJR14" s="5">
        <v>165347.52</v>
      </c>
      <c r="JJS14" s="5">
        <v>165347.52</v>
      </c>
      <c r="JJT14" s="5">
        <v>165347.52</v>
      </c>
      <c r="JJU14" s="5">
        <v>165347.52</v>
      </c>
      <c r="JJV14" s="5">
        <v>165347.52</v>
      </c>
      <c r="JJW14" s="5">
        <v>165347.52</v>
      </c>
      <c r="JJX14" s="5">
        <v>165347.52</v>
      </c>
      <c r="JJY14" s="5">
        <v>165347.52</v>
      </c>
      <c r="JJZ14" s="5">
        <v>165347.52</v>
      </c>
      <c r="JKA14" s="5">
        <v>165347.52</v>
      </c>
      <c r="JKB14" s="5">
        <v>165347.52</v>
      </c>
      <c r="JKC14" s="5">
        <v>165347.52</v>
      </c>
      <c r="JKD14" s="5">
        <v>165347.52</v>
      </c>
      <c r="JKE14" s="5">
        <v>165347.52</v>
      </c>
      <c r="JKF14" s="5">
        <v>165347.52</v>
      </c>
      <c r="JKG14" s="5">
        <v>165347.52</v>
      </c>
      <c r="JKH14" s="5">
        <v>165347.52</v>
      </c>
      <c r="JKI14" s="5">
        <v>165347.52</v>
      </c>
      <c r="JKJ14" s="5">
        <v>165347.52</v>
      </c>
      <c r="JKK14" s="5">
        <v>165347.52</v>
      </c>
      <c r="JKL14" s="5">
        <v>165347.52</v>
      </c>
      <c r="JKM14" s="5">
        <v>165347.52</v>
      </c>
      <c r="JKN14" s="5">
        <v>165347.52</v>
      </c>
      <c r="JKO14" s="5">
        <v>165347.52</v>
      </c>
      <c r="JKP14" s="5">
        <v>165347.52</v>
      </c>
      <c r="JKQ14" s="5">
        <v>165347.52</v>
      </c>
      <c r="JKR14" s="5">
        <v>165347.52</v>
      </c>
      <c r="JKS14" s="5">
        <v>165347.52</v>
      </c>
      <c r="JKT14" s="5">
        <v>165347.52</v>
      </c>
      <c r="JKU14" s="5">
        <v>165347.52</v>
      </c>
      <c r="JKV14" s="5">
        <v>165347.52</v>
      </c>
      <c r="JKW14" s="5">
        <v>165347.52</v>
      </c>
      <c r="JKX14" s="5">
        <v>165347.52</v>
      </c>
      <c r="JKY14" s="5">
        <v>165347.52</v>
      </c>
      <c r="JKZ14" s="5">
        <v>165347.52</v>
      </c>
      <c r="JLA14" s="5">
        <v>165347.52</v>
      </c>
      <c r="JLB14" s="5">
        <v>165347.52</v>
      </c>
      <c r="JLC14" s="5">
        <v>165347.52</v>
      </c>
      <c r="JLD14" s="5">
        <v>165347.52</v>
      </c>
      <c r="JLE14" s="5">
        <v>165347.52</v>
      </c>
      <c r="JLF14" s="5">
        <v>165347.52</v>
      </c>
      <c r="JLG14" s="5">
        <v>165347.52</v>
      </c>
      <c r="JLH14" s="5">
        <v>165347.52</v>
      </c>
      <c r="JLI14" s="5">
        <v>165347.52</v>
      </c>
      <c r="JLJ14" s="5">
        <v>165347.52</v>
      </c>
      <c r="JLK14" s="5">
        <v>165347.52</v>
      </c>
      <c r="JLL14" s="5">
        <v>165347.52</v>
      </c>
      <c r="JLM14" s="5">
        <v>165347.52</v>
      </c>
      <c r="JLN14" s="5">
        <v>165347.52</v>
      </c>
      <c r="JLO14" s="5">
        <v>165347.52</v>
      </c>
      <c r="JLP14" s="5">
        <v>165347.52</v>
      </c>
      <c r="JLQ14" s="5">
        <v>165347.52</v>
      </c>
      <c r="JLR14" s="5">
        <v>165347.52</v>
      </c>
      <c r="JLS14" s="5">
        <v>165347.52</v>
      </c>
      <c r="JLT14" s="5">
        <v>165347.52</v>
      </c>
      <c r="JLU14" s="5">
        <v>165347.52</v>
      </c>
      <c r="JLV14" s="5">
        <v>165347.52</v>
      </c>
      <c r="JLW14" s="5">
        <v>165347.52</v>
      </c>
      <c r="JLX14" s="5">
        <v>165347.52</v>
      </c>
      <c r="JLY14" s="5">
        <v>165347.52</v>
      </c>
      <c r="JLZ14" s="5">
        <v>165347.52</v>
      </c>
      <c r="JMA14" s="5">
        <v>165347.52</v>
      </c>
      <c r="JMB14" s="5">
        <v>165347.52</v>
      </c>
      <c r="JMC14" s="5">
        <v>165347.52</v>
      </c>
      <c r="JMD14" s="5">
        <v>165347.52</v>
      </c>
      <c r="JME14" s="5">
        <v>165347.52</v>
      </c>
      <c r="JMF14" s="5">
        <v>165347.52</v>
      </c>
      <c r="JMG14" s="5">
        <v>165347.52</v>
      </c>
      <c r="JMH14" s="5">
        <v>165347.52</v>
      </c>
      <c r="JMI14" s="5">
        <v>165347.52</v>
      </c>
      <c r="JMJ14" s="5">
        <v>165347.52</v>
      </c>
      <c r="JMK14" s="5">
        <v>165347.52</v>
      </c>
      <c r="JML14" s="5">
        <v>165347.52</v>
      </c>
      <c r="JMM14" s="5">
        <v>165347.52</v>
      </c>
      <c r="JMN14" s="5">
        <v>165347.52</v>
      </c>
      <c r="JMO14" s="5">
        <v>165347.52</v>
      </c>
      <c r="JMP14" s="5">
        <v>165347.52</v>
      </c>
      <c r="JMQ14" s="5">
        <v>165347.52</v>
      </c>
      <c r="JMR14" s="5">
        <v>165347.52</v>
      </c>
      <c r="JMS14" s="5">
        <v>165347.52</v>
      </c>
      <c r="JMT14" s="5">
        <v>165347.52</v>
      </c>
      <c r="JMU14" s="5">
        <v>165347.52</v>
      </c>
      <c r="JMV14" s="5">
        <v>165347.52</v>
      </c>
      <c r="JMW14" s="5">
        <v>165347.52</v>
      </c>
      <c r="JMX14" s="5">
        <v>165347.52</v>
      </c>
      <c r="JMY14" s="5">
        <v>165347.52</v>
      </c>
      <c r="JMZ14" s="5">
        <v>165347.52</v>
      </c>
      <c r="JNA14" s="5">
        <v>165347.52</v>
      </c>
      <c r="JNB14" s="5">
        <v>165347.52</v>
      </c>
      <c r="JNC14" s="5">
        <v>165347.52</v>
      </c>
      <c r="JND14" s="5">
        <v>165347.52</v>
      </c>
      <c r="JNE14" s="5">
        <v>165347.52</v>
      </c>
      <c r="JNF14" s="5">
        <v>165347.52</v>
      </c>
      <c r="JNG14" s="5">
        <v>165347.52</v>
      </c>
      <c r="JNH14" s="5">
        <v>165347.52</v>
      </c>
      <c r="JNI14" s="5">
        <v>165347.52</v>
      </c>
      <c r="JNJ14" s="5">
        <v>165347.52</v>
      </c>
      <c r="JNK14" s="5">
        <v>165347.52</v>
      </c>
      <c r="JNL14" s="5">
        <v>165347.52</v>
      </c>
      <c r="JNM14" s="5">
        <v>165347.52</v>
      </c>
      <c r="JNN14" s="5">
        <v>165347.52</v>
      </c>
      <c r="JNO14" s="5">
        <v>165347.52</v>
      </c>
      <c r="JNP14" s="5">
        <v>165347.52</v>
      </c>
      <c r="JNQ14" s="5">
        <v>165347.52</v>
      </c>
      <c r="JNR14" s="5">
        <v>165347.52</v>
      </c>
      <c r="JNS14" s="5">
        <v>165347.52</v>
      </c>
      <c r="JNT14" s="5">
        <v>165347.52</v>
      </c>
      <c r="JNU14" s="5">
        <v>165347.52</v>
      </c>
      <c r="JNV14" s="5">
        <v>165347.52</v>
      </c>
      <c r="JNW14" s="5">
        <v>165347.52</v>
      </c>
      <c r="JNX14" s="5">
        <v>165347.52</v>
      </c>
      <c r="JNY14" s="5">
        <v>165347.52</v>
      </c>
      <c r="JNZ14" s="5">
        <v>165347.52</v>
      </c>
      <c r="JOA14" s="5">
        <v>165347.52</v>
      </c>
      <c r="JOB14" s="5">
        <v>165347.52</v>
      </c>
      <c r="JOC14" s="5">
        <v>165347.52</v>
      </c>
      <c r="JOD14" s="5">
        <v>165347.52</v>
      </c>
      <c r="JOE14" s="5">
        <v>165347.52</v>
      </c>
      <c r="JOF14" s="5">
        <v>165347.52</v>
      </c>
      <c r="JOG14" s="5">
        <v>165347.52</v>
      </c>
      <c r="JOH14" s="5">
        <v>165347.52</v>
      </c>
      <c r="JOI14" s="5">
        <v>165347.52</v>
      </c>
      <c r="JOJ14" s="5">
        <v>165347.52</v>
      </c>
      <c r="JOK14" s="5">
        <v>165347.52</v>
      </c>
      <c r="JOL14" s="5">
        <v>165347.52</v>
      </c>
      <c r="JOM14" s="5">
        <v>165347.52</v>
      </c>
      <c r="JON14" s="5">
        <v>165347.52</v>
      </c>
      <c r="JOO14" s="5">
        <v>165347.52</v>
      </c>
      <c r="JOP14" s="5">
        <v>165347.52</v>
      </c>
      <c r="JOQ14" s="5">
        <v>165347.52</v>
      </c>
      <c r="JOR14" s="5">
        <v>165347.52</v>
      </c>
      <c r="JOS14" s="5">
        <v>165347.52</v>
      </c>
      <c r="JOT14" s="5">
        <v>165347.52</v>
      </c>
      <c r="JOU14" s="5">
        <v>165347.52</v>
      </c>
      <c r="JOV14" s="5">
        <v>165347.52</v>
      </c>
      <c r="JOW14" s="5">
        <v>165347.52</v>
      </c>
      <c r="JOX14" s="5">
        <v>165347.52</v>
      </c>
      <c r="JOY14" s="5">
        <v>165347.52</v>
      </c>
      <c r="JOZ14" s="5">
        <v>165347.52</v>
      </c>
      <c r="JPA14" s="5">
        <v>165347.52</v>
      </c>
      <c r="JPB14" s="5">
        <v>165347.52</v>
      </c>
      <c r="JPC14" s="5">
        <v>165347.52</v>
      </c>
      <c r="JPD14" s="5">
        <v>165347.52</v>
      </c>
      <c r="JPE14" s="5">
        <v>165347.52</v>
      </c>
      <c r="JPF14" s="5">
        <v>165347.52</v>
      </c>
      <c r="JPG14" s="5">
        <v>165347.52</v>
      </c>
      <c r="JPH14" s="5">
        <v>165347.52</v>
      </c>
      <c r="JPI14" s="5">
        <v>165347.52</v>
      </c>
      <c r="JPJ14" s="5">
        <v>165347.52</v>
      </c>
      <c r="JPK14" s="5">
        <v>165347.52</v>
      </c>
      <c r="JPL14" s="5">
        <v>165347.52</v>
      </c>
      <c r="JPM14" s="5">
        <v>165347.52</v>
      </c>
      <c r="JPN14" s="5">
        <v>165347.52</v>
      </c>
      <c r="JPO14" s="5">
        <v>165347.52</v>
      </c>
      <c r="JPP14" s="5">
        <v>165347.52</v>
      </c>
      <c r="JPQ14" s="5">
        <v>165347.52</v>
      </c>
      <c r="JPR14" s="5">
        <v>165347.52</v>
      </c>
      <c r="JPS14" s="5">
        <v>165347.52</v>
      </c>
      <c r="JPT14" s="5">
        <v>165347.52</v>
      </c>
      <c r="JPU14" s="5">
        <v>165347.52</v>
      </c>
      <c r="JPV14" s="5">
        <v>165347.52</v>
      </c>
      <c r="JPW14" s="5">
        <v>165347.52</v>
      </c>
      <c r="JPX14" s="5">
        <v>165347.52</v>
      </c>
      <c r="JPY14" s="5">
        <v>165347.52</v>
      </c>
      <c r="JPZ14" s="5">
        <v>165347.52</v>
      </c>
      <c r="JQA14" s="5">
        <v>165347.52</v>
      </c>
      <c r="JQB14" s="5">
        <v>165347.52</v>
      </c>
      <c r="JQC14" s="5">
        <v>165347.52</v>
      </c>
      <c r="JQD14" s="5">
        <v>165347.52</v>
      </c>
      <c r="JQE14" s="5">
        <v>165347.52</v>
      </c>
      <c r="JQF14" s="5">
        <v>165347.52</v>
      </c>
      <c r="JQG14" s="5">
        <v>165347.52</v>
      </c>
      <c r="JQH14" s="5">
        <v>165347.52</v>
      </c>
      <c r="JQI14" s="5">
        <v>165347.52</v>
      </c>
      <c r="JQJ14" s="5">
        <v>165347.52</v>
      </c>
      <c r="JQK14" s="5">
        <v>165347.52</v>
      </c>
      <c r="JQL14" s="5">
        <v>165347.52</v>
      </c>
      <c r="JQM14" s="5">
        <v>165347.52</v>
      </c>
      <c r="JQN14" s="5">
        <v>165347.52</v>
      </c>
      <c r="JQO14" s="5">
        <v>165347.52</v>
      </c>
      <c r="JQP14" s="5">
        <v>165347.52</v>
      </c>
      <c r="JQQ14" s="5">
        <v>165347.52</v>
      </c>
      <c r="JQR14" s="5">
        <v>165347.52</v>
      </c>
      <c r="JQS14" s="5">
        <v>165347.52</v>
      </c>
      <c r="JQT14" s="5">
        <v>165347.52</v>
      </c>
      <c r="JQU14" s="5">
        <v>165347.52</v>
      </c>
      <c r="JQV14" s="5">
        <v>165347.52</v>
      </c>
      <c r="JQW14" s="5">
        <v>165347.52</v>
      </c>
      <c r="JQX14" s="5">
        <v>165347.52</v>
      </c>
      <c r="JQY14" s="5">
        <v>165347.52</v>
      </c>
      <c r="JQZ14" s="5">
        <v>165347.52</v>
      </c>
      <c r="JRA14" s="5">
        <v>165347.52</v>
      </c>
      <c r="JRB14" s="5">
        <v>165347.52</v>
      </c>
      <c r="JRC14" s="5">
        <v>165347.52</v>
      </c>
      <c r="JRD14" s="5">
        <v>165347.52</v>
      </c>
      <c r="JRE14" s="5">
        <v>165347.52</v>
      </c>
      <c r="JRF14" s="5">
        <v>165347.52</v>
      </c>
      <c r="JRG14" s="5">
        <v>165347.52</v>
      </c>
      <c r="JRH14" s="5">
        <v>165347.52</v>
      </c>
      <c r="JRI14" s="5">
        <v>165347.52</v>
      </c>
      <c r="JRJ14" s="5">
        <v>165347.52</v>
      </c>
      <c r="JRK14" s="5">
        <v>165347.52</v>
      </c>
      <c r="JRL14" s="5">
        <v>165347.52</v>
      </c>
      <c r="JRM14" s="5">
        <v>165347.52</v>
      </c>
      <c r="JRN14" s="5">
        <v>165347.52</v>
      </c>
      <c r="JRO14" s="5">
        <v>165347.52</v>
      </c>
      <c r="JRP14" s="5">
        <v>165347.52</v>
      </c>
      <c r="JRQ14" s="5">
        <v>165347.52</v>
      </c>
      <c r="JRR14" s="5">
        <v>165347.52</v>
      </c>
      <c r="JRS14" s="5">
        <v>165347.52</v>
      </c>
      <c r="JRT14" s="5">
        <v>165347.52</v>
      </c>
      <c r="JRU14" s="5">
        <v>165347.52</v>
      </c>
      <c r="JRV14" s="5">
        <v>165347.52</v>
      </c>
      <c r="JRW14" s="5">
        <v>165347.52</v>
      </c>
      <c r="JRX14" s="5">
        <v>165347.52</v>
      </c>
      <c r="JRY14" s="5">
        <v>165347.52</v>
      </c>
      <c r="JRZ14" s="5">
        <v>165347.52</v>
      </c>
      <c r="JSA14" s="5">
        <v>165347.52</v>
      </c>
      <c r="JSB14" s="5">
        <v>165347.52</v>
      </c>
      <c r="JSC14" s="5">
        <v>165347.52</v>
      </c>
      <c r="JSD14" s="5">
        <v>165347.52</v>
      </c>
      <c r="JSE14" s="5">
        <v>165347.52</v>
      </c>
      <c r="JSF14" s="5">
        <v>165347.52</v>
      </c>
      <c r="JSG14" s="5">
        <v>165347.52</v>
      </c>
      <c r="JSH14" s="5">
        <v>165347.52</v>
      </c>
      <c r="JSI14" s="5">
        <v>165347.52</v>
      </c>
      <c r="JSJ14" s="5">
        <v>165347.52</v>
      </c>
      <c r="JSK14" s="5">
        <v>165347.52</v>
      </c>
      <c r="JSL14" s="5">
        <v>165347.52</v>
      </c>
      <c r="JSM14" s="5">
        <v>165347.52</v>
      </c>
      <c r="JSN14" s="5">
        <v>165347.52</v>
      </c>
      <c r="JSO14" s="5">
        <v>165347.52</v>
      </c>
      <c r="JSP14" s="5">
        <v>165347.52</v>
      </c>
      <c r="JSQ14" s="5">
        <v>165347.52</v>
      </c>
      <c r="JSR14" s="5">
        <v>165347.52</v>
      </c>
      <c r="JSS14" s="5">
        <v>165347.52</v>
      </c>
      <c r="JST14" s="5">
        <v>165347.52</v>
      </c>
      <c r="JSU14" s="5">
        <v>165347.52</v>
      </c>
      <c r="JSV14" s="5">
        <v>165347.52</v>
      </c>
      <c r="JSW14" s="5">
        <v>165347.52</v>
      </c>
      <c r="JSX14" s="5">
        <v>165347.52</v>
      </c>
      <c r="JSY14" s="5">
        <v>165347.52</v>
      </c>
      <c r="JSZ14" s="5">
        <v>165347.52</v>
      </c>
      <c r="JTA14" s="5">
        <v>165347.52</v>
      </c>
      <c r="JTB14" s="5">
        <v>165347.52</v>
      </c>
      <c r="JTC14" s="5">
        <v>165347.52</v>
      </c>
      <c r="JTD14" s="5">
        <v>165347.52</v>
      </c>
      <c r="JTE14" s="5">
        <v>165347.52</v>
      </c>
      <c r="JTF14" s="5">
        <v>165347.52</v>
      </c>
      <c r="JTG14" s="5">
        <v>165347.52</v>
      </c>
      <c r="JTH14" s="5">
        <v>165347.52</v>
      </c>
      <c r="JTI14" s="5">
        <v>165347.52</v>
      </c>
      <c r="JTJ14" s="5">
        <v>165347.52</v>
      </c>
      <c r="JTK14" s="5">
        <v>165347.52</v>
      </c>
      <c r="JTL14" s="5">
        <v>165347.52</v>
      </c>
      <c r="JTM14" s="5">
        <v>165347.52</v>
      </c>
      <c r="JTN14" s="5">
        <v>165347.52</v>
      </c>
      <c r="JTO14" s="5">
        <v>165347.52</v>
      </c>
      <c r="JTP14" s="5">
        <v>165347.52</v>
      </c>
      <c r="JTQ14" s="5">
        <v>165347.52</v>
      </c>
      <c r="JTR14" s="5">
        <v>165347.52</v>
      </c>
      <c r="JTS14" s="5">
        <v>165347.52</v>
      </c>
      <c r="JTT14" s="5">
        <v>165347.52</v>
      </c>
      <c r="JTU14" s="5">
        <v>165347.52</v>
      </c>
      <c r="JTV14" s="5">
        <v>165347.52</v>
      </c>
      <c r="JTW14" s="5">
        <v>165347.52</v>
      </c>
      <c r="JTX14" s="5">
        <v>165347.52</v>
      </c>
      <c r="JTY14" s="5">
        <v>165347.52</v>
      </c>
      <c r="JTZ14" s="5">
        <v>165347.52</v>
      </c>
      <c r="JUA14" s="5">
        <v>165347.52</v>
      </c>
      <c r="JUB14" s="5">
        <v>165347.52</v>
      </c>
      <c r="JUC14" s="5">
        <v>165347.52</v>
      </c>
      <c r="JUD14" s="5">
        <v>165347.52</v>
      </c>
      <c r="JUE14" s="5">
        <v>165347.52</v>
      </c>
      <c r="JUF14" s="5">
        <v>165347.52</v>
      </c>
      <c r="JUG14" s="5">
        <v>165347.52</v>
      </c>
      <c r="JUH14" s="5">
        <v>165347.52</v>
      </c>
      <c r="JUI14" s="5">
        <v>165347.52</v>
      </c>
      <c r="JUJ14" s="5">
        <v>165347.52</v>
      </c>
      <c r="JUK14" s="5">
        <v>165347.52</v>
      </c>
      <c r="JUL14" s="5">
        <v>165347.52</v>
      </c>
      <c r="JUM14" s="5">
        <v>165347.52</v>
      </c>
      <c r="JUN14" s="5">
        <v>165347.52</v>
      </c>
      <c r="JUO14" s="5">
        <v>165347.52</v>
      </c>
      <c r="JUP14" s="5">
        <v>165347.52</v>
      </c>
      <c r="JUQ14" s="5">
        <v>165347.52</v>
      </c>
      <c r="JUR14" s="5">
        <v>165347.52</v>
      </c>
      <c r="JUS14" s="5">
        <v>165347.52</v>
      </c>
      <c r="JUT14" s="5">
        <v>165347.52</v>
      </c>
      <c r="JUU14" s="5">
        <v>165347.52</v>
      </c>
      <c r="JUV14" s="5">
        <v>165347.52</v>
      </c>
      <c r="JUW14" s="5">
        <v>165347.52</v>
      </c>
      <c r="JUX14" s="5">
        <v>165347.52</v>
      </c>
      <c r="JUY14" s="5">
        <v>165347.52</v>
      </c>
      <c r="JUZ14" s="5">
        <v>165347.52</v>
      </c>
      <c r="JVA14" s="5">
        <v>165347.52</v>
      </c>
      <c r="JVB14" s="5">
        <v>165347.52</v>
      </c>
      <c r="JVC14" s="5">
        <v>165347.52</v>
      </c>
      <c r="JVD14" s="5">
        <v>165347.52</v>
      </c>
      <c r="JVE14" s="5">
        <v>165347.52</v>
      </c>
      <c r="JVF14" s="5">
        <v>165347.52</v>
      </c>
      <c r="JVG14" s="5">
        <v>165347.52</v>
      </c>
      <c r="JVH14" s="5">
        <v>165347.52</v>
      </c>
      <c r="JVI14" s="5">
        <v>165347.52</v>
      </c>
      <c r="JVJ14" s="5">
        <v>165347.52</v>
      </c>
      <c r="JVK14" s="5">
        <v>165347.52</v>
      </c>
      <c r="JVL14" s="5">
        <v>165347.52</v>
      </c>
      <c r="JVM14" s="5">
        <v>165347.52</v>
      </c>
      <c r="JVN14" s="5">
        <v>165347.52</v>
      </c>
      <c r="JVO14" s="5">
        <v>165347.52</v>
      </c>
      <c r="JVP14" s="5">
        <v>165347.52</v>
      </c>
      <c r="JVQ14" s="5">
        <v>165347.52</v>
      </c>
      <c r="JVR14" s="5">
        <v>165347.52</v>
      </c>
      <c r="JVS14" s="5">
        <v>165347.52</v>
      </c>
      <c r="JVT14" s="5">
        <v>165347.52</v>
      </c>
      <c r="JVU14" s="5">
        <v>165347.52</v>
      </c>
      <c r="JVV14" s="5">
        <v>165347.52</v>
      </c>
      <c r="JVW14" s="5">
        <v>165347.52</v>
      </c>
      <c r="JVX14" s="5">
        <v>165347.52</v>
      </c>
      <c r="JVY14" s="5">
        <v>165347.52</v>
      </c>
      <c r="JVZ14" s="5">
        <v>165347.52</v>
      </c>
      <c r="JWA14" s="5">
        <v>165347.52</v>
      </c>
      <c r="JWB14" s="5">
        <v>165347.52</v>
      </c>
      <c r="JWC14" s="5">
        <v>165347.52</v>
      </c>
      <c r="JWD14" s="5">
        <v>165347.52</v>
      </c>
      <c r="JWE14" s="5">
        <v>165347.52</v>
      </c>
      <c r="JWF14" s="5">
        <v>165347.52</v>
      </c>
      <c r="JWG14" s="5">
        <v>165347.52</v>
      </c>
      <c r="JWH14" s="5">
        <v>165347.52</v>
      </c>
      <c r="JWI14" s="5">
        <v>165347.52</v>
      </c>
      <c r="JWJ14" s="5">
        <v>165347.52</v>
      </c>
      <c r="JWK14" s="5">
        <v>165347.52</v>
      </c>
      <c r="JWL14" s="5">
        <v>165347.52</v>
      </c>
      <c r="JWM14" s="5">
        <v>165347.52</v>
      </c>
      <c r="JWN14" s="5">
        <v>165347.52</v>
      </c>
      <c r="JWO14" s="5">
        <v>165347.52</v>
      </c>
      <c r="JWP14" s="5">
        <v>165347.52</v>
      </c>
      <c r="JWQ14" s="5">
        <v>165347.52</v>
      </c>
      <c r="JWR14" s="5">
        <v>165347.52</v>
      </c>
      <c r="JWS14" s="5">
        <v>165347.52</v>
      </c>
      <c r="JWT14" s="5">
        <v>165347.52</v>
      </c>
      <c r="JWU14" s="5">
        <v>165347.52</v>
      </c>
      <c r="JWV14" s="5">
        <v>165347.52</v>
      </c>
      <c r="JWW14" s="5">
        <v>165347.52</v>
      </c>
      <c r="JWX14" s="5">
        <v>165347.52</v>
      </c>
      <c r="JWY14" s="5">
        <v>165347.52</v>
      </c>
      <c r="JWZ14" s="5">
        <v>165347.52</v>
      </c>
      <c r="JXA14" s="5">
        <v>165347.52</v>
      </c>
      <c r="JXB14" s="5">
        <v>165347.52</v>
      </c>
      <c r="JXC14" s="5">
        <v>165347.52</v>
      </c>
      <c r="JXD14" s="5">
        <v>165347.52</v>
      </c>
      <c r="JXE14" s="5">
        <v>165347.52</v>
      </c>
      <c r="JXF14" s="5">
        <v>165347.52</v>
      </c>
      <c r="JXG14" s="5">
        <v>165347.52</v>
      </c>
      <c r="JXH14" s="5">
        <v>165347.52</v>
      </c>
      <c r="JXI14" s="5">
        <v>165347.52</v>
      </c>
      <c r="JXJ14" s="5">
        <v>165347.52</v>
      </c>
      <c r="JXK14" s="5">
        <v>165347.52</v>
      </c>
      <c r="JXL14" s="5">
        <v>165347.52</v>
      </c>
      <c r="JXM14" s="5">
        <v>165347.52</v>
      </c>
      <c r="JXN14" s="5">
        <v>165347.52</v>
      </c>
      <c r="JXO14" s="5">
        <v>165347.52</v>
      </c>
      <c r="JXP14" s="5">
        <v>165347.52</v>
      </c>
      <c r="JXQ14" s="5">
        <v>165347.52</v>
      </c>
      <c r="JXR14" s="5">
        <v>165347.52</v>
      </c>
      <c r="JXS14" s="5">
        <v>165347.52</v>
      </c>
      <c r="JXT14" s="5">
        <v>165347.52</v>
      </c>
      <c r="JXU14" s="5">
        <v>165347.52</v>
      </c>
      <c r="JXV14" s="5">
        <v>165347.52</v>
      </c>
      <c r="JXW14" s="5">
        <v>165347.52</v>
      </c>
      <c r="JXX14" s="5">
        <v>165347.52</v>
      </c>
      <c r="JXY14" s="5">
        <v>165347.52</v>
      </c>
      <c r="JXZ14" s="5">
        <v>165347.52</v>
      </c>
      <c r="JYA14" s="5">
        <v>165347.52</v>
      </c>
      <c r="JYB14" s="5">
        <v>165347.52</v>
      </c>
      <c r="JYC14" s="5">
        <v>165347.52</v>
      </c>
      <c r="JYD14" s="5">
        <v>165347.52</v>
      </c>
      <c r="JYE14" s="5">
        <v>165347.52</v>
      </c>
      <c r="JYF14" s="5">
        <v>165347.52</v>
      </c>
      <c r="JYG14" s="5">
        <v>165347.52</v>
      </c>
      <c r="JYH14" s="5">
        <v>165347.52</v>
      </c>
      <c r="JYI14" s="5">
        <v>165347.52</v>
      </c>
      <c r="JYJ14" s="5">
        <v>165347.52</v>
      </c>
      <c r="JYK14" s="5">
        <v>165347.52</v>
      </c>
      <c r="JYL14" s="5">
        <v>165347.52</v>
      </c>
      <c r="JYM14" s="5">
        <v>165347.52</v>
      </c>
      <c r="JYN14" s="5">
        <v>165347.52</v>
      </c>
      <c r="JYO14" s="5">
        <v>165347.52</v>
      </c>
      <c r="JYP14" s="5">
        <v>165347.52</v>
      </c>
      <c r="JYQ14" s="5">
        <v>165347.52</v>
      </c>
      <c r="JYR14" s="5">
        <v>165347.52</v>
      </c>
      <c r="JYS14" s="5">
        <v>165347.52</v>
      </c>
      <c r="JYT14" s="5">
        <v>165347.52</v>
      </c>
      <c r="JYU14" s="5">
        <v>165347.52</v>
      </c>
      <c r="JYV14" s="5">
        <v>165347.52</v>
      </c>
      <c r="JYW14" s="5">
        <v>165347.52</v>
      </c>
      <c r="JYX14" s="5">
        <v>165347.52</v>
      </c>
      <c r="JYY14" s="5">
        <v>165347.52</v>
      </c>
      <c r="JYZ14" s="5">
        <v>165347.52</v>
      </c>
      <c r="JZA14" s="5">
        <v>165347.52</v>
      </c>
      <c r="JZB14" s="5">
        <v>165347.52</v>
      </c>
      <c r="JZC14" s="5">
        <v>165347.52</v>
      </c>
      <c r="JZD14" s="5">
        <v>165347.52</v>
      </c>
      <c r="JZE14" s="5">
        <v>165347.52</v>
      </c>
      <c r="JZF14" s="5">
        <v>165347.52</v>
      </c>
      <c r="JZG14" s="5">
        <v>165347.52</v>
      </c>
      <c r="JZH14" s="5">
        <v>165347.52</v>
      </c>
      <c r="JZI14" s="5">
        <v>165347.52</v>
      </c>
      <c r="JZJ14" s="5">
        <v>165347.52</v>
      </c>
      <c r="JZK14" s="5">
        <v>165347.52</v>
      </c>
      <c r="JZL14" s="5">
        <v>165347.52</v>
      </c>
      <c r="JZM14" s="5">
        <v>165347.52</v>
      </c>
      <c r="JZN14" s="5">
        <v>165347.52</v>
      </c>
      <c r="JZO14" s="5">
        <v>165347.52</v>
      </c>
      <c r="JZP14" s="5">
        <v>165347.52</v>
      </c>
      <c r="JZQ14" s="5">
        <v>165347.52</v>
      </c>
      <c r="JZR14" s="5">
        <v>165347.52</v>
      </c>
      <c r="JZS14" s="5">
        <v>165347.52</v>
      </c>
      <c r="JZT14" s="5">
        <v>165347.52</v>
      </c>
      <c r="JZU14" s="5">
        <v>165347.52</v>
      </c>
      <c r="JZV14" s="5">
        <v>165347.52</v>
      </c>
      <c r="JZW14" s="5">
        <v>165347.52</v>
      </c>
      <c r="JZX14" s="5">
        <v>165347.52</v>
      </c>
      <c r="JZY14" s="5">
        <v>165347.52</v>
      </c>
      <c r="JZZ14" s="5">
        <v>165347.52</v>
      </c>
      <c r="KAA14" s="5">
        <v>165347.52</v>
      </c>
      <c r="KAB14" s="5">
        <v>165347.52</v>
      </c>
      <c r="KAC14" s="5">
        <v>165347.52</v>
      </c>
      <c r="KAD14" s="5">
        <v>165347.52</v>
      </c>
      <c r="KAE14" s="5">
        <v>165347.52</v>
      </c>
      <c r="KAF14" s="5">
        <v>165347.52</v>
      </c>
      <c r="KAG14" s="5">
        <v>165347.52</v>
      </c>
      <c r="KAH14" s="5">
        <v>165347.52</v>
      </c>
      <c r="KAI14" s="5">
        <v>165347.52</v>
      </c>
      <c r="KAJ14" s="5">
        <v>165347.52</v>
      </c>
      <c r="KAK14" s="5">
        <v>165347.52</v>
      </c>
      <c r="KAL14" s="5">
        <v>165347.52</v>
      </c>
      <c r="KAM14" s="5">
        <v>165347.52</v>
      </c>
      <c r="KAN14" s="5">
        <v>165347.52</v>
      </c>
      <c r="KAO14" s="5">
        <v>165347.52</v>
      </c>
      <c r="KAP14" s="5">
        <v>165347.52</v>
      </c>
      <c r="KAQ14" s="5">
        <v>165347.52</v>
      </c>
      <c r="KAR14" s="5">
        <v>165347.52</v>
      </c>
      <c r="KAS14" s="5">
        <v>165347.52</v>
      </c>
      <c r="KAT14" s="5">
        <v>165347.52</v>
      </c>
      <c r="KAU14" s="5">
        <v>165347.52</v>
      </c>
      <c r="KAV14" s="5">
        <v>165347.52</v>
      </c>
      <c r="KAW14" s="5">
        <v>165347.52</v>
      </c>
      <c r="KAX14" s="5">
        <v>165347.52</v>
      </c>
      <c r="KAY14" s="5">
        <v>165347.52</v>
      </c>
      <c r="KAZ14" s="5">
        <v>165347.52</v>
      </c>
      <c r="KBA14" s="5">
        <v>165347.52</v>
      </c>
      <c r="KBB14" s="5">
        <v>165347.52</v>
      </c>
      <c r="KBC14" s="5">
        <v>165347.52</v>
      </c>
      <c r="KBD14" s="5">
        <v>165347.52</v>
      </c>
      <c r="KBE14" s="5">
        <v>165347.52</v>
      </c>
      <c r="KBF14" s="5">
        <v>165347.52</v>
      </c>
      <c r="KBG14" s="5">
        <v>165347.52</v>
      </c>
      <c r="KBH14" s="5">
        <v>165347.52</v>
      </c>
      <c r="KBI14" s="5">
        <v>165347.52</v>
      </c>
      <c r="KBJ14" s="5">
        <v>165347.52</v>
      </c>
      <c r="KBK14" s="5">
        <v>165347.52</v>
      </c>
      <c r="KBL14" s="5">
        <v>165347.52</v>
      </c>
      <c r="KBM14" s="5">
        <v>165347.52</v>
      </c>
      <c r="KBN14" s="5">
        <v>165347.52</v>
      </c>
      <c r="KBO14" s="5">
        <v>165347.52</v>
      </c>
      <c r="KBP14" s="5">
        <v>165347.52</v>
      </c>
      <c r="KBQ14" s="5">
        <v>165347.52</v>
      </c>
      <c r="KBR14" s="5">
        <v>165347.52</v>
      </c>
      <c r="KBS14" s="5">
        <v>165347.52</v>
      </c>
      <c r="KBT14" s="5">
        <v>165347.52</v>
      </c>
      <c r="KBU14" s="5">
        <v>165347.52</v>
      </c>
      <c r="KBV14" s="5">
        <v>165347.52</v>
      </c>
      <c r="KBW14" s="5">
        <v>165347.52</v>
      </c>
      <c r="KBX14" s="5">
        <v>165347.52</v>
      </c>
      <c r="KBY14" s="5">
        <v>165347.52</v>
      </c>
      <c r="KBZ14" s="5">
        <v>165347.52</v>
      </c>
      <c r="KCA14" s="5">
        <v>165347.52</v>
      </c>
      <c r="KCB14" s="5">
        <v>165347.52</v>
      </c>
      <c r="KCC14" s="5">
        <v>165347.52</v>
      </c>
      <c r="KCD14" s="5">
        <v>165347.52</v>
      </c>
      <c r="KCE14" s="5">
        <v>165347.52</v>
      </c>
      <c r="KCF14" s="5">
        <v>165347.52</v>
      </c>
      <c r="KCG14" s="5">
        <v>165347.52</v>
      </c>
      <c r="KCH14" s="5">
        <v>165347.52</v>
      </c>
      <c r="KCI14" s="5">
        <v>165347.52</v>
      </c>
      <c r="KCJ14" s="5">
        <v>165347.52</v>
      </c>
      <c r="KCK14" s="5">
        <v>165347.52</v>
      </c>
      <c r="KCL14" s="5">
        <v>165347.52</v>
      </c>
      <c r="KCM14" s="5">
        <v>165347.52</v>
      </c>
      <c r="KCN14" s="5">
        <v>165347.52</v>
      </c>
      <c r="KCO14" s="5">
        <v>165347.52</v>
      </c>
      <c r="KCP14" s="5">
        <v>165347.52</v>
      </c>
      <c r="KCQ14" s="5">
        <v>165347.52</v>
      </c>
      <c r="KCR14" s="5">
        <v>165347.52</v>
      </c>
      <c r="KCS14" s="5">
        <v>165347.52</v>
      </c>
      <c r="KCT14" s="5">
        <v>165347.52</v>
      </c>
      <c r="KCU14" s="5">
        <v>165347.52</v>
      </c>
      <c r="KCV14" s="5">
        <v>165347.52</v>
      </c>
      <c r="KCW14" s="5">
        <v>165347.52</v>
      </c>
      <c r="KCX14" s="5">
        <v>165347.52</v>
      </c>
      <c r="KCY14" s="5">
        <v>165347.52</v>
      </c>
      <c r="KCZ14" s="5">
        <v>165347.52</v>
      </c>
      <c r="KDA14" s="5">
        <v>165347.52</v>
      </c>
      <c r="KDB14" s="5">
        <v>165347.52</v>
      </c>
      <c r="KDC14" s="5">
        <v>165347.52</v>
      </c>
      <c r="KDD14" s="5">
        <v>165347.52</v>
      </c>
      <c r="KDE14" s="5">
        <v>165347.52</v>
      </c>
      <c r="KDF14" s="5">
        <v>165347.52</v>
      </c>
      <c r="KDG14" s="5">
        <v>165347.52</v>
      </c>
      <c r="KDH14" s="5">
        <v>165347.52</v>
      </c>
      <c r="KDI14" s="5">
        <v>165347.52</v>
      </c>
      <c r="KDJ14" s="5">
        <v>165347.52</v>
      </c>
      <c r="KDK14" s="5">
        <v>165347.52</v>
      </c>
      <c r="KDL14" s="5">
        <v>165347.52</v>
      </c>
      <c r="KDM14" s="5">
        <v>165347.52</v>
      </c>
      <c r="KDN14" s="5">
        <v>165347.52</v>
      </c>
      <c r="KDO14" s="5">
        <v>165347.52</v>
      </c>
      <c r="KDP14" s="5">
        <v>165347.52</v>
      </c>
      <c r="KDQ14" s="5">
        <v>165347.52</v>
      </c>
      <c r="KDR14" s="5">
        <v>165347.52</v>
      </c>
      <c r="KDS14" s="5">
        <v>165347.52</v>
      </c>
      <c r="KDT14" s="5">
        <v>165347.52</v>
      </c>
      <c r="KDU14" s="5">
        <v>165347.52</v>
      </c>
      <c r="KDV14" s="5">
        <v>165347.52</v>
      </c>
      <c r="KDW14" s="5">
        <v>165347.52</v>
      </c>
      <c r="KDX14" s="5">
        <v>165347.52</v>
      </c>
      <c r="KDY14" s="5">
        <v>165347.52</v>
      </c>
      <c r="KDZ14" s="5">
        <v>165347.52</v>
      </c>
      <c r="KEA14" s="5">
        <v>165347.52</v>
      </c>
      <c r="KEB14" s="5">
        <v>165347.52</v>
      </c>
      <c r="KEC14" s="5">
        <v>165347.52</v>
      </c>
      <c r="KED14" s="5">
        <v>165347.52</v>
      </c>
      <c r="KEE14" s="5">
        <v>165347.52</v>
      </c>
      <c r="KEF14" s="5">
        <v>165347.52</v>
      </c>
      <c r="KEG14" s="5">
        <v>165347.52</v>
      </c>
      <c r="KEH14" s="5">
        <v>165347.52</v>
      </c>
      <c r="KEI14" s="5">
        <v>165347.52</v>
      </c>
      <c r="KEJ14" s="5">
        <v>165347.52</v>
      </c>
      <c r="KEK14" s="5">
        <v>165347.52</v>
      </c>
      <c r="KEL14" s="5">
        <v>165347.52</v>
      </c>
      <c r="KEM14" s="5">
        <v>165347.52</v>
      </c>
      <c r="KEN14" s="5">
        <v>165347.52</v>
      </c>
      <c r="KEO14" s="5">
        <v>165347.52</v>
      </c>
      <c r="KEP14" s="5">
        <v>165347.52</v>
      </c>
      <c r="KEQ14" s="5">
        <v>165347.52</v>
      </c>
      <c r="KER14" s="5">
        <v>165347.52</v>
      </c>
      <c r="KES14" s="5">
        <v>165347.52</v>
      </c>
      <c r="KET14" s="5">
        <v>165347.52</v>
      </c>
      <c r="KEU14" s="5">
        <v>165347.52</v>
      </c>
      <c r="KEV14" s="5">
        <v>165347.52</v>
      </c>
      <c r="KEW14" s="5">
        <v>165347.52</v>
      </c>
      <c r="KEX14" s="5">
        <v>165347.52</v>
      </c>
      <c r="KEY14" s="5">
        <v>165347.52</v>
      </c>
      <c r="KEZ14" s="5">
        <v>165347.52</v>
      </c>
      <c r="KFA14" s="5">
        <v>165347.52</v>
      </c>
      <c r="KFB14" s="5">
        <v>165347.52</v>
      </c>
      <c r="KFC14" s="5">
        <v>165347.52</v>
      </c>
      <c r="KFD14" s="5">
        <v>165347.52</v>
      </c>
      <c r="KFE14" s="5">
        <v>165347.52</v>
      </c>
      <c r="KFF14" s="5">
        <v>165347.52</v>
      </c>
      <c r="KFG14" s="5">
        <v>165347.52</v>
      </c>
      <c r="KFH14" s="5">
        <v>165347.52</v>
      </c>
      <c r="KFI14" s="5">
        <v>165347.52</v>
      </c>
      <c r="KFJ14" s="5">
        <v>165347.52</v>
      </c>
      <c r="KFK14" s="5">
        <v>165347.52</v>
      </c>
      <c r="KFL14" s="5">
        <v>165347.52</v>
      </c>
      <c r="KFM14" s="5">
        <v>165347.52</v>
      </c>
      <c r="KFN14" s="5">
        <v>165347.52</v>
      </c>
      <c r="KFO14" s="5">
        <v>165347.52</v>
      </c>
      <c r="KFP14" s="5">
        <v>165347.52</v>
      </c>
      <c r="KFQ14" s="5">
        <v>165347.52</v>
      </c>
      <c r="KFR14" s="5">
        <v>165347.52</v>
      </c>
      <c r="KFS14" s="5">
        <v>165347.52</v>
      </c>
      <c r="KFT14" s="5">
        <v>165347.52</v>
      </c>
      <c r="KFU14" s="5">
        <v>165347.52</v>
      </c>
      <c r="KFV14" s="5">
        <v>165347.52</v>
      </c>
      <c r="KFW14" s="5">
        <v>165347.52</v>
      </c>
      <c r="KFX14" s="5">
        <v>165347.52</v>
      </c>
      <c r="KFY14" s="5">
        <v>165347.52</v>
      </c>
      <c r="KFZ14" s="5">
        <v>165347.52</v>
      </c>
      <c r="KGA14" s="5">
        <v>165347.52</v>
      </c>
      <c r="KGB14" s="5">
        <v>165347.52</v>
      </c>
      <c r="KGC14" s="5">
        <v>165347.52</v>
      </c>
      <c r="KGD14" s="5">
        <v>165347.52</v>
      </c>
      <c r="KGE14" s="5">
        <v>165347.52</v>
      </c>
      <c r="KGF14" s="5">
        <v>165347.52</v>
      </c>
      <c r="KGG14" s="5">
        <v>165347.52</v>
      </c>
      <c r="KGH14" s="5">
        <v>165347.52</v>
      </c>
      <c r="KGI14" s="5">
        <v>165347.52</v>
      </c>
      <c r="KGJ14" s="5">
        <v>165347.52</v>
      </c>
      <c r="KGK14" s="5">
        <v>165347.52</v>
      </c>
      <c r="KGL14" s="5">
        <v>165347.52</v>
      </c>
      <c r="KGM14" s="5">
        <v>165347.52</v>
      </c>
      <c r="KGN14" s="5">
        <v>165347.52</v>
      </c>
      <c r="KGO14" s="5">
        <v>165347.52</v>
      </c>
      <c r="KGP14" s="5">
        <v>165347.52</v>
      </c>
      <c r="KGQ14" s="5">
        <v>165347.52</v>
      </c>
      <c r="KGR14" s="5">
        <v>165347.52</v>
      </c>
      <c r="KGS14" s="5">
        <v>165347.52</v>
      </c>
      <c r="KGT14" s="5">
        <v>165347.52</v>
      </c>
      <c r="KGU14" s="5">
        <v>165347.52</v>
      </c>
      <c r="KGV14" s="5">
        <v>165347.52</v>
      </c>
      <c r="KGW14" s="5">
        <v>165347.52</v>
      </c>
      <c r="KGX14" s="5">
        <v>165347.52</v>
      </c>
      <c r="KGY14" s="5">
        <v>165347.52</v>
      </c>
      <c r="KGZ14" s="5">
        <v>165347.52</v>
      </c>
      <c r="KHA14" s="5">
        <v>165347.52</v>
      </c>
      <c r="KHB14" s="5">
        <v>165347.52</v>
      </c>
      <c r="KHC14" s="5">
        <v>165347.52</v>
      </c>
      <c r="KHD14" s="5">
        <v>165347.52</v>
      </c>
      <c r="KHE14" s="5">
        <v>165347.52</v>
      </c>
      <c r="KHF14" s="5">
        <v>165347.52</v>
      </c>
      <c r="KHG14" s="5">
        <v>165347.52</v>
      </c>
      <c r="KHH14" s="5">
        <v>165347.52</v>
      </c>
      <c r="KHI14" s="5">
        <v>165347.52</v>
      </c>
      <c r="KHJ14" s="5">
        <v>165347.52</v>
      </c>
      <c r="KHK14" s="5">
        <v>165347.52</v>
      </c>
      <c r="KHL14" s="5">
        <v>165347.52</v>
      </c>
      <c r="KHM14" s="5">
        <v>165347.52</v>
      </c>
      <c r="KHN14" s="5">
        <v>165347.52</v>
      </c>
      <c r="KHO14" s="5">
        <v>165347.52</v>
      </c>
      <c r="KHP14" s="5">
        <v>165347.52</v>
      </c>
      <c r="KHQ14" s="5">
        <v>165347.52</v>
      </c>
      <c r="KHR14" s="5">
        <v>165347.52</v>
      </c>
      <c r="KHS14" s="5">
        <v>165347.52</v>
      </c>
      <c r="KHT14" s="5">
        <v>165347.52</v>
      </c>
      <c r="KHU14" s="5">
        <v>165347.52</v>
      </c>
      <c r="KHV14" s="5">
        <v>165347.52</v>
      </c>
      <c r="KHW14" s="5">
        <v>165347.52</v>
      </c>
      <c r="KHX14" s="5">
        <v>165347.52</v>
      </c>
      <c r="KHY14" s="5">
        <v>165347.52</v>
      </c>
      <c r="KHZ14" s="5">
        <v>165347.52</v>
      </c>
      <c r="KIA14" s="5">
        <v>165347.52</v>
      </c>
      <c r="KIB14" s="5">
        <v>165347.52</v>
      </c>
      <c r="KIC14" s="5">
        <v>165347.52</v>
      </c>
      <c r="KID14" s="5">
        <v>165347.52</v>
      </c>
      <c r="KIE14" s="5">
        <v>165347.52</v>
      </c>
      <c r="KIF14" s="5">
        <v>165347.52</v>
      </c>
      <c r="KIG14" s="5">
        <v>165347.52</v>
      </c>
      <c r="KIH14" s="5">
        <v>165347.52</v>
      </c>
      <c r="KII14" s="5">
        <v>165347.52</v>
      </c>
      <c r="KIJ14" s="5">
        <v>165347.52</v>
      </c>
      <c r="KIK14" s="5">
        <v>165347.52</v>
      </c>
      <c r="KIL14" s="5">
        <v>165347.52</v>
      </c>
      <c r="KIM14" s="5">
        <v>165347.52</v>
      </c>
      <c r="KIN14" s="5">
        <v>165347.52</v>
      </c>
      <c r="KIO14" s="5">
        <v>165347.52</v>
      </c>
      <c r="KIP14" s="5">
        <v>165347.52</v>
      </c>
      <c r="KIQ14" s="5">
        <v>165347.52</v>
      </c>
      <c r="KIR14" s="5">
        <v>165347.52</v>
      </c>
      <c r="KIS14" s="5">
        <v>165347.52</v>
      </c>
      <c r="KIT14" s="5">
        <v>165347.52</v>
      </c>
      <c r="KIU14" s="5">
        <v>165347.52</v>
      </c>
      <c r="KIV14" s="5">
        <v>165347.52</v>
      </c>
      <c r="KIW14" s="5">
        <v>165347.52</v>
      </c>
      <c r="KIX14" s="5">
        <v>165347.52</v>
      </c>
      <c r="KIY14" s="5">
        <v>165347.52</v>
      </c>
      <c r="KIZ14" s="5">
        <v>165347.52</v>
      </c>
      <c r="KJA14" s="5">
        <v>165347.52</v>
      </c>
      <c r="KJB14" s="5">
        <v>165347.52</v>
      </c>
      <c r="KJC14" s="5">
        <v>165347.52</v>
      </c>
      <c r="KJD14" s="5">
        <v>165347.52</v>
      </c>
      <c r="KJE14" s="5">
        <v>165347.52</v>
      </c>
      <c r="KJF14" s="5">
        <v>165347.52</v>
      </c>
      <c r="KJG14" s="5">
        <v>165347.52</v>
      </c>
      <c r="KJH14" s="5">
        <v>165347.52</v>
      </c>
      <c r="KJI14" s="5">
        <v>165347.52</v>
      </c>
      <c r="KJJ14" s="5">
        <v>165347.52</v>
      </c>
      <c r="KJK14" s="5">
        <v>165347.52</v>
      </c>
      <c r="KJL14" s="5">
        <v>165347.52</v>
      </c>
      <c r="KJM14" s="5">
        <v>165347.52</v>
      </c>
      <c r="KJN14" s="5">
        <v>165347.52</v>
      </c>
      <c r="KJO14" s="5">
        <v>165347.52</v>
      </c>
      <c r="KJP14" s="5">
        <v>165347.52</v>
      </c>
      <c r="KJQ14" s="5">
        <v>165347.52</v>
      </c>
      <c r="KJR14" s="5">
        <v>165347.52</v>
      </c>
      <c r="KJS14" s="5">
        <v>165347.52</v>
      </c>
      <c r="KJT14" s="5">
        <v>165347.52</v>
      </c>
      <c r="KJU14" s="5">
        <v>165347.52</v>
      </c>
      <c r="KJV14" s="5">
        <v>165347.52</v>
      </c>
      <c r="KJW14" s="5">
        <v>165347.52</v>
      </c>
      <c r="KJX14" s="5">
        <v>165347.52</v>
      </c>
      <c r="KJY14" s="5">
        <v>165347.52</v>
      </c>
      <c r="KJZ14" s="5">
        <v>165347.52</v>
      </c>
      <c r="KKA14" s="5">
        <v>165347.52</v>
      </c>
      <c r="KKB14" s="5">
        <v>165347.52</v>
      </c>
      <c r="KKC14" s="5">
        <v>165347.52</v>
      </c>
      <c r="KKD14" s="5">
        <v>165347.52</v>
      </c>
      <c r="KKE14" s="5">
        <v>165347.52</v>
      </c>
      <c r="KKF14" s="5">
        <v>165347.52</v>
      </c>
      <c r="KKG14" s="5">
        <v>165347.52</v>
      </c>
      <c r="KKH14" s="5">
        <v>165347.52</v>
      </c>
      <c r="KKI14" s="5">
        <v>165347.52</v>
      </c>
      <c r="KKJ14" s="5">
        <v>165347.52</v>
      </c>
      <c r="KKK14" s="5">
        <v>165347.52</v>
      </c>
      <c r="KKL14" s="5">
        <v>165347.52</v>
      </c>
      <c r="KKM14" s="5">
        <v>165347.52</v>
      </c>
      <c r="KKN14" s="5">
        <v>165347.52</v>
      </c>
      <c r="KKO14" s="5">
        <v>165347.52</v>
      </c>
      <c r="KKP14" s="5">
        <v>165347.52</v>
      </c>
      <c r="KKQ14" s="5">
        <v>165347.52</v>
      </c>
      <c r="KKR14" s="5">
        <v>165347.52</v>
      </c>
      <c r="KKS14" s="5">
        <v>165347.52</v>
      </c>
      <c r="KKT14" s="5">
        <v>165347.52</v>
      </c>
      <c r="KKU14" s="5">
        <v>165347.52</v>
      </c>
      <c r="KKV14" s="5">
        <v>165347.52</v>
      </c>
      <c r="KKW14" s="5">
        <v>165347.52</v>
      </c>
      <c r="KKX14" s="5">
        <v>165347.52</v>
      </c>
      <c r="KKY14" s="5">
        <v>165347.52</v>
      </c>
      <c r="KKZ14" s="5">
        <v>165347.52</v>
      </c>
      <c r="KLA14" s="5">
        <v>165347.52</v>
      </c>
      <c r="KLB14" s="5">
        <v>165347.52</v>
      </c>
      <c r="KLC14" s="5">
        <v>165347.52</v>
      </c>
      <c r="KLD14" s="5">
        <v>165347.52</v>
      </c>
      <c r="KLE14" s="5">
        <v>165347.52</v>
      </c>
      <c r="KLF14" s="5">
        <v>165347.52</v>
      </c>
      <c r="KLG14" s="5">
        <v>165347.52</v>
      </c>
      <c r="KLH14" s="5">
        <v>165347.52</v>
      </c>
      <c r="KLI14" s="5">
        <v>165347.52</v>
      </c>
      <c r="KLJ14" s="5">
        <v>165347.52</v>
      </c>
      <c r="KLK14" s="5">
        <v>165347.52</v>
      </c>
      <c r="KLL14" s="5">
        <v>165347.52</v>
      </c>
      <c r="KLM14" s="5">
        <v>165347.52</v>
      </c>
      <c r="KLN14" s="5">
        <v>165347.52</v>
      </c>
      <c r="KLO14" s="5">
        <v>165347.52</v>
      </c>
      <c r="KLP14" s="5">
        <v>165347.52</v>
      </c>
      <c r="KLQ14" s="5">
        <v>165347.52</v>
      </c>
      <c r="KLR14" s="5">
        <v>165347.52</v>
      </c>
      <c r="KLS14" s="5">
        <v>165347.52</v>
      </c>
      <c r="KLT14" s="5">
        <v>165347.52</v>
      </c>
      <c r="KLU14" s="5">
        <v>165347.52</v>
      </c>
      <c r="KLV14" s="5">
        <v>165347.52</v>
      </c>
      <c r="KLW14" s="5">
        <v>165347.52</v>
      </c>
      <c r="KLX14" s="5">
        <v>165347.52</v>
      </c>
      <c r="KLY14" s="5">
        <v>165347.52</v>
      </c>
      <c r="KLZ14" s="5">
        <v>165347.52</v>
      </c>
      <c r="KMA14" s="5">
        <v>165347.52</v>
      </c>
      <c r="KMB14" s="5">
        <v>165347.52</v>
      </c>
      <c r="KMC14" s="5">
        <v>165347.52</v>
      </c>
      <c r="KMD14" s="5">
        <v>165347.52</v>
      </c>
      <c r="KME14" s="5">
        <v>165347.52</v>
      </c>
      <c r="KMF14" s="5">
        <v>165347.52</v>
      </c>
      <c r="KMG14" s="5">
        <v>165347.52</v>
      </c>
      <c r="KMH14" s="5">
        <v>165347.52</v>
      </c>
      <c r="KMI14" s="5">
        <v>165347.52</v>
      </c>
      <c r="KMJ14" s="5">
        <v>165347.52</v>
      </c>
      <c r="KMK14" s="5">
        <v>165347.52</v>
      </c>
      <c r="KML14" s="5">
        <v>165347.52</v>
      </c>
      <c r="KMM14" s="5">
        <v>165347.52</v>
      </c>
      <c r="KMN14" s="5">
        <v>165347.52</v>
      </c>
      <c r="KMO14" s="5">
        <v>165347.52</v>
      </c>
      <c r="KMP14" s="5">
        <v>165347.52</v>
      </c>
      <c r="KMQ14" s="5">
        <v>165347.52</v>
      </c>
      <c r="KMR14" s="5">
        <v>165347.52</v>
      </c>
      <c r="KMS14" s="5">
        <v>165347.52</v>
      </c>
      <c r="KMT14" s="5">
        <v>165347.52</v>
      </c>
      <c r="KMU14" s="5">
        <v>165347.52</v>
      </c>
      <c r="KMV14" s="5">
        <v>165347.52</v>
      </c>
      <c r="KMW14" s="5">
        <v>165347.52</v>
      </c>
      <c r="KMX14" s="5">
        <v>165347.52</v>
      </c>
      <c r="KMY14" s="5">
        <v>165347.52</v>
      </c>
      <c r="KMZ14" s="5">
        <v>165347.52</v>
      </c>
      <c r="KNA14" s="5">
        <v>165347.52</v>
      </c>
      <c r="KNB14" s="5">
        <v>165347.52</v>
      </c>
      <c r="KNC14" s="5">
        <v>165347.52</v>
      </c>
      <c r="KND14" s="5">
        <v>165347.52</v>
      </c>
      <c r="KNE14" s="5">
        <v>165347.52</v>
      </c>
      <c r="KNF14" s="5">
        <v>165347.52</v>
      </c>
      <c r="KNG14" s="5">
        <v>165347.52</v>
      </c>
      <c r="KNH14" s="5">
        <v>165347.52</v>
      </c>
      <c r="KNI14" s="5">
        <v>165347.52</v>
      </c>
      <c r="KNJ14" s="5">
        <v>165347.52</v>
      </c>
      <c r="KNK14" s="5">
        <v>165347.52</v>
      </c>
      <c r="KNL14" s="5">
        <v>165347.52</v>
      </c>
      <c r="KNM14" s="5">
        <v>165347.52</v>
      </c>
      <c r="KNN14" s="5">
        <v>165347.52</v>
      </c>
      <c r="KNO14" s="5">
        <v>165347.52</v>
      </c>
      <c r="KNP14" s="5">
        <v>165347.52</v>
      </c>
      <c r="KNQ14" s="5">
        <v>165347.52</v>
      </c>
      <c r="KNR14" s="5">
        <v>165347.52</v>
      </c>
      <c r="KNS14" s="5">
        <v>165347.52</v>
      </c>
      <c r="KNT14" s="5">
        <v>165347.52</v>
      </c>
      <c r="KNU14" s="5">
        <v>165347.52</v>
      </c>
      <c r="KNV14" s="5">
        <v>165347.52</v>
      </c>
      <c r="KNW14" s="5">
        <v>165347.52</v>
      </c>
      <c r="KNX14" s="5">
        <v>165347.52</v>
      </c>
      <c r="KNY14" s="5">
        <v>165347.52</v>
      </c>
      <c r="KNZ14" s="5">
        <v>165347.52</v>
      </c>
      <c r="KOA14" s="5">
        <v>165347.52</v>
      </c>
      <c r="KOB14" s="5">
        <v>165347.52</v>
      </c>
      <c r="KOC14" s="5">
        <v>165347.52</v>
      </c>
      <c r="KOD14" s="5">
        <v>165347.52</v>
      </c>
      <c r="KOE14" s="5">
        <v>165347.52</v>
      </c>
      <c r="KOF14" s="5">
        <v>165347.52</v>
      </c>
      <c r="KOG14" s="5">
        <v>165347.52</v>
      </c>
      <c r="KOH14" s="5">
        <v>165347.52</v>
      </c>
      <c r="KOI14" s="5">
        <v>165347.52</v>
      </c>
      <c r="KOJ14" s="5">
        <v>165347.52</v>
      </c>
      <c r="KOK14" s="5">
        <v>165347.52</v>
      </c>
      <c r="KOL14" s="5">
        <v>165347.52</v>
      </c>
      <c r="KOM14" s="5">
        <v>165347.52</v>
      </c>
      <c r="KON14" s="5">
        <v>165347.52</v>
      </c>
      <c r="KOO14" s="5">
        <v>165347.52</v>
      </c>
      <c r="KOP14" s="5">
        <v>165347.52</v>
      </c>
      <c r="KOQ14" s="5">
        <v>165347.52</v>
      </c>
      <c r="KOR14" s="5">
        <v>165347.52</v>
      </c>
      <c r="KOS14" s="5">
        <v>165347.52</v>
      </c>
      <c r="KOT14" s="5">
        <v>165347.52</v>
      </c>
      <c r="KOU14" s="5">
        <v>165347.52</v>
      </c>
      <c r="KOV14" s="5">
        <v>165347.52</v>
      </c>
      <c r="KOW14" s="5">
        <v>165347.52</v>
      </c>
      <c r="KOX14" s="5">
        <v>165347.52</v>
      </c>
      <c r="KOY14" s="5">
        <v>165347.52</v>
      </c>
      <c r="KOZ14" s="5">
        <v>165347.52</v>
      </c>
      <c r="KPA14" s="5">
        <v>165347.52</v>
      </c>
      <c r="KPB14" s="5">
        <v>165347.52</v>
      </c>
      <c r="KPC14" s="5">
        <v>165347.52</v>
      </c>
      <c r="KPD14" s="5">
        <v>165347.52</v>
      </c>
      <c r="KPE14" s="5">
        <v>165347.52</v>
      </c>
      <c r="KPF14" s="5">
        <v>165347.52</v>
      </c>
      <c r="KPG14" s="5">
        <v>165347.52</v>
      </c>
      <c r="KPH14" s="5">
        <v>165347.52</v>
      </c>
      <c r="KPI14" s="5">
        <v>165347.52</v>
      </c>
      <c r="KPJ14" s="5">
        <v>165347.52</v>
      </c>
      <c r="KPK14" s="5">
        <v>165347.52</v>
      </c>
      <c r="KPL14" s="5">
        <v>165347.52</v>
      </c>
      <c r="KPM14" s="5">
        <v>165347.52</v>
      </c>
      <c r="KPN14" s="5">
        <v>165347.52</v>
      </c>
      <c r="KPO14" s="5">
        <v>165347.52</v>
      </c>
      <c r="KPP14" s="5">
        <v>165347.52</v>
      </c>
      <c r="KPQ14" s="5">
        <v>165347.52</v>
      </c>
      <c r="KPR14" s="5">
        <v>165347.52</v>
      </c>
      <c r="KPS14" s="5">
        <v>165347.52</v>
      </c>
      <c r="KPT14" s="5">
        <v>165347.52</v>
      </c>
      <c r="KPU14" s="5">
        <v>165347.52</v>
      </c>
      <c r="KPV14" s="5">
        <v>165347.52</v>
      </c>
      <c r="KPW14" s="5">
        <v>165347.52</v>
      </c>
      <c r="KPX14" s="5">
        <v>165347.52</v>
      </c>
      <c r="KPY14" s="5">
        <v>165347.52</v>
      </c>
      <c r="KPZ14" s="5">
        <v>165347.52</v>
      </c>
      <c r="KQA14" s="5">
        <v>165347.52</v>
      </c>
      <c r="KQB14" s="5">
        <v>165347.52</v>
      </c>
      <c r="KQC14" s="5">
        <v>165347.52</v>
      </c>
      <c r="KQD14" s="5">
        <v>165347.52</v>
      </c>
      <c r="KQE14" s="5">
        <v>165347.52</v>
      </c>
      <c r="KQF14" s="5">
        <v>165347.52</v>
      </c>
      <c r="KQG14" s="5">
        <v>165347.52</v>
      </c>
      <c r="KQH14" s="5">
        <v>165347.52</v>
      </c>
      <c r="KQI14" s="5">
        <v>165347.52</v>
      </c>
      <c r="KQJ14" s="5">
        <v>165347.52</v>
      </c>
      <c r="KQK14" s="5">
        <v>165347.52</v>
      </c>
      <c r="KQL14" s="5">
        <v>165347.52</v>
      </c>
      <c r="KQM14" s="5">
        <v>165347.52</v>
      </c>
      <c r="KQN14" s="5">
        <v>165347.52</v>
      </c>
      <c r="KQO14" s="5">
        <v>165347.52</v>
      </c>
      <c r="KQP14" s="5">
        <v>165347.52</v>
      </c>
      <c r="KQQ14" s="5">
        <v>165347.52</v>
      </c>
      <c r="KQR14" s="5">
        <v>165347.52</v>
      </c>
      <c r="KQS14" s="5">
        <v>165347.52</v>
      </c>
      <c r="KQT14" s="5">
        <v>165347.52</v>
      </c>
      <c r="KQU14" s="5">
        <v>165347.52</v>
      </c>
      <c r="KQV14" s="5">
        <v>165347.52</v>
      </c>
      <c r="KQW14" s="5">
        <v>165347.52</v>
      </c>
      <c r="KQX14" s="5">
        <v>165347.52</v>
      </c>
      <c r="KQY14" s="5">
        <v>165347.52</v>
      </c>
      <c r="KQZ14" s="5">
        <v>165347.52</v>
      </c>
      <c r="KRA14" s="5">
        <v>165347.52</v>
      </c>
      <c r="KRB14" s="5">
        <v>165347.52</v>
      </c>
      <c r="KRC14" s="5">
        <v>165347.52</v>
      </c>
      <c r="KRD14" s="5">
        <v>165347.52</v>
      </c>
      <c r="KRE14" s="5">
        <v>165347.52</v>
      </c>
      <c r="KRF14" s="5">
        <v>165347.52</v>
      </c>
      <c r="KRG14" s="5">
        <v>165347.52</v>
      </c>
      <c r="KRH14" s="5">
        <v>165347.52</v>
      </c>
      <c r="KRI14" s="5">
        <v>165347.52</v>
      </c>
      <c r="KRJ14" s="5">
        <v>165347.52</v>
      </c>
      <c r="KRK14" s="5">
        <v>165347.52</v>
      </c>
      <c r="KRL14" s="5">
        <v>165347.52</v>
      </c>
      <c r="KRM14" s="5">
        <v>165347.52</v>
      </c>
      <c r="KRN14" s="5">
        <v>165347.52</v>
      </c>
      <c r="KRO14" s="5">
        <v>165347.52</v>
      </c>
      <c r="KRP14" s="5">
        <v>165347.52</v>
      </c>
      <c r="KRQ14" s="5">
        <v>165347.52</v>
      </c>
      <c r="KRR14" s="5">
        <v>165347.52</v>
      </c>
      <c r="KRS14" s="5">
        <v>165347.52</v>
      </c>
      <c r="KRT14" s="5">
        <v>165347.52</v>
      </c>
      <c r="KRU14" s="5">
        <v>165347.52</v>
      </c>
      <c r="KRV14" s="5">
        <v>165347.52</v>
      </c>
      <c r="KRW14" s="5">
        <v>165347.52</v>
      </c>
      <c r="KRX14" s="5">
        <v>165347.52</v>
      </c>
      <c r="KRY14" s="5">
        <v>165347.52</v>
      </c>
      <c r="KRZ14" s="5">
        <v>165347.52</v>
      </c>
      <c r="KSA14" s="5">
        <v>165347.52</v>
      </c>
      <c r="KSB14" s="5">
        <v>165347.52</v>
      </c>
      <c r="KSC14" s="5">
        <v>165347.52</v>
      </c>
      <c r="KSD14" s="5">
        <v>165347.52</v>
      </c>
      <c r="KSE14" s="5">
        <v>165347.52</v>
      </c>
      <c r="KSF14" s="5">
        <v>165347.52</v>
      </c>
      <c r="KSG14" s="5">
        <v>165347.52</v>
      </c>
      <c r="KSH14" s="5">
        <v>165347.52</v>
      </c>
      <c r="KSI14" s="5">
        <v>165347.52</v>
      </c>
      <c r="KSJ14" s="5">
        <v>165347.52</v>
      </c>
      <c r="KSK14" s="5">
        <v>165347.52</v>
      </c>
      <c r="KSL14" s="5">
        <v>165347.52</v>
      </c>
      <c r="KSM14" s="5">
        <v>165347.52</v>
      </c>
      <c r="KSN14" s="5">
        <v>165347.52</v>
      </c>
      <c r="KSO14" s="5">
        <v>165347.52</v>
      </c>
      <c r="KSP14" s="5">
        <v>165347.52</v>
      </c>
      <c r="KSQ14" s="5">
        <v>165347.52</v>
      </c>
      <c r="KSR14" s="5">
        <v>165347.52</v>
      </c>
      <c r="KSS14" s="5">
        <v>165347.52</v>
      </c>
      <c r="KST14" s="5">
        <v>165347.52</v>
      </c>
      <c r="KSU14" s="5">
        <v>165347.52</v>
      </c>
      <c r="KSV14" s="5">
        <v>165347.52</v>
      </c>
      <c r="KSW14" s="5">
        <v>165347.52</v>
      </c>
      <c r="KSX14" s="5">
        <v>165347.52</v>
      </c>
      <c r="KSY14" s="5">
        <v>165347.52</v>
      </c>
      <c r="KSZ14" s="5">
        <v>165347.52</v>
      </c>
      <c r="KTA14" s="5">
        <v>165347.52</v>
      </c>
      <c r="KTB14" s="5">
        <v>165347.52</v>
      </c>
      <c r="KTC14" s="5">
        <v>165347.52</v>
      </c>
      <c r="KTD14" s="5">
        <v>165347.52</v>
      </c>
      <c r="KTE14" s="5">
        <v>165347.52</v>
      </c>
      <c r="KTF14" s="5">
        <v>165347.52</v>
      </c>
      <c r="KTG14" s="5">
        <v>165347.52</v>
      </c>
      <c r="KTH14" s="5">
        <v>165347.52</v>
      </c>
      <c r="KTI14" s="5">
        <v>165347.52</v>
      </c>
      <c r="KTJ14" s="5">
        <v>165347.52</v>
      </c>
      <c r="KTK14" s="5">
        <v>165347.52</v>
      </c>
      <c r="KTL14" s="5">
        <v>165347.52</v>
      </c>
      <c r="KTM14" s="5">
        <v>165347.52</v>
      </c>
      <c r="KTN14" s="5">
        <v>165347.52</v>
      </c>
      <c r="KTO14" s="5">
        <v>165347.52</v>
      </c>
      <c r="KTP14" s="5">
        <v>165347.52</v>
      </c>
      <c r="KTQ14" s="5">
        <v>165347.52</v>
      </c>
      <c r="KTR14" s="5">
        <v>165347.52</v>
      </c>
      <c r="KTS14" s="5">
        <v>165347.52</v>
      </c>
      <c r="KTT14" s="5">
        <v>165347.52</v>
      </c>
      <c r="KTU14" s="5">
        <v>165347.52</v>
      </c>
      <c r="KTV14" s="5">
        <v>165347.52</v>
      </c>
      <c r="KTW14" s="5">
        <v>165347.52</v>
      </c>
      <c r="KTX14" s="5">
        <v>165347.52</v>
      </c>
      <c r="KTY14" s="5">
        <v>165347.52</v>
      </c>
      <c r="KTZ14" s="5">
        <v>165347.52</v>
      </c>
      <c r="KUA14" s="5">
        <v>165347.52</v>
      </c>
      <c r="KUB14" s="5">
        <v>165347.52</v>
      </c>
      <c r="KUC14" s="5">
        <v>165347.52</v>
      </c>
      <c r="KUD14" s="5">
        <v>165347.52</v>
      </c>
      <c r="KUE14" s="5">
        <v>165347.52</v>
      </c>
      <c r="KUF14" s="5">
        <v>165347.52</v>
      </c>
      <c r="KUG14" s="5">
        <v>165347.52</v>
      </c>
      <c r="KUH14" s="5">
        <v>165347.52</v>
      </c>
      <c r="KUI14" s="5">
        <v>165347.52</v>
      </c>
      <c r="KUJ14" s="5">
        <v>165347.52</v>
      </c>
      <c r="KUK14" s="5">
        <v>165347.52</v>
      </c>
      <c r="KUL14" s="5">
        <v>165347.52</v>
      </c>
      <c r="KUM14" s="5">
        <v>165347.52</v>
      </c>
      <c r="KUN14" s="5">
        <v>165347.52</v>
      </c>
      <c r="KUO14" s="5">
        <v>165347.52</v>
      </c>
      <c r="KUP14" s="5">
        <v>165347.52</v>
      </c>
      <c r="KUQ14" s="5">
        <v>165347.52</v>
      </c>
      <c r="KUR14" s="5">
        <v>165347.52</v>
      </c>
      <c r="KUS14" s="5">
        <v>165347.52</v>
      </c>
      <c r="KUT14" s="5">
        <v>165347.52</v>
      </c>
      <c r="KUU14" s="5">
        <v>165347.52</v>
      </c>
      <c r="KUV14" s="5">
        <v>165347.52</v>
      </c>
      <c r="KUW14" s="5">
        <v>165347.52</v>
      </c>
      <c r="KUX14" s="5">
        <v>165347.52</v>
      </c>
      <c r="KUY14" s="5">
        <v>165347.52</v>
      </c>
      <c r="KUZ14" s="5">
        <v>165347.52</v>
      </c>
      <c r="KVA14" s="5">
        <v>165347.52</v>
      </c>
      <c r="KVB14" s="5">
        <v>165347.52</v>
      </c>
      <c r="KVC14" s="5">
        <v>165347.52</v>
      </c>
      <c r="KVD14" s="5">
        <v>165347.52</v>
      </c>
      <c r="KVE14" s="5">
        <v>165347.52</v>
      </c>
      <c r="KVF14" s="5">
        <v>165347.52</v>
      </c>
      <c r="KVG14" s="5">
        <v>165347.52</v>
      </c>
      <c r="KVH14" s="5">
        <v>165347.52</v>
      </c>
      <c r="KVI14" s="5">
        <v>165347.52</v>
      </c>
      <c r="KVJ14" s="5">
        <v>165347.52</v>
      </c>
      <c r="KVK14" s="5">
        <v>165347.52</v>
      </c>
      <c r="KVL14" s="5">
        <v>165347.52</v>
      </c>
      <c r="KVM14" s="5">
        <v>165347.52</v>
      </c>
      <c r="KVN14" s="5">
        <v>165347.52</v>
      </c>
      <c r="KVO14" s="5">
        <v>165347.52</v>
      </c>
      <c r="KVP14" s="5">
        <v>165347.52</v>
      </c>
      <c r="KVQ14" s="5">
        <v>165347.52</v>
      </c>
      <c r="KVR14" s="5">
        <v>165347.52</v>
      </c>
      <c r="KVS14" s="5">
        <v>165347.52</v>
      </c>
      <c r="KVT14" s="5">
        <v>165347.52</v>
      </c>
      <c r="KVU14" s="5">
        <v>165347.52</v>
      </c>
      <c r="KVV14" s="5">
        <v>165347.52</v>
      </c>
      <c r="KVW14" s="5">
        <v>165347.52</v>
      </c>
      <c r="KVX14" s="5">
        <v>165347.52</v>
      </c>
      <c r="KVY14" s="5">
        <v>165347.52</v>
      </c>
      <c r="KVZ14" s="5">
        <v>165347.52</v>
      </c>
      <c r="KWA14" s="5">
        <v>165347.52</v>
      </c>
      <c r="KWB14" s="5">
        <v>165347.52</v>
      </c>
      <c r="KWC14" s="5">
        <v>165347.52</v>
      </c>
      <c r="KWD14" s="5">
        <v>165347.52</v>
      </c>
      <c r="KWE14" s="5">
        <v>165347.52</v>
      </c>
      <c r="KWF14" s="5">
        <v>165347.52</v>
      </c>
      <c r="KWG14" s="5">
        <v>165347.52</v>
      </c>
      <c r="KWH14" s="5">
        <v>165347.52</v>
      </c>
      <c r="KWI14" s="5">
        <v>165347.52</v>
      </c>
      <c r="KWJ14" s="5">
        <v>165347.52</v>
      </c>
      <c r="KWK14" s="5">
        <v>165347.52</v>
      </c>
      <c r="KWL14" s="5">
        <v>165347.52</v>
      </c>
      <c r="KWM14" s="5">
        <v>165347.52</v>
      </c>
      <c r="KWN14" s="5">
        <v>165347.52</v>
      </c>
      <c r="KWO14" s="5">
        <v>165347.52</v>
      </c>
      <c r="KWP14" s="5">
        <v>165347.52</v>
      </c>
      <c r="KWQ14" s="5">
        <v>165347.52</v>
      </c>
      <c r="KWR14" s="5">
        <v>165347.52</v>
      </c>
      <c r="KWS14" s="5">
        <v>165347.52</v>
      </c>
      <c r="KWT14" s="5">
        <v>165347.52</v>
      </c>
      <c r="KWU14" s="5">
        <v>165347.52</v>
      </c>
      <c r="KWV14" s="5">
        <v>165347.52</v>
      </c>
      <c r="KWW14" s="5">
        <v>165347.52</v>
      </c>
      <c r="KWX14" s="5">
        <v>165347.52</v>
      </c>
      <c r="KWY14" s="5">
        <v>165347.52</v>
      </c>
      <c r="KWZ14" s="5">
        <v>165347.52</v>
      </c>
      <c r="KXA14" s="5">
        <v>165347.52</v>
      </c>
      <c r="KXB14" s="5">
        <v>165347.52</v>
      </c>
      <c r="KXC14" s="5">
        <v>165347.52</v>
      </c>
      <c r="KXD14" s="5">
        <v>165347.52</v>
      </c>
      <c r="KXE14" s="5">
        <v>165347.52</v>
      </c>
      <c r="KXF14" s="5">
        <v>165347.52</v>
      </c>
      <c r="KXG14" s="5">
        <v>165347.52</v>
      </c>
      <c r="KXH14" s="5">
        <v>165347.52</v>
      </c>
      <c r="KXI14" s="5">
        <v>165347.52</v>
      </c>
      <c r="KXJ14" s="5">
        <v>165347.52</v>
      </c>
      <c r="KXK14" s="5">
        <v>165347.52</v>
      </c>
      <c r="KXL14" s="5">
        <v>165347.52</v>
      </c>
      <c r="KXM14" s="5">
        <v>165347.52</v>
      </c>
      <c r="KXN14" s="5">
        <v>165347.52</v>
      </c>
      <c r="KXO14" s="5">
        <v>165347.52</v>
      </c>
      <c r="KXP14" s="5">
        <v>165347.52</v>
      </c>
      <c r="KXQ14" s="5">
        <v>165347.52</v>
      </c>
      <c r="KXR14" s="5">
        <v>165347.52</v>
      </c>
      <c r="KXS14" s="5">
        <v>165347.52</v>
      </c>
      <c r="KXT14" s="5">
        <v>165347.52</v>
      </c>
      <c r="KXU14" s="5">
        <v>165347.52</v>
      </c>
      <c r="KXV14" s="5">
        <v>165347.52</v>
      </c>
      <c r="KXW14" s="5">
        <v>165347.52</v>
      </c>
      <c r="KXX14" s="5">
        <v>165347.52</v>
      </c>
      <c r="KXY14" s="5">
        <v>165347.52</v>
      </c>
      <c r="KXZ14" s="5">
        <v>165347.52</v>
      </c>
      <c r="KYA14" s="5">
        <v>165347.52</v>
      </c>
      <c r="KYB14" s="5">
        <v>165347.52</v>
      </c>
      <c r="KYC14" s="5">
        <v>165347.52</v>
      </c>
      <c r="KYD14" s="5">
        <v>165347.52</v>
      </c>
      <c r="KYE14" s="5">
        <v>165347.52</v>
      </c>
      <c r="KYF14" s="5">
        <v>165347.52</v>
      </c>
      <c r="KYG14" s="5">
        <v>165347.52</v>
      </c>
      <c r="KYH14" s="5">
        <v>165347.52</v>
      </c>
      <c r="KYI14" s="5">
        <v>165347.52</v>
      </c>
      <c r="KYJ14" s="5">
        <v>165347.52</v>
      </c>
      <c r="KYK14" s="5">
        <v>165347.52</v>
      </c>
      <c r="KYL14" s="5">
        <v>165347.52</v>
      </c>
      <c r="KYM14" s="5">
        <v>165347.52</v>
      </c>
      <c r="KYN14" s="5">
        <v>165347.52</v>
      </c>
      <c r="KYO14" s="5">
        <v>165347.52</v>
      </c>
      <c r="KYP14" s="5">
        <v>165347.52</v>
      </c>
      <c r="KYQ14" s="5">
        <v>165347.52</v>
      </c>
      <c r="KYR14" s="5">
        <v>165347.52</v>
      </c>
      <c r="KYS14" s="5">
        <v>165347.52</v>
      </c>
      <c r="KYT14" s="5">
        <v>165347.52</v>
      </c>
      <c r="KYU14" s="5">
        <v>165347.52</v>
      </c>
      <c r="KYV14" s="5">
        <v>165347.52</v>
      </c>
      <c r="KYW14" s="5">
        <v>165347.52</v>
      </c>
      <c r="KYX14" s="5">
        <v>165347.52</v>
      </c>
      <c r="KYY14" s="5">
        <v>165347.52</v>
      </c>
      <c r="KYZ14" s="5">
        <v>165347.52</v>
      </c>
      <c r="KZA14" s="5">
        <v>165347.52</v>
      </c>
      <c r="KZB14" s="5">
        <v>165347.52</v>
      </c>
      <c r="KZC14" s="5">
        <v>165347.52</v>
      </c>
      <c r="KZD14" s="5">
        <v>165347.52</v>
      </c>
      <c r="KZE14" s="5">
        <v>165347.52</v>
      </c>
      <c r="KZF14" s="5">
        <v>165347.52</v>
      </c>
      <c r="KZG14" s="5">
        <v>165347.52</v>
      </c>
      <c r="KZH14" s="5">
        <v>165347.52</v>
      </c>
      <c r="KZI14" s="5">
        <v>165347.52</v>
      </c>
      <c r="KZJ14" s="5">
        <v>165347.52</v>
      </c>
      <c r="KZK14" s="5">
        <v>165347.52</v>
      </c>
      <c r="KZL14" s="5">
        <v>165347.52</v>
      </c>
      <c r="KZM14" s="5">
        <v>165347.52</v>
      </c>
      <c r="KZN14" s="5">
        <v>165347.52</v>
      </c>
      <c r="KZO14" s="5">
        <v>165347.52</v>
      </c>
      <c r="KZP14" s="5">
        <v>165347.52</v>
      </c>
      <c r="KZQ14" s="5">
        <v>165347.52</v>
      </c>
      <c r="KZR14" s="5">
        <v>165347.52</v>
      </c>
      <c r="KZS14" s="5">
        <v>165347.52</v>
      </c>
      <c r="KZT14" s="5">
        <v>165347.52</v>
      </c>
      <c r="KZU14" s="5">
        <v>165347.52</v>
      </c>
      <c r="KZV14" s="5">
        <v>165347.52</v>
      </c>
      <c r="KZW14" s="5">
        <v>165347.52</v>
      </c>
      <c r="KZX14" s="5">
        <v>165347.52</v>
      </c>
      <c r="KZY14" s="5">
        <v>165347.52</v>
      </c>
      <c r="KZZ14" s="5">
        <v>165347.52</v>
      </c>
      <c r="LAA14" s="5">
        <v>165347.52</v>
      </c>
      <c r="LAB14" s="5">
        <v>165347.52</v>
      </c>
      <c r="LAC14" s="5">
        <v>165347.52</v>
      </c>
      <c r="LAD14" s="5">
        <v>165347.52</v>
      </c>
      <c r="LAE14" s="5">
        <v>165347.52</v>
      </c>
      <c r="LAF14" s="5">
        <v>165347.52</v>
      </c>
      <c r="LAG14" s="5">
        <v>165347.52</v>
      </c>
      <c r="LAH14" s="5">
        <v>165347.52</v>
      </c>
      <c r="LAI14" s="5">
        <v>165347.52</v>
      </c>
      <c r="LAJ14" s="5">
        <v>165347.52</v>
      </c>
      <c r="LAK14" s="5">
        <v>165347.52</v>
      </c>
      <c r="LAL14" s="5">
        <v>165347.52</v>
      </c>
      <c r="LAM14" s="5">
        <v>165347.52</v>
      </c>
      <c r="LAN14" s="5">
        <v>165347.52</v>
      </c>
      <c r="LAO14" s="5">
        <v>165347.52</v>
      </c>
      <c r="LAP14" s="5">
        <v>165347.52</v>
      </c>
      <c r="LAQ14" s="5">
        <v>165347.52</v>
      </c>
      <c r="LAR14" s="5">
        <v>165347.52</v>
      </c>
      <c r="LAS14" s="5">
        <v>165347.52</v>
      </c>
      <c r="LAT14" s="5">
        <v>165347.52</v>
      </c>
      <c r="LAU14" s="5">
        <v>165347.52</v>
      </c>
      <c r="LAV14" s="5">
        <v>165347.52</v>
      </c>
      <c r="LAW14" s="5">
        <v>165347.52</v>
      </c>
      <c r="LAX14" s="5">
        <v>165347.52</v>
      </c>
      <c r="LAY14" s="5">
        <v>165347.52</v>
      </c>
      <c r="LAZ14" s="5">
        <v>165347.52</v>
      </c>
      <c r="LBA14" s="5">
        <v>165347.52</v>
      </c>
      <c r="LBB14" s="5">
        <v>165347.52</v>
      </c>
      <c r="LBC14" s="5">
        <v>165347.52</v>
      </c>
      <c r="LBD14" s="5">
        <v>165347.52</v>
      </c>
      <c r="LBE14" s="5">
        <v>165347.52</v>
      </c>
      <c r="LBF14" s="5">
        <v>165347.52</v>
      </c>
      <c r="LBG14" s="5">
        <v>165347.52</v>
      </c>
      <c r="LBH14" s="5">
        <v>165347.52</v>
      </c>
      <c r="LBI14" s="5">
        <v>165347.52</v>
      </c>
      <c r="LBJ14" s="5">
        <v>165347.52</v>
      </c>
      <c r="LBK14" s="5">
        <v>165347.52</v>
      </c>
      <c r="LBL14" s="5">
        <v>165347.52</v>
      </c>
      <c r="LBM14" s="5">
        <v>165347.52</v>
      </c>
      <c r="LBN14" s="5">
        <v>165347.52</v>
      </c>
      <c r="LBO14" s="5">
        <v>165347.52</v>
      </c>
      <c r="LBP14" s="5">
        <v>165347.52</v>
      </c>
      <c r="LBQ14" s="5">
        <v>165347.52</v>
      </c>
      <c r="LBR14" s="5">
        <v>165347.52</v>
      </c>
      <c r="LBS14" s="5">
        <v>165347.52</v>
      </c>
      <c r="LBT14" s="5">
        <v>165347.52</v>
      </c>
      <c r="LBU14" s="5">
        <v>165347.52</v>
      </c>
      <c r="LBV14" s="5">
        <v>165347.52</v>
      </c>
      <c r="LBW14" s="5">
        <v>165347.52</v>
      </c>
      <c r="LBX14" s="5">
        <v>165347.52</v>
      </c>
      <c r="LBY14" s="5">
        <v>165347.52</v>
      </c>
      <c r="LBZ14" s="5">
        <v>165347.52</v>
      </c>
      <c r="LCA14" s="5">
        <v>165347.52</v>
      </c>
      <c r="LCB14" s="5">
        <v>165347.52</v>
      </c>
      <c r="LCC14" s="5">
        <v>165347.52</v>
      </c>
      <c r="LCD14" s="5">
        <v>165347.52</v>
      </c>
      <c r="LCE14" s="5">
        <v>165347.52</v>
      </c>
      <c r="LCF14" s="5">
        <v>165347.52</v>
      </c>
      <c r="LCG14" s="5">
        <v>165347.52</v>
      </c>
      <c r="LCH14" s="5">
        <v>165347.52</v>
      </c>
      <c r="LCI14" s="5">
        <v>165347.52</v>
      </c>
      <c r="LCJ14" s="5">
        <v>165347.52</v>
      </c>
      <c r="LCK14" s="5">
        <v>165347.52</v>
      </c>
      <c r="LCL14" s="5">
        <v>165347.52</v>
      </c>
      <c r="LCM14" s="5">
        <v>165347.52</v>
      </c>
      <c r="LCN14" s="5">
        <v>165347.52</v>
      </c>
      <c r="LCO14" s="5">
        <v>165347.52</v>
      </c>
      <c r="LCP14" s="5">
        <v>165347.52</v>
      </c>
      <c r="LCQ14" s="5">
        <v>165347.52</v>
      </c>
      <c r="LCR14" s="5">
        <v>165347.52</v>
      </c>
      <c r="LCS14" s="5">
        <v>165347.52</v>
      </c>
      <c r="LCT14" s="5">
        <v>165347.52</v>
      </c>
      <c r="LCU14" s="5">
        <v>165347.52</v>
      </c>
      <c r="LCV14" s="5">
        <v>165347.52</v>
      </c>
      <c r="LCW14" s="5">
        <v>165347.52</v>
      </c>
      <c r="LCX14" s="5">
        <v>165347.52</v>
      </c>
      <c r="LCY14" s="5">
        <v>165347.52</v>
      </c>
      <c r="LCZ14" s="5">
        <v>165347.52</v>
      </c>
      <c r="LDA14" s="5">
        <v>165347.52</v>
      </c>
      <c r="LDB14" s="5">
        <v>165347.52</v>
      </c>
      <c r="LDC14" s="5">
        <v>165347.52</v>
      </c>
      <c r="LDD14" s="5">
        <v>165347.52</v>
      </c>
      <c r="LDE14" s="5">
        <v>165347.52</v>
      </c>
      <c r="LDF14" s="5">
        <v>165347.52</v>
      </c>
      <c r="LDG14" s="5">
        <v>165347.52</v>
      </c>
      <c r="LDH14" s="5">
        <v>165347.52</v>
      </c>
      <c r="LDI14" s="5">
        <v>165347.52</v>
      </c>
      <c r="LDJ14" s="5">
        <v>165347.52</v>
      </c>
      <c r="LDK14" s="5">
        <v>165347.52</v>
      </c>
      <c r="LDL14" s="5">
        <v>165347.52</v>
      </c>
      <c r="LDM14" s="5">
        <v>165347.52</v>
      </c>
      <c r="LDN14" s="5">
        <v>165347.52</v>
      </c>
      <c r="LDO14" s="5">
        <v>165347.52</v>
      </c>
      <c r="LDP14" s="5">
        <v>165347.52</v>
      </c>
      <c r="LDQ14" s="5">
        <v>165347.52</v>
      </c>
      <c r="LDR14" s="5">
        <v>165347.52</v>
      </c>
      <c r="LDS14" s="5">
        <v>165347.52</v>
      </c>
      <c r="LDT14" s="5">
        <v>165347.52</v>
      </c>
      <c r="LDU14" s="5">
        <v>165347.52</v>
      </c>
      <c r="LDV14" s="5">
        <v>165347.52</v>
      </c>
      <c r="LDW14" s="5">
        <v>165347.52</v>
      </c>
      <c r="LDX14" s="5">
        <v>165347.52</v>
      </c>
      <c r="LDY14" s="5">
        <v>165347.52</v>
      </c>
      <c r="LDZ14" s="5">
        <v>165347.52</v>
      </c>
      <c r="LEA14" s="5">
        <v>165347.52</v>
      </c>
      <c r="LEB14" s="5">
        <v>165347.52</v>
      </c>
      <c r="LEC14" s="5">
        <v>165347.52</v>
      </c>
      <c r="LED14" s="5">
        <v>165347.52</v>
      </c>
      <c r="LEE14" s="5">
        <v>165347.52</v>
      </c>
      <c r="LEF14" s="5">
        <v>165347.52</v>
      </c>
      <c r="LEG14" s="5">
        <v>165347.52</v>
      </c>
      <c r="LEH14" s="5">
        <v>165347.52</v>
      </c>
      <c r="LEI14" s="5">
        <v>165347.52</v>
      </c>
      <c r="LEJ14" s="5">
        <v>165347.52</v>
      </c>
      <c r="LEK14" s="5">
        <v>165347.52</v>
      </c>
      <c r="LEL14" s="5">
        <v>165347.52</v>
      </c>
      <c r="LEM14" s="5">
        <v>165347.52</v>
      </c>
      <c r="LEN14" s="5">
        <v>165347.52</v>
      </c>
      <c r="LEO14" s="5">
        <v>165347.52</v>
      </c>
      <c r="LEP14" s="5">
        <v>165347.52</v>
      </c>
      <c r="LEQ14" s="5">
        <v>165347.52</v>
      </c>
      <c r="LER14" s="5">
        <v>165347.52</v>
      </c>
      <c r="LES14" s="5">
        <v>165347.52</v>
      </c>
      <c r="LET14" s="5">
        <v>165347.52</v>
      </c>
      <c r="LEU14" s="5">
        <v>165347.52</v>
      </c>
      <c r="LEV14" s="5">
        <v>165347.52</v>
      </c>
      <c r="LEW14" s="5">
        <v>165347.52</v>
      </c>
      <c r="LEX14" s="5">
        <v>165347.52</v>
      </c>
      <c r="LEY14" s="5">
        <v>165347.52</v>
      </c>
      <c r="LEZ14" s="5">
        <v>165347.52</v>
      </c>
      <c r="LFA14" s="5">
        <v>165347.52</v>
      </c>
      <c r="LFB14" s="5">
        <v>165347.52</v>
      </c>
      <c r="LFC14" s="5">
        <v>165347.52</v>
      </c>
      <c r="LFD14" s="5">
        <v>165347.52</v>
      </c>
      <c r="LFE14" s="5">
        <v>165347.52</v>
      </c>
      <c r="LFF14" s="5">
        <v>165347.52</v>
      </c>
      <c r="LFG14" s="5">
        <v>165347.52</v>
      </c>
      <c r="LFH14" s="5">
        <v>165347.52</v>
      </c>
      <c r="LFI14" s="5">
        <v>165347.52</v>
      </c>
      <c r="LFJ14" s="5">
        <v>165347.52</v>
      </c>
      <c r="LFK14" s="5">
        <v>165347.52</v>
      </c>
      <c r="LFL14" s="5">
        <v>165347.52</v>
      </c>
      <c r="LFM14" s="5">
        <v>165347.52</v>
      </c>
      <c r="LFN14" s="5">
        <v>165347.52</v>
      </c>
      <c r="LFO14" s="5">
        <v>165347.52</v>
      </c>
      <c r="LFP14" s="5">
        <v>165347.52</v>
      </c>
      <c r="LFQ14" s="5">
        <v>165347.52</v>
      </c>
      <c r="LFR14" s="5">
        <v>165347.52</v>
      </c>
      <c r="LFS14" s="5">
        <v>165347.52</v>
      </c>
      <c r="LFT14" s="5">
        <v>165347.52</v>
      </c>
      <c r="LFU14" s="5">
        <v>165347.52</v>
      </c>
      <c r="LFV14" s="5">
        <v>165347.52</v>
      </c>
      <c r="LFW14" s="5">
        <v>165347.52</v>
      </c>
      <c r="LFX14" s="5">
        <v>165347.52</v>
      </c>
      <c r="LFY14" s="5">
        <v>165347.52</v>
      </c>
      <c r="LFZ14" s="5">
        <v>165347.52</v>
      </c>
      <c r="LGA14" s="5">
        <v>165347.52</v>
      </c>
      <c r="LGB14" s="5">
        <v>165347.52</v>
      </c>
      <c r="LGC14" s="5">
        <v>165347.52</v>
      </c>
      <c r="LGD14" s="5">
        <v>165347.52</v>
      </c>
      <c r="LGE14" s="5">
        <v>165347.52</v>
      </c>
      <c r="LGF14" s="5">
        <v>165347.52</v>
      </c>
      <c r="LGG14" s="5">
        <v>165347.52</v>
      </c>
      <c r="LGH14" s="5">
        <v>165347.52</v>
      </c>
      <c r="LGI14" s="5">
        <v>165347.52</v>
      </c>
      <c r="LGJ14" s="5">
        <v>165347.52</v>
      </c>
      <c r="LGK14" s="5">
        <v>165347.52</v>
      </c>
      <c r="LGL14" s="5">
        <v>165347.52</v>
      </c>
      <c r="LGM14" s="5">
        <v>165347.52</v>
      </c>
      <c r="LGN14" s="5">
        <v>165347.52</v>
      </c>
      <c r="LGO14" s="5">
        <v>165347.52</v>
      </c>
      <c r="LGP14" s="5">
        <v>165347.52</v>
      </c>
      <c r="LGQ14" s="5">
        <v>165347.52</v>
      </c>
      <c r="LGR14" s="5">
        <v>165347.52</v>
      </c>
      <c r="LGS14" s="5">
        <v>165347.52</v>
      </c>
      <c r="LGT14" s="5">
        <v>165347.52</v>
      </c>
      <c r="LGU14" s="5">
        <v>165347.52</v>
      </c>
      <c r="LGV14" s="5">
        <v>165347.52</v>
      </c>
      <c r="LGW14" s="5">
        <v>165347.52</v>
      </c>
      <c r="LGX14" s="5">
        <v>165347.52</v>
      </c>
      <c r="LGY14" s="5">
        <v>165347.52</v>
      </c>
      <c r="LGZ14" s="5">
        <v>165347.52</v>
      </c>
      <c r="LHA14" s="5">
        <v>165347.52</v>
      </c>
      <c r="LHB14" s="5">
        <v>165347.52</v>
      </c>
      <c r="LHC14" s="5">
        <v>165347.52</v>
      </c>
      <c r="LHD14" s="5">
        <v>165347.52</v>
      </c>
      <c r="LHE14" s="5">
        <v>165347.52</v>
      </c>
      <c r="LHF14" s="5">
        <v>165347.52</v>
      </c>
      <c r="LHG14" s="5">
        <v>165347.52</v>
      </c>
      <c r="LHH14" s="5">
        <v>165347.52</v>
      </c>
      <c r="LHI14" s="5">
        <v>165347.52</v>
      </c>
      <c r="LHJ14" s="5">
        <v>165347.52</v>
      </c>
      <c r="LHK14" s="5">
        <v>165347.52</v>
      </c>
      <c r="LHL14" s="5">
        <v>165347.52</v>
      </c>
      <c r="LHM14" s="5">
        <v>165347.52</v>
      </c>
      <c r="LHN14" s="5">
        <v>165347.52</v>
      </c>
      <c r="LHO14" s="5">
        <v>165347.52</v>
      </c>
      <c r="LHP14" s="5">
        <v>165347.52</v>
      </c>
      <c r="LHQ14" s="5">
        <v>165347.52</v>
      </c>
      <c r="LHR14" s="5">
        <v>165347.52</v>
      </c>
      <c r="LHS14" s="5">
        <v>165347.52</v>
      </c>
      <c r="LHT14" s="5">
        <v>165347.52</v>
      </c>
      <c r="LHU14" s="5">
        <v>165347.52</v>
      </c>
      <c r="LHV14" s="5">
        <v>165347.52</v>
      </c>
      <c r="LHW14" s="5">
        <v>165347.52</v>
      </c>
      <c r="LHX14" s="5">
        <v>165347.52</v>
      </c>
      <c r="LHY14" s="5">
        <v>165347.52</v>
      </c>
      <c r="LHZ14" s="5">
        <v>165347.52</v>
      </c>
      <c r="LIA14" s="5">
        <v>165347.52</v>
      </c>
      <c r="LIB14" s="5">
        <v>165347.52</v>
      </c>
      <c r="LIC14" s="5">
        <v>165347.52</v>
      </c>
      <c r="LID14" s="5">
        <v>165347.52</v>
      </c>
      <c r="LIE14" s="5">
        <v>165347.52</v>
      </c>
      <c r="LIF14" s="5">
        <v>165347.52</v>
      </c>
      <c r="LIG14" s="5">
        <v>165347.52</v>
      </c>
      <c r="LIH14" s="5">
        <v>165347.52</v>
      </c>
      <c r="LII14" s="5">
        <v>165347.52</v>
      </c>
      <c r="LIJ14" s="5">
        <v>165347.52</v>
      </c>
      <c r="LIK14" s="5">
        <v>165347.52</v>
      </c>
      <c r="LIL14" s="5">
        <v>165347.52</v>
      </c>
      <c r="LIM14" s="5">
        <v>165347.52</v>
      </c>
      <c r="LIN14" s="5">
        <v>165347.52</v>
      </c>
      <c r="LIO14" s="5">
        <v>165347.52</v>
      </c>
      <c r="LIP14" s="5">
        <v>165347.52</v>
      </c>
      <c r="LIQ14" s="5">
        <v>165347.52</v>
      </c>
      <c r="LIR14" s="5">
        <v>165347.52</v>
      </c>
      <c r="LIS14" s="5">
        <v>165347.52</v>
      </c>
      <c r="LIT14" s="5">
        <v>165347.52</v>
      </c>
      <c r="LIU14" s="5">
        <v>165347.52</v>
      </c>
      <c r="LIV14" s="5">
        <v>165347.52</v>
      </c>
      <c r="LIW14" s="5">
        <v>165347.52</v>
      </c>
      <c r="LIX14" s="5">
        <v>165347.52</v>
      </c>
      <c r="LIY14" s="5">
        <v>165347.52</v>
      </c>
      <c r="LIZ14" s="5">
        <v>165347.52</v>
      </c>
      <c r="LJA14" s="5">
        <v>165347.52</v>
      </c>
      <c r="LJB14" s="5">
        <v>165347.52</v>
      </c>
      <c r="LJC14" s="5">
        <v>165347.52</v>
      </c>
      <c r="LJD14" s="5">
        <v>165347.52</v>
      </c>
      <c r="LJE14" s="5">
        <v>165347.52</v>
      </c>
      <c r="LJF14" s="5">
        <v>165347.52</v>
      </c>
      <c r="LJG14" s="5">
        <v>165347.52</v>
      </c>
      <c r="LJH14" s="5">
        <v>165347.52</v>
      </c>
      <c r="LJI14" s="5">
        <v>165347.52</v>
      </c>
      <c r="LJJ14" s="5">
        <v>165347.52</v>
      </c>
      <c r="LJK14" s="5">
        <v>165347.52</v>
      </c>
      <c r="LJL14" s="5">
        <v>165347.52</v>
      </c>
      <c r="LJM14" s="5">
        <v>165347.52</v>
      </c>
      <c r="LJN14" s="5">
        <v>165347.52</v>
      </c>
      <c r="LJO14" s="5">
        <v>165347.52</v>
      </c>
      <c r="LJP14" s="5">
        <v>165347.52</v>
      </c>
      <c r="LJQ14" s="5">
        <v>165347.52</v>
      </c>
      <c r="LJR14" s="5">
        <v>165347.52</v>
      </c>
      <c r="LJS14" s="5">
        <v>165347.52</v>
      </c>
      <c r="LJT14" s="5">
        <v>165347.52</v>
      </c>
      <c r="LJU14" s="5">
        <v>165347.52</v>
      </c>
      <c r="LJV14" s="5">
        <v>165347.52</v>
      </c>
      <c r="LJW14" s="5">
        <v>165347.52</v>
      </c>
      <c r="LJX14" s="5">
        <v>165347.52</v>
      </c>
      <c r="LJY14" s="5">
        <v>165347.52</v>
      </c>
      <c r="LJZ14" s="5">
        <v>165347.52</v>
      </c>
      <c r="LKA14" s="5">
        <v>165347.52</v>
      </c>
      <c r="LKB14" s="5">
        <v>165347.52</v>
      </c>
      <c r="LKC14" s="5">
        <v>165347.52</v>
      </c>
      <c r="LKD14" s="5">
        <v>165347.52</v>
      </c>
      <c r="LKE14" s="5">
        <v>165347.52</v>
      </c>
      <c r="LKF14" s="5">
        <v>165347.52</v>
      </c>
      <c r="LKG14" s="5">
        <v>165347.52</v>
      </c>
      <c r="LKH14" s="5">
        <v>165347.52</v>
      </c>
      <c r="LKI14" s="5">
        <v>165347.52</v>
      </c>
      <c r="LKJ14" s="5">
        <v>165347.52</v>
      </c>
      <c r="LKK14" s="5">
        <v>165347.52</v>
      </c>
      <c r="LKL14" s="5">
        <v>165347.52</v>
      </c>
      <c r="LKM14" s="5">
        <v>165347.52</v>
      </c>
      <c r="LKN14" s="5">
        <v>165347.52</v>
      </c>
      <c r="LKO14" s="5">
        <v>165347.52</v>
      </c>
      <c r="LKP14" s="5">
        <v>165347.52</v>
      </c>
      <c r="LKQ14" s="5">
        <v>165347.52</v>
      </c>
      <c r="LKR14" s="5">
        <v>165347.52</v>
      </c>
      <c r="LKS14" s="5">
        <v>165347.52</v>
      </c>
      <c r="LKT14" s="5">
        <v>165347.52</v>
      </c>
      <c r="LKU14" s="5">
        <v>165347.52</v>
      </c>
      <c r="LKV14" s="5">
        <v>165347.52</v>
      </c>
      <c r="LKW14" s="5">
        <v>165347.52</v>
      </c>
      <c r="LKX14" s="5">
        <v>165347.52</v>
      </c>
      <c r="LKY14" s="5">
        <v>165347.52</v>
      </c>
      <c r="LKZ14" s="5">
        <v>165347.52</v>
      </c>
      <c r="LLA14" s="5">
        <v>165347.52</v>
      </c>
      <c r="LLB14" s="5">
        <v>165347.52</v>
      </c>
      <c r="LLC14" s="5">
        <v>165347.52</v>
      </c>
      <c r="LLD14" s="5">
        <v>165347.52</v>
      </c>
      <c r="LLE14" s="5">
        <v>165347.52</v>
      </c>
      <c r="LLF14" s="5">
        <v>165347.52</v>
      </c>
      <c r="LLG14" s="5">
        <v>165347.52</v>
      </c>
      <c r="LLH14" s="5">
        <v>165347.52</v>
      </c>
      <c r="LLI14" s="5">
        <v>165347.52</v>
      </c>
      <c r="LLJ14" s="5">
        <v>165347.52</v>
      </c>
      <c r="LLK14" s="5">
        <v>165347.52</v>
      </c>
      <c r="LLL14" s="5">
        <v>165347.52</v>
      </c>
      <c r="LLM14" s="5">
        <v>165347.52</v>
      </c>
      <c r="LLN14" s="5">
        <v>165347.52</v>
      </c>
      <c r="LLO14" s="5">
        <v>165347.52</v>
      </c>
      <c r="LLP14" s="5">
        <v>165347.52</v>
      </c>
      <c r="LLQ14" s="5">
        <v>165347.52</v>
      </c>
      <c r="LLR14" s="5">
        <v>165347.52</v>
      </c>
      <c r="LLS14" s="5">
        <v>165347.52</v>
      </c>
      <c r="LLT14" s="5">
        <v>165347.52</v>
      </c>
      <c r="LLU14" s="5">
        <v>165347.52</v>
      </c>
      <c r="LLV14" s="5">
        <v>165347.52</v>
      </c>
      <c r="LLW14" s="5">
        <v>165347.52</v>
      </c>
      <c r="LLX14" s="5">
        <v>165347.52</v>
      </c>
      <c r="LLY14" s="5">
        <v>165347.52</v>
      </c>
      <c r="LLZ14" s="5">
        <v>165347.52</v>
      </c>
      <c r="LMA14" s="5">
        <v>165347.52</v>
      </c>
      <c r="LMB14" s="5">
        <v>165347.52</v>
      </c>
      <c r="LMC14" s="5">
        <v>165347.52</v>
      </c>
      <c r="LMD14" s="5">
        <v>165347.52</v>
      </c>
      <c r="LME14" s="5">
        <v>165347.52</v>
      </c>
      <c r="LMF14" s="5">
        <v>165347.52</v>
      </c>
      <c r="LMG14" s="5">
        <v>165347.52</v>
      </c>
      <c r="LMH14" s="5">
        <v>165347.52</v>
      </c>
      <c r="LMI14" s="5">
        <v>165347.52</v>
      </c>
      <c r="LMJ14" s="5">
        <v>165347.52</v>
      </c>
      <c r="LMK14" s="5">
        <v>165347.52</v>
      </c>
      <c r="LML14" s="5">
        <v>165347.52</v>
      </c>
      <c r="LMM14" s="5">
        <v>165347.52</v>
      </c>
      <c r="LMN14" s="5">
        <v>165347.52</v>
      </c>
      <c r="LMO14" s="5">
        <v>165347.52</v>
      </c>
      <c r="LMP14" s="5">
        <v>165347.52</v>
      </c>
      <c r="LMQ14" s="5">
        <v>165347.52</v>
      </c>
      <c r="LMR14" s="5">
        <v>165347.52</v>
      </c>
      <c r="LMS14" s="5">
        <v>165347.52</v>
      </c>
      <c r="LMT14" s="5">
        <v>165347.52</v>
      </c>
      <c r="LMU14" s="5">
        <v>165347.52</v>
      </c>
      <c r="LMV14" s="5">
        <v>165347.52</v>
      </c>
      <c r="LMW14" s="5">
        <v>165347.52</v>
      </c>
      <c r="LMX14" s="5">
        <v>165347.52</v>
      </c>
      <c r="LMY14" s="5">
        <v>165347.52</v>
      </c>
      <c r="LMZ14" s="5">
        <v>165347.52</v>
      </c>
      <c r="LNA14" s="5">
        <v>165347.52</v>
      </c>
      <c r="LNB14" s="5">
        <v>165347.52</v>
      </c>
      <c r="LNC14" s="5">
        <v>165347.52</v>
      </c>
      <c r="LND14" s="5">
        <v>165347.52</v>
      </c>
      <c r="LNE14" s="5">
        <v>165347.52</v>
      </c>
      <c r="LNF14" s="5">
        <v>165347.52</v>
      </c>
      <c r="LNG14" s="5">
        <v>165347.52</v>
      </c>
      <c r="LNH14" s="5">
        <v>165347.52</v>
      </c>
      <c r="LNI14" s="5">
        <v>165347.52</v>
      </c>
      <c r="LNJ14" s="5">
        <v>165347.52</v>
      </c>
      <c r="LNK14" s="5">
        <v>165347.52</v>
      </c>
      <c r="LNL14" s="5">
        <v>165347.52</v>
      </c>
      <c r="LNM14" s="5">
        <v>165347.52</v>
      </c>
      <c r="LNN14" s="5">
        <v>165347.52</v>
      </c>
      <c r="LNO14" s="5">
        <v>165347.52</v>
      </c>
      <c r="LNP14" s="5">
        <v>165347.52</v>
      </c>
      <c r="LNQ14" s="5">
        <v>165347.52</v>
      </c>
      <c r="LNR14" s="5">
        <v>165347.52</v>
      </c>
      <c r="LNS14" s="5">
        <v>165347.52</v>
      </c>
      <c r="LNT14" s="5">
        <v>165347.52</v>
      </c>
      <c r="LNU14" s="5">
        <v>165347.52</v>
      </c>
      <c r="LNV14" s="5">
        <v>165347.52</v>
      </c>
      <c r="LNW14" s="5">
        <v>165347.52</v>
      </c>
      <c r="LNX14" s="5">
        <v>165347.52</v>
      </c>
      <c r="LNY14" s="5">
        <v>165347.52</v>
      </c>
      <c r="LNZ14" s="5">
        <v>165347.52</v>
      </c>
      <c r="LOA14" s="5">
        <v>165347.52</v>
      </c>
      <c r="LOB14" s="5">
        <v>165347.52</v>
      </c>
      <c r="LOC14" s="5">
        <v>165347.52</v>
      </c>
      <c r="LOD14" s="5">
        <v>165347.52</v>
      </c>
      <c r="LOE14" s="5">
        <v>165347.52</v>
      </c>
      <c r="LOF14" s="5">
        <v>165347.52</v>
      </c>
      <c r="LOG14" s="5">
        <v>165347.52</v>
      </c>
      <c r="LOH14" s="5">
        <v>165347.52</v>
      </c>
      <c r="LOI14" s="5">
        <v>165347.52</v>
      </c>
      <c r="LOJ14" s="5">
        <v>165347.52</v>
      </c>
      <c r="LOK14" s="5">
        <v>165347.52</v>
      </c>
      <c r="LOL14" s="5">
        <v>165347.52</v>
      </c>
      <c r="LOM14" s="5">
        <v>165347.52</v>
      </c>
      <c r="LON14" s="5">
        <v>165347.52</v>
      </c>
      <c r="LOO14" s="5">
        <v>165347.52</v>
      </c>
      <c r="LOP14" s="5">
        <v>165347.52</v>
      </c>
      <c r="LOQ14" s="5">
        <v>165347.52</v>
      </c>
      <c r="LOR14" s="5">
        <v>165347.52</v>
      </c>
      <c r="LOS14" s="5">
        <v>165347.52</v>
      </c>
      <c r="LOT14" s="5">
        <v>165347.52</v>
      </c>
      <c r="LOU14" s="5">
        <v>165347.52</v>
      </c>
      <c r="LOV14" s="5">
        <v>165347.52</v>
      </c>
      <c r="LOW14" s="5">
        <v>165347.52</v>
      </c>
      <c r="LOX14" s="5">
        <v>165347.52</v>
      </c>
      <c r="LOY14" s="5">
        <v>165347.52</v>
      </c>
      <c r="LOZ14" s="5">
        <v>165347.52</v>
      </c>
      <c r="LPA14" s="5">
        <v>165347.52</v>
      </c>
      <c r="LPB14" s="5">
        <v>165347.52</v>
      </c>
      <c r="LPC14" s="5">
        <v>165347.52</v>
      </c>
      <c r="LPD14" s="5">
        <v>165347.52</v>
      </c>
      <c r="LPE14" s="5">
        <v>165347.52</v>
      </c>
      <c r="LPF14" s="5">
        <v>165347.52</v>
      </c>
      <c r="LPG14" s="5">
        <v>165347.52</v>
      </c>
      <c r="LPH14" s="5">
        <v>165347.52</v>
      </c>
      <c r="LPI14" s="5">
        <v>165347.52</v>
      </c>
      <c r="LPJ14" s="5">
        <v>165347.52</v>
      </c>
      <c r="LPK14" s="5">
        <v>165347.52</v>
      </c>
      <c r="LPL14" s="5">
        <v>165347.52</v>
      </c>
      <c r="LPM14" s="5">
        <v>165347.52</v>
      </c>
      <c r="LPN14" s="5">
        <v>165347.52</v>
      </c>
      <c r="LPO14" s="5">
        <v>165347.52</v>
      </c>
      <c r="LPP14" s="5">
        <v>165347.52</v>
      </c>
      <c r="LPQ14" s="5">
        <v>165347.52</v>
      </c>
      <c r="LPR14" s="5">
        <v>165347.52</v>
      </c>
      <c r="LPS14" s="5">
        <v>165347.52</v>
      </c>
      <c r="LPT14" s="5">
        <v>165347.52</v>
      </c>
      <c r="LPU14" s="5">
        <v>165347.52</v>
      </c>
      <c r="LPV14" s="5">
        <v>165347.52</v>
      </c>
      <c r="LPW14" s="5">
        <v>165347.52</v>
      </c>
      <c r="LPX14" s="5">
        <v>165347.52</v>
      </c>
      <c r="LPY14" s="5">
        <v>165347.52</v>
      </c>
      <c r="LPZ14" s="5">
        <v>165347.52</v>
      </c>
      <c r="LQA14" s="5">
        <v>165347.52</v>
      </c>
      <c r="LQB14" s="5">
        <v>165347.52</v>
      </c>
      <c r="LQC14" s="5">
        <v>165347.52</v>
      </c>
      <c r="LQD14" s="5">
        <v>165347.52</v>
      </c>
      <c r="LQE14" s="5">
        <v>165347.52</v>
      </c>
      <c r="LQF14" s="5">
        <v>165347.52</v>
      </c>
      <c r="LQG14" s="5">
        <v>165347.52</v>
      </c>
      <c r="LQH14" s="5">
        <v>165347.52</v>
      </c>
      <c r="LQI14" s="5">
        <v>165347.52</v>
      </c>
      <c r="LQJ14" s="5">
        <v>165347.52</v>
      </c>
      <c r="LQK14" s="5">
        <v>165347.52</v>
      </c>
      <c r="LQL14" s="5">
        <v>165347.52</v>
      </c>
      <c r="LQM14" s="5">
        <v>165347.52</v>
      </c>
      <c r="LQN14" s="5">
        <v>165347.52</v>
      </c>
      <c r="LQO14" s="5">
        <v>165347.52</v>
      </c>
      <c r="LQP14" s="5">
        <v>165347.52</v>
      </c>
      <c r="LQQ14" s="5">
        <v>165347.52</v>
      </c>
      <c r="LQR14" s="5">
        <v>165347.52</v>
      </c>
      <c r="LQS14" s="5">
        <v>165347.52</v>
      </c>
      <c r="LQT14" s="5">
        <v>165347.52</v>
      </c>
      <c r="LQU14" s="5">
        <v>165347.52</v>
      </c>
      <c r="LQV14" s="5">
        <v>165347.52</v>
      </c>
      <c r="LQW14" s="5">
        <v>165347.52</v>
      </c>
      <c r="LQX14" s="5">
        <v>165347.52</v>
      </c>
      <c r="LQY14" s="5">
        <v>165347.52</v>
      </c>
      <c r="LQZ14" s="5">
        <v>165347.52</v>
      </c>
      <c r="LRA14" s="5">
        <v>165347.52</v>
      </c>
      <c r="LRB14" s="5">
        <v>165347.52</v>
      </c>
      <c r="LRC14" s="5">
        <v>165347.52</v>
      </c>
      <c r="LRD14" s="5">
        <v>165347.52</v>
      </c>
      <c r="LRE14" s="5">
        <v>165347.52</v>
      </c>
      <c r="LRF14" s="5">
        <v>165347.52</v>
      </c>
      <c r="LRG14" s="5">
        <v>165347.52</v>
      </c>
      <c r="LRH14" s="5">
        <v>165347.52</v>
      </c>
      <c r="LRI14" s="5">
        <v>165347.52</v>
      </c>
      <c r="LRJ14" s="5">
        <v>165347.52</v>
      </c>
      <c r="LRK14" s="5">
        <v>165347.52</v>
      </c>
      <c r="LRL14" s="5">
        <v>165347.52</v>
      </c>
      <c r="LRM14" s="5">
        <v>165347.52</v>
      </c>
      <c r="LRN14" s="5">
        <v>165347.52</v>
      </c>
      <c r="LRO14" s="5">
        <v>165347.52</v>
      </c>
      <c r="LRP14" s="5">
        <v>165347.52</v>
      </c>
      <c r="LRQ14" s="5">
        <v>165347.52</v>
      </c>
      <c r="LRR14" s="5">
        <v>165347.52</v>
      </c>
      <c r="LRS14" s="5">
        <v>165347.52</v>
      </c>
      <c r="LRT14" s="5">
        <v>165347.52</v>
      </c>
      <c r="LRU14" s="5">
        <v>165347.52</v>
      </c>
      <c r="LRV14" s="5">
        <v>165347.52</v>
      </c>
      <c r="LRW14" s="5">
        <v>165347.52</v>
      </c>
      <c r="LRX14" s="5">
        <v>165347.52</v>
      </c>
      <c r="LRY14" s="5">
        <v>165347.52</v>
      </c>
      <c r="LRZ14" s="5">
        <v>165347.52</v>
      </c>
      <c r="LSA14" s="5">
        <v>165347.52</v>
      </c>
      <c r="LSB14" s="5">
        <v>165347.52</v>
      </c>
      <c r="LSC14" s="5">
        <v>165347.52</v>
      </c>
      <c r="LSD14" s="5">
        <v>165347.52</v>
      </c>
      <c r="LSE14" s="5">
        <v>165347.52</v>
      </c>
      <c r="LSF14" s="5">
        <v>165347.52</v>
      </c>
      <c r="LSG14" s="5">
        <v>165347.52</v>
      </c>
      <c r="LSH14" s="5">
        <v>165347.52</v>
      </c>
      <c r="LSI14" s="5">
        <v>165347.52</v>
      </c>
      <c r="LSJ14" s="5">
        <v>165347.52</v>
      </c>
      <c r="LSK14" s="5">
        <v>165347.52</v>
      </c>
      <c r="LSL14" s="5">
        <v>165347.52</v>
      </c>
      <c r="LSM14" s="5">
        <v>165347.52</v>
      </c>
      <c r="LSN14" s="5">
        <v>165347.52</v>
      </c>
      <c r="LSO14" s="5">
        <v>165347.52</v>
      </c>
      <c r="LSP14" s="5">
        <v>165347.52</v>
      </c>
      <c r="LSQ14" s="5">
        <v>165347.52</v>
      </c>
      <c r="LSR14" s="5">
        <v>165347.52</v>
      </c>
      <c r="LSS14" s="5">
        <v>165347.52</v>
      </c>
      <c r="LST14" s="5">
        <v>165347.52</v>
      </c>
      <c r="LSU14" s="5">
        <v>165347.52</v>
      </c>
      <c r="LSV14" s="5">
        <v>165347.52</v>
      </c>
      <c r="LSW14" s="5">
        <v>165347.52</v>
      </c>
      <c r="LSX14" s="5">
        <v>165347.52</v>
      </c>
      <c r="LSY14" s="5">
        <v>165347.52</v>
      </c>
      <c r="LSZ14" s="5">
        <v>165347.52</v>
      </c>
      <c r="LTA14" s="5">
        <v>165347.52</v>
      </c>
      <c r="LTB14" s="5">
        <v>165347.52</v>
      </c>
      <c r="LTC14" s="5">
        <v>165347.52</v>
      </c>
      <c r="LTD14" s="5">
        <v>165347.52</v>
      </c>
      <c r="LTE14" s="5">
        <v>165347.52</v>
      </c>
      <c r="LTF14" s="5">
        <v>165347.52</v>
      </c>
      <c r="LTG14" s="5">
        <v>165347.52</v>
      </c>
      <c r="LTH14" s="5">
        <v>165347.52</v>
      </c>
      <c r="LTI14" s="5">
        <v>165347.52</v>
      </c>
      <c r="LTJ14" s="5">
        <v>165347.52</v>
      </c>
      <c r="LTK14" s="5">
        <v>165347.52</v>
      </c>
      <c r="LTL14" s="5">
        <v>165347.52</v>
      </c>
      <c r="LTM14" s="5">
        <v>165347.52</v>
      </c>
      <c r="LTN14" s="5">
        <v>165347.52</v>
      </c>
      <c r="LTO14" s="5">
        <v>165347.52</v>
      </c>
      <c r="LTP14" s="5">
        <v>165347.52</v>
      </c>
      <c r="LTQ14" s="5">
        <v>165347.52</v>
      </c>
      <c r="LTR14" s="5">
        <v>165347.52</v>
      </c>
      <c r="LTS14" s="5">
        <v>165347.52</v>
      </c>
      <c r="LTT14" s="5">
        <v>165347.52</v>
      </c>
      <c r="LTU14" s="5">
        <v>165347.52</v>
      </c>
      <c r="LTV14" s="5">
        <v>165347.52</v>
      </c>
      <c r="LTW14" s="5">
        <v>165347.52</v>
      </c>
      <c r="LTX14" s="5">
        <v>165347.52</v>
      </c>
      <c r="LTY14" s="5">
        <v>165347.52</v>
      </c>
      <c r="LTZ14" s="5">
        <v>165347.52</v>
      </c>
      <c r="LUA14" s="5">
        <v>165347.52</v>
      </c>
      <c r="LUB14" s="5">
        <v>165347.52</v>
      </c>
      <c r="LUC14" s="5">
        <v>165347.52</v>
      </c>
      <c r="LUD14" s="5">
        <v>165347.52</v>
      </c>
      <c r="LUE14" s="5">
        <v>165347.52</v>
      </c>
      <c r="LUF14" s="5">
        <v>165347.52</v>
      </c>
      <c r="LUG14" s="5">
        <v>165347.52</v>
      </c>
      <c r="LUH14" s="5">
        <v>165347.52</v>
      </c>
      <c r="LUI14" s="5">
        <v>165347.52</v>
      </c>
      <c r="LUJ14" s="5">
        <v>165347.52</v>
      </c>
      <c r="LUK14" s="5">
        <v>165347.52</v>
      </c>
      <c r="LUL14" s="5">
        <v>165347.52</v>
      </c>
      <c r="LUM14" s="5">
        <v>165347.52</v>
      </c>
      <c r="LUN14" s="5">
        <v>165347.52</v>
      </c>
      <c r="LUO14" s="5">
        <v>165347.52</v>
      </c>
      <c r="LUP14" s="5">
        <v>165347.52</v>
      </c>
      <c r="LUQ14" s="5">
        <v>165347.52</v>
      </c>
      <c r="LUR14" s="5">
        <v>165347.52</v>
      </c>
      <c r="LUS14" s="5">
        <v>165347.52</v>
      </c>
      <c r="LUT14" s="5">
        <v>165347.52</v>
      </c>
      <c r="LUU14" s="5">
        <v>165347.52</v>
      </c>
      <c r="LUV14" s="5">
        <v>165347.52</v>
      </c>
      <c r="LUW14" s="5">
        <v>165347.52</v>
      </c>
      <c r="LUX14" s="5">
        <v>165347.52</v>
      </c>
      <c r="LUY14" s="5">
        <v>165347.52</v>
      </c>
      <c r="LUZ14" s="5">
        <v>165347.52</v>
      </c>
      <c r="LVA14" s="5">
        <v>165347.52</v>
      </c>
      <c r="LVB14" s="5">
        <v>165347.52</v>
      </c>
      <c r="LVC14" s="5">
        <v>165347.52</v>
      </c>
      <c r="LVD14" s="5">
        <v>165347.52</v>
      </c>
      <c r="LVE14" s="5">
        <v>165347.52</v>
      </c>
      <c r="LVF14" s="5">
        <v>165347.52</v>
      </c>
      <c r="LVG14" s="5">
        <v>165347.52</v>
      </c>
      <c r="LVH14" s="5">
        <v>165347.52</v>
      </c>
      <c r="LVI14" s="5">
        <v>165347.52</v>
      </c>
      <c r="LVJ14" s="5">
        <v>165347.52</v>
      </c>
      <c r="LVK14" s="5">
        <v>165347.52</v>
      </c>
      <c r="LVL14" s="5">
        <v>165347.52</v>
      </c>
      <c r="LVM14" s="5">
        <v>165347.52</v>
      </c>
      <c r="LVN14" s="5">
        <v>165347.52</v>
      </c>
      <c r="LVO14" s="5">
        <v>165347.52</v>
      </c>
      <c r="LVP14" s="5">
        <v>165347.52</v>
      </c>
      <c r="LVQ14" s="5">
        <v>165347.52</v>
      </c>
      <c r="LVR14" s="5">
        <v>165347.52</v>
      </c>
      <c r="LVS14" s="5">
        <v>165347.52</v>
      </c>
      <c r="LVT14" s="5">
        <v>165347.52</v>
      </c>
      <c r="LVU14" s="5">
        <v>165347.52</v>
      </c>
      <c r="LVV14" s="5">
        <v>165347.52</v>
      </c>
      <c r="LVW14" s="5">
        <v>165347.52</v>
      </c>
      <c r="LVX14" s="5">
        <v>165347.52</v>
      </c>
      <c r="LVY14" s="5">
        <v>165347.52</v>
      </c>
      <c r="LVZ14" s="5">
        <v>165347.52</v>
      </c>
      <c r="LWA14" s="5">
        <v>165347.52</v>
      </c>
      <c r="LWB14" s="5">
        <v>165347.52</v>
      </c>
      <c r="LWC14" s="5">
        <v>165347.52</v>
      </c>
      <c r="LWD14" s="5">
        <v>165347.52</v>
      </c>
      <c r="LWE14" s="5">
        <v>165347.52</v>
      </c>
      <c r="LWF14" s="5">
        <v>165347.52</v>
      </c>
      <c r="LWG14" s="5">
        <v>165347.52</v>
      </c>
      <c r="LWH14" s="5">
        <v>165347.52</v>
      </c>
      <c r="LWI14" s="5">
        <v>165347.52</v>
      </c>
      <c r="LWJ14" s="5">
        <v>165347.52</v>
      </c>
      <c r="LWK14" s="5">
        <v>165347.52</v>
      </c>
      <c r="LWL14" s="5">
        <v>165347.52</v>
      </c>
      <c r="LWM14" s="5">
        <v>165347.52</v>
      </c>
      <c r="LWN14" s="5">
        <v>165347.52</v>
      </c>
      <c r="LWO14" s="5">
        <v>165347.52</v>
      </c>
      <c r="LWP14" s="5">
        <v>165347.52</v>
      </c>
      <c r="LWQ14" s="5">
        <v>165347.52</v>
      </c>
      <c r="LWR14" s="5">
        <v>165347.52</v>
      </c>
      <c r="LWS14" s="5">
        <v>165347.52</v>
      </c>
      <c r="LWT14" s="5">
        <v>165347.52</v>
      </c>
      <c r="LWU14" s="5">
        <v>165347.52</v>
      </c>
      <c r="LWV14" s="5">
        <v>165347.52</v>
      </c>
      <c r="LWW14" s="5">
        <v>165347.52</v>
      </c>
      <c r="LWX14" s="5">
        <v>165347.52</v>
      </c>
      <c r="LWY14" s="5">
        <v>165347.52</v>
      </c>
      <c r="LWZ14" s="5">
        <v>165347.52</v>
      </c>
      <c r="LXA14" s="5">
        <v>165347.52</v>
      </c>
      <c r="LXB14" s="5">
        <v>165347.52</v>
      </c>
      <c r="LXC14" s="5">
        <v>165347.52</v>
      </c>
      <c r="LXD14" s="5">
        <v>165347.52</v>
      </c>
      <c r="LXE14" s="5">
        <v>165347.52</v>
      </c>
      <c r="LXF14" s="5">
        <v>165347.52</v>
      </c>
      <c r="LXG14" s="5">
        <v>165347.52</v>
      </c>
      <c r="LXH14" s="5">
        <v>165347.52</v>
      </c>
      <c r="LXI14" s="5">
        <v>165347.52</v>
      </c>
      <c r="LXJ14" s="5">
        <v>165347.52</v>
      </c>
      <c r="LXK14" s="5">
        <v>165347.52</v>
      </c>
      <c r="LXL14" s="5">
        <v>165347.52</v>
      </c>
      <c r="LXM14" s="5">
        <v>165347.52</v>
      </c>
      <c r="LXN14" s="5">
        <v>165347.52</v>
      </c>
      <c r="LXO14" s="5">
        <v>165347.52</v>
      </c>
      <c r="LXP14" s="5">
        <v>165347.52</v>
      </c>
      <c r="LXQ14" s="5">
        <v>165347.52</v>
      </c>
      <c r="LXR14" s="5">
        <v>165347.52</v>
      </c>
      <c r="LXS14" s="5">
        <v>165347.52</v>
      </c>
      <c r="LXT14" s="5">
        <v>165347.52</v>
      </c>
      <c r="LXU14" s="5">
        <v>165347.52</v>
      </c>
      <c r="LXV14" s="5">
        <v>165347.52</v>
      </c>
      <c r="LXW14" s="5">
        <v>165347.52</v>
      </c>
      <c r="LXX14" s="5">
        <v>165347.52</v>
      </c>
      <c r="LXY14" s="5">
        <v>165347.52</v>
      </c>
      <c r="LXZ14" s="5">
        <v>165347.52</v>
      </c>
      <c r="LYA14" s="5">
        <v>165347.52</v>
      </c>
      <c r="LYB14" s="5">
        <v>165347.52</v>
      </c>
      <c r="LYC14" s="5">
        <v>165347.52</v>
      </c>
      <c r="LYD14" s="5">
        <v>165347.52</v>
      </c>
      <c r="LYE14" s="5">
        <v>165347.52</v>
      </c>
      <c r="LYF14" s="5">
        <v>165347.52</v>
      </c>
      <c r="LYG14" s="5">
        <v>165347.52</v>
      </c>
      <c r="LYH14" s="5">
        <v>165347.52</v>
      </c>
      <c r="LYI14" s="5">
        <v>165347.52</v>
      </c>
      <c r="LYJ14" s="5">
        <v>165347.52</v>
      </c>
      <c r="LYK14" s="5">
        <v>165347.52</v>
      </c>
      <c r="LYL14" s="5">
        <v>165347.52</v>
      </c>
      <c r="LYM14" s="5">
        <v>165347.52</v>
      </c>
      <c r="LYN14" s="5">
        <v>165347.52</v>
      </c>
      <c r="LYO14" s="5">
        <v>165347.52</v>
      </c>
      <c r="LYP14" s="5">
        <v>165347.52</v>
      </c>
      <c r="LYQ14" s="5">
        <v>165347.52</v>
      </c>
      <c r="LYR14" s="5">
        <v>165347.52</v>
      </c>
      <c r="LYS14" s="5">
        <v>165347.52</v>
      </c>
      <c r="LYT14" s="5">
        <v>165347.52</v>
      </c>
      <c r="LYU14" s="5">
        <v>165347.52</v>
      </c>
      <c r="LYV14" s="5">
        <v>165347.52</v>
      </c>
      <c r="LYW14" s="5">
        <v>165347.52</v>
      </c>
      <c r="LYX14" s="5">
        <v>165347.52</v>
      </c>
      <c r="LYY14" s="5">
        <v>165347.52</v>
      </c>
      <c r="LYZ14" s="5">
        <v>165347.52</v>
      </c>
      <c r="LZA14" s="5">
        <v>165347.52</v>
      </c>
      <c r="LZB14" s="5">
        <v>165347.52</v>
      </c>
      <c r="LZC14" s="5">
        <v>165347.52</v>
      </c>
      <c r="LZD14" s="5">
        <v>165347.52</v>
      </c>
      <c r="LZE14" s="5">
        <v>165347.52</v>
      </c>
      <c r="LZF14" s="5">
        <v>165347.52</v>
      </c>
      <c r="LZG14" s="5">
        <v>165347.52</v>
      </c>
      <c r="LZH14" s="5">
        <v>165347.52</v>
      </c>
      <c r="LZI14" s="5">
        <v>165347.52</v>
      </c>
      <c r="LZJ14" s="5">
        <v>165347.52</v>
      </c>
      <c r="LZK14" s="5">
        <v>165347.52</v>
      </c>
      <c r="LZL14" s="5">
        <v>165347.52</v>
      </c>
      <c r="LZM14" s="5">
        <v>165347.52</v>
      </c>
      <c r="LZN14" s="5">
        <v>165347.52</v>
      </c>
      <c r="LZO14" s="5">
        <v>165347.52</v>
      </c>
      <c r="LZP14" s="5">
        <v>165347.52</v>
      </c>
      <c r="LZQ14" s="5">
        <v>165347.52</v>
      </c>
      <c r="LZR14" s="5">
        <v>165347.52</v>
      </c>
      <c r="LZS14" s="5">
        <v>165347.52</v>
      </c>
      <c r="LZT14" s="5">
        <v>165347.52</v>
      </c>
      <c r="LZU14" s="5">
        <v>165347.52</v>
      </c>
      <c r="LZV14" s="5">
        <v>165347.52</v>
      </c>
      <c r="LZW14" s="5">
        <v>165347.52</v>
      </c>
      <c r="LZX14" s="5">
        <v>165347.52</v>
      </c>
      <c r="LZY14" s="5">
        <v>165347.52</v>
      </c>
      <c r="LZZ14" s="5">
        <v>165347.52</v>
      </c>
      <c r="MAA14" s="5">
        <v>165347.52</v>
      </c>
      <c r="MAB14" s="5">
        <v>165347.52</v>
      </c>
      <c r="MAC14" s="5">
        <v>165347.52</v>
      </c>
      <c r="MAD14" s="5">
        <v>165347.52</v>
      </c>
      <c r="MAE14" s="5">
        <v>165347.52</v>
      </c>
      <c r="MAF14" s="5">
        <v>165347.52</v>
      </c>
      <c r="MAG14" s="5">
        <v>165347.52</v>
      </c>
      <c r="MAH14" s="5">
        <v>165347.52</v>
      </c>
      <c r="MAI14" s="5">
        <v>165347.52</v>
      </c>
      <c r="MAJ14" s="5">
        <v>165347.52</v>
      </c>
      <c r="MAK14" s="5">
        <v>165347.52</v>
      </c>
      <c r="MAL14" s="5">
        <v>165347.52</v>
      </c>
      <c r="MAM14" s="5">
        <v>165347.52</v>
      </c>
      <c r="MAN14" s="5">
        <v>165347.52</v>
      </c>
      <c r="MAO14" s="5">
        <v>165347.52</v>
      </c>
      <c r="MAP14" s="5">
        <v>165347.52</v>
      </c>
      <c r="MAQ14" s="5">
        <v>165347.52</v>
      </c>
      <c r="MAR14" s="5">
        <v>165347.52</v>
      </c>
      <c r="MAS14" s="5">
        <v>165347.52</v>
      </c>
      <c r="MAT14" s="5">
        <v>165347.52</v>
      </c>
      <c r="MAU14" s="5">
        <v>165347.52</v>
      </c>
      <c r="MAV14" s="5">
        <v>165347.52</v>
      </c>
      <c r="MAW14" s="5">
        <v>165347.52</v>
      </c>
      <c r="MAX14" s="5">
        <v>165347.52</v>
      </c>
      <c r="MAY14" s="5">
        <v>165347.52</v>
      </c>
      <c r="MAZ14" s="5">
        <v>165347.52</v>
      </c>
      <c r="MBA14" s="5">
        <v>165347.52</v>
      </c>
      <c r="MBB14" s="5">
        <v>165347.52</v>
      </c>
      <c r="MBC14" s="5">
        <v>165347.52</v>
      </c>
      <c r="MBD14" s="5">
        <v>165347.52</v>
      </c>
      <c r="MBE14" s="5">
        <v>165347.52</v>
      </c>
      <c r="MBF14" s="5">
        <v>165347.52</v>
      </c>
      <c r="MBG14" s="5">
        <v>165347.52</v>
      </c>
      <c r="MBH14" s="5">
        <v>165347.52</v>
      </c>
      <c r="MBI14" s="5">
        <v>165347.52</v>
      </c>
      <c r="MBJ14" s="5">
        <v>165347.52</v>
      </c>
      <c r="MBK14" s="5">
        <v>165347.52</v>
      </c>
      <c r="MBL14" s="5">
        <v>165347.52</v>
      </c>
      <c r="MBM14" s="5">
        <v>165347.52</v>
      </c>
      <c r="MBN14" s="5">
        <v>165347.52</v>
      </c>
      <c r="MBO14" s="5">
        <v>165347.52</v>
      </c>
      <c r="MBP14" s="5">
        <v>165347.52</v>
      </c>
      <c r="MBQ14" s="5">
        <v>165347.52</v>
      </c>
      <c r="MBR14" s="5">
        <v>165347.52</v>
      </c>
      <c r="MBS14" s="5">
        <v>165347.52</v>
      </c>
      <c r="MBT14" s="5">
        <v>165347.52</v>
      </c>
      <c r="MBU14" s="5">
        <v>165347.52</v>
      </c>
      <c r="MBV14" s="5">
        <v>165347.52</v>
      </c>
      <c r="MBW14" s="5">
        <v>165347.52</v>
      </c>
      <c r="MBX14" s="5">
        <v>165347.52</v>
      </c>
      <c r="MBY14" s="5">
        <v>165347.52</v>
      </c>
      <c r="MBZ14" s="5">
        <v>165347.52</v>
      </c>
      <c r="MCA14" s="5">
        <v>165347.52</v>
      </c>
      <c r="MCB14" s="5">
        <v>165347.52</v>
      </c>
      <c r="MCC14" s="5">
        <v>165347.52</v>
      </c>
      <c r="MCD14" s="5">
        <v>165347.52</v>
      </c>
      <c r="MCE14" s="5">
        <v>165347.52</v>
      </c>
      <c r="MCF14" s="5">
        <v>165347.52</v>
      </c>
      <c r="MCG14" s="5">
        <v>165347.52</v>
      </c>
      <c r="MCH14" s="5">
        <v>165347.52</v>
      </c>
      <c r="MCI14" s="5">
        <v>165347.52</v>
      </c>
      <c r="MCJ14" s="5">
        <v>165347.52</v>
      </c>
      <c r="MCK14" s="5">
        <v>165347.52</v>
      </c>
      <c r="MCL14" s="5">
        <v>165347.52</v>
      </c>
      <c r="MCM14" s="5">
        <v>165347.52</v>
      </c>
      <c r="MCN14" s="5">
        <v>165347.52</v>
      </c>
      <c r="MCO14" s="5">
        <v>165347.52</v>
      </c>
      <c r="MCP14" s="5">
        <v>165347.52</v>
      </c>
      <c r="MCQ14" s="5">
        <v>165347.52</v>
      </c>
      <c r="MCR14" s="5">
        <v>165347.52</v>
      </c>
      <c r="MCS14" s="5">
        <v>165347.52</v>
      </c>
      <c r="MCT14" s="5">
        <v>165347.52</v>
      </c>
      <c r="MCU14" s="5">
        <v>165347.52</v>
      </c>
      <c r="MCV14" s="5">
        <v>165347.52</v>
      </c>
      <c r="MCW14" s="5">
        <v>165347.52</v>
      </c>
      <c r="MCX14" s="5">
        <v>165347.52</v>
      </c>
      <c r="MCY14" s="5">
        <v>165347.52</v>
      </c>
      <c r="MCZ14" s="5">
        <v>165347.52</v>
      </c>
      <c r="MDA14" s="5">
        <v>165347.52</v>
      </c>
      <c r="MDB14" s="5">
        <v>165347.52</v>
      </c>
      <c r="MDC14" s="5">
        <v>165347.52</v>
      </c>
      <c r="MDD14" s="5">
        <v>165347.52</v>
      </c>
      <c r="MDE14" s="5">
        <v>165347.52</v>
      </c>
      <c r="MDF14" s="5">
        <v>165347.52</v>
      </c>
      <c r="MDG14" s="5">
        <v>165347.52</v>
      </c>
      <c r="MDH14" s="5">
        <v>165347.52</v>
      </c>
      <c r="MDI14" s="5">
        <v>165347.52</v>
      </c>
      <c r="MDJ14" s="5">
        <v>165347.52</v>
      </c>
      <c r="MDK14" s="5">
        <v>165347.52</v>
      </c>
      <c r="MDL14" s="5">
        <v>165347.52</v>
      </c>
      <c r="MDM14" s="5">
        <v>165347.52</v>
      </c>
      <c r="MDN14" s="5">
        <v>165347.52</v>
      </c>
      <c r="MDO14" s="5">
        <v>165347.52</v>
      </c>
      <c r="MDP14" s="5">
        <v>165347.52</v>
      </c>
      <c r="MDQ14" s="5">
        <v>165347.52</v>
      </c>
      <c r="MDR14" s="5">
        <v>165347.52</v>
      </c>
      <c r="MDS14" s="5">
        <v>165347.52</v>
      </c>
      <c r="MDT14" s="5">
        <v>165347.52</v>
      </c>
      <c r="MDU14" s="5">
        <v>165347.52</v>
      </c>
      <c r="MDV14" s="5">
        <v>165347.52</v>
      </c>
      <c r="MDW14" s="5">
        <v>165347.52</v>
      </c>
      <c r="MDX14" s="5">
        <v>165347.52</v>
      </c>
      <c r="MDY14" s="5">
        <v>165347.52</v>
      </c>
      <c r="MDZ14" s="5">
        <v>165347.52</v>
      </c>
      <c r="MEA14" s="5">
        <v>165347.52</v>
      </c>
      <c r="MEB14" s="5">
        <v>165347.52</v>
      </c>
      <c r="MEC14" s="5">
        <v>165347.52</v>
      </c>
      <c r="MED14" s="5">
        <v>165347.52</v>
      </c>
      <c r="MEE14" s="5">
        <v>165347.52</v>
      </c>
      <c r="MEF14" s="5">
        <v>165347.52</v>
      </c>
      <c r="MEG14" s="5">
        <v>165347.52</v>
      </c>
      <c r="MEH14" s="5">
        <v>165347.52</v>
      </c>
      <c r="MEI14" s="5">
        <v>165347.52</v>
      </c>
      <c r="MEJ14" s="5">
        <v>165347.52</v>
      </c>
      <c r="MEK14" s="5">
        <v>165347.52</v>
      </c>
      <c r="MEL14" s="5">
        <v>165347.52</v>
      </c>
      <c r="MEM14" s="5">
        <v>165347.52</v>
      </c>
      <c r="MEN14" s="5">
        <v>165347.52</v>
      </c>
      <c r="MEO14" s="5">
        <v>165347.52</v>
      </c>
      <c r="MEP14" s="5">
        <v>165347.52</v>
      </c>
      <c r="MEQ14" s="5">
        <v>165347.52</v>
      </c>
      <c r="MER14" s="5">
        <v>165347.52</v>
      </c>
      <c r="MES14" s="5">
        <v>165347.52</v>
      </c>
      <c r="MET14" s="5">
        <v>165347.52</v>
      </c>
      <c r="MEU14" s="5">
        <v>165347.52</v>
      </c>
      <c r="MEV14" s="5">
        <v>165347.52</v>
      </c>
      <c r="MEW14" s="5">
        <v>165347.52</v>
      </c>
      <c r="MEX14" s="5">
        <v>165347.52</v>
      </c>
      <c r="MEY14" s="5">
        <v>165347.52</v>
      </c>
      <c r="MEZ14" s="5">
        <v>165347.52</v>
      </c>
      <c r="MFA14" s="5">
        <v>165347.52</v>
      </c>
      <c r="MFB14" s="5">
        <v>165347.52</v>
      </c>
      <c r="MFC14" s="5">
        <v>165347.52</v>
      </c>
      <c r="MFD14" s="5">
        <v>165347.52</v>
      </c>
      <c r="MFE14" s="5">
        <v>165347.52</v>
      </c>
      <c r="MFF14" s="5">
        <v>165347.52</v>
      </c>
      <c r="MFG14" s="5">
        <v>165347.52</v>
      </c>
      <c r="MFH14" s="5">
        <v>165347.52</v>
      </c>
      <c r="MFI14" s="5">
        <v>165347.52</v>
      </c>
      <c r="MFJ14" s="5">
        <v>165347.52</v>
      </c>
      <c r="MFK14" s="5">
        <v>165347.52</v>
      </c>
      <c r="MFL14" s="5">
        <v>165347.52</v>
      </c>
      <c r="MFM14" s="5">
        <v>165347.52</v>
      </c>
      <c r="MFN14" s="5">
        <v>165347.52</v>
      </c>
      <c r="MFO14" s="5">
        <v>165347.52</v>
      </c>
      <c r="MFP14" s="5">
        <v>165347.52</v>
      </c>
      <c r="MFQ14" s="5">
        <v>165347.52</v>
      </c>
      <c r="MFR14" s="5">
        <v>165347.52</v>
      </c>
      <c r="MFS14" s="5">
        <v>165347.52</v>
      </c>
      <c r="MFT14" s="5">
        <v>165347.52</v>
      </c>
      <c r="MFU14" s="5">
        <v>165347.52</v>
      </c>
      <c r="MFV14" s="5">
        <v>165347.52</v>
      </c>
      <c r="MFW14" s="5">
        <v>165347.52</v>
      </c>
      <c r="MFX14" s="5">
        <v>165347.52</v>
      </c>
      <c r="MFY14" s="5">
        <v>165347.52</v>
      </c>
      <c r="MFZ14" s="5">
        <v>165347.52</v>
      </c>
      <c r="MGA14" s="5">
        <v>165347.52</v>
      </c>
      <c r="MGB14" s="5">
        <v>165347.52</v>
      </c>
      <c r="MGC14" s="5">
        <v>165347.52</v>
      </c>
      <c r="MGD14" s="5">
        <v>165347.52</v>
      </c>
      <c r="MGE14" s="5">
        <v>165347.52</v>
      </c>
      <c r="MGF14" s="5">
        <v>165347.52</v>
      </c>
      <c r="MGG14" s="5">
        <v>165347.52</v>
      </c>
      <c r="MGH14" s="5">
        <v>165347.52</v>
      </c>
      <c r="MGI14" s="5">
        <v>165347.52</v>
      </c>
      <c r="MGJ14" s="5">
        <v>165347.52</v>
      </c>
      <c r="MGK14" s="5">
        <v>165347.52</v>
      </c>
      <c r="MGL14" s="5">
        <v>165347.52</v>
      </c>
      <c r="MGM14" s="5">
        <v>165347.52</v>
      </c>
      <c r="MGN14" s="5">
        <v>165347.52</v>
      </c>
      <c r="MGO14" s="5">
        <v>165347.52</v>
      </c>
      <c r="MGP14" s="5">
        <v>165347.52</v>
      </c>
      <c r="MGQ14" s="5">
        <v>165347.52</v>
      </c>
      <c r="MGR14" s="5">
        <v>165347.52</v>
      </c>
      <c r="MGS14" s="5">
        <v>165347.52</v>
      </c>
      <c r="MGT14" s="5">
        <v>165347.52</v>
      </c>
      <c r="MGU14" s="5">
        <v>165347.52</v>
      </c>
      <c r="MGV14" s="5">
        <v>165347.52</v>
      </c>
      <c r="MGW14" s="5">
        <v>165347.52</v>
      </c>
      <c r="MGX14" s="5">
        <v>165347.52</v>
      </c>
      <c r="MGY14" s="5">
        <v>165347.52</v>
      </c>
      <c r="MGZ14" s="5">
        <v>165347.52</v>
      </c>
      <c r="MHA14" s="5">
        <v>165347.52</v>
      </c>
      <c r="MHB14" s="5">
        <v>165347.52</v>
      </c>
      <c r="MHC14" s="5">
        <v>165347.52</v>
      </c>
      <c r="MHD14" s="5">
        <v>165347.52</v>
      </c>
      <c r="MHE14" s="5">
        <v>165347.52</v>
      </c>
      <c r="MHF14" s="5">
        <v>165347.52</v>
      </c>
      <c r="MHG14" s="5">
        <v>165347.52</v>
      </c>
      <c r="MHH14" s="5">
        <v>165347.52</v>
      </c>
      <c r="MHI14" s="5">
        <v>165347.52</v>
      </c>
      <c r="MHJ14" s="5">
        <v>165347.52</v>
      </c>
      <c r="MHK14" s="5">
        <v>165347.52</v>
      </c>
      <c r="MHL14" s="5">
        <v>165347.52</v>
      </c>
      <c r="MHM14" s="5">
        <v>165347.52</v>
      </c>
      <c r="MHN14" s="5">
        <v>165347.52</v>
      </c>
      <c r="MHO14" s="5">
        <v>165347.52</v>
      </c>
      <c r="MHP14" s="5">
        <v>165347.52</v>
      </c>
      <c r="MHQ14" s="5">
        <v>165347.52</v>
      </c>
      <c r="MHR14" s="5">
        <v>165347.52</v>
      </c>
      <c r="MHS14" s="5">
        <v>165347.52</v>
      </c>
      <c r="MHT14" s="5">
        <v>165347.52</v>
      </c>
      <c r="MHU14" s="5">
        <v>165347.52</v>
      </c>
      <c r="MHV14" s="5">
        <v>165347.52</v>
      </c>
      <c r="MHW14" s="5">
        <v>165347.52</v>
      </c>
      <c r="MHX14" s="5">
        <v>165347.52</v>
      </c>
      <c r="MHY14" s="5">
        <v>165347.52</v>
      </c>
      <c r="MHZ14" s="5">
        <v>165347.52</v>
      </c>
      <c r="MIA14" s="5">
        <v>165347.52</v>
      </c>
      <c r="MIB14" s="5">
        <v>165347.52</v>
      </c>
      <c r="MIC14" s="5">
        <v>165347.52</v>
      </c>
      <c r="MID14" s="5">
        <v>165347.52</v>
      </c>
      <c r="MIE14" s="5">
        <v>165347.52</v>
      </c>
      <c r="MIF14" s="5">
        <v>165347.52</v>
      </c>
      <c r="MIG14" s="5">
        <v>165347.52</v>
      </c>
      <c r="MIH14" s="5">
        <v>165347.52</v>
      </c>
      <c r="MII14" s="5">
        <v>165347.52</v>
      </c>
      <c r="MIJ14" s="5">
        <v>165347.52</v>
      </c>
      <c r="MIK14" s="5">
        <v>165347.52</v>
      </c>
      <c r="MIL14" s="5">
        <v>165347.52</v>
      </c>
      <c r="MIM14" s="5">
        <v>165347.52</v>
      </c>
      <c r="MIN14" s="5">
        <v>165347.52</v>
      </c>
      <c r="MIO14" s="5">
        <v>165347.52</v>
      </c>
      <c r="MIP14" s="5">
        <v>165347.52</v>
      </c>
      <c r="MIQ14" s="5">
        <v>165347.52</v>
      </c>
      <c r="MIR14" s="5">
        <v>165347.52</v>
      </c>
      <c r="MIS14" s="5">
        <v>165347.52</v>
      </c>
      <c r="MIT14" s="5">
        <v>165347.52</v>
      </c>
      <c r="MIU14" s="5">
        <v>165347.52</v>
      </c>
      <c r="MIV14" s="5">
        <v>165347.52</v>
      </c>
      <c r="MIW14" s="5">
        <v>165347.52</v>
      </c>
      <c r="MIX14" s="5">
        <v>165347.52</v>
      </c>
      <c r="MIY14" s="5">
        <v>165347.52</v>
      </c>
      <c r="MIZ14" s="5">
        <v>165347.52</v>
      </c>
      <c r="MJA14" s="5">
        <v>165347.52</v>
      </c>
      <c r="MJB14" s="5">
        <v>165347.52</v>
      </c>
      <c r="MJC14" s="5">
        <v>165347.52</v>
      </c>
      <c r="MJD14" s="5">
        <v>165347.52</v>
      </c>
      <c r="MJE14" s="5">
        <v>165347.52</v>
      </c>
      <c r="MJF14" s="5">
        <v>165347.52</v>
      </c>
      <c r="MJG14" s="5">
        <v>165347.52</v>
      </c>
      <c r="MJH14" s="5">
        <v>165347.52</v>
      </c>
      <c r="MJI14" s="5">
        <v>165347.52</v>
      </c>
      <c r="MJJ14" s="5">
        <v>165347.52</v>
      </c>
      <c r="MJK14" s="5">
        <v>165347.52</v>
      </c>
      <c r="MJL14" s="5">
        <v>165347.52</v>
      </c>
      <c r="MJM14" s="5">
        <v>165347.52</v>
      </c>
      <c r="MJN14" s="5">
        <v>165347.52</v>
      </c>
      <c r="MJO14" s="5">
        <v>165347.52</v>
      </c>
      <c r="MJP14" s="5">
        <v>165347.52</v>
      </c>
      <c r="MJQ14" s="5">
        <v>165347.52</v>
      </c>
      <c r="MJR14" s="5">
        <v>165347.52</v>
      </c>
      <c r="MJS14" s="5">
        <v>165347.52</v>
      </c>
      <c r="MJT14" s="5">
        <v>165347.52</v>
      </c>
      <c r="MJU14" s="5">
        <v>165347.52</v>
      </c>
      <c r="MJV14" s="5">
        <v>165347.52</v>
      </c>
      <c r="MJW14" s="5">
        <v>165347.52</v>
      </c>
      <c r="MJX14" s="5">
        <v>165347.52</v>
      </c>
      <c r="MJY14" s="5">
        <v>165347.52</v>
      </c>
      <c r="MJZ14" s="5">
        <v>165347.52</v>
      </c>
      <c r="MKA14" s="5">
        <v>165347.52</v>
      </c>
      <c r="MKB14" s="5">
        <v>165347.52</v>
      </c>
      <c r="MKC14" s="5">
        <v>165347.52</v>
      </c>
      <c r="MKD14" s="5">
        <v>165347.52</v>
      </c>
      <c r="MKE14" s="5">
        <v>165347.52</v>
      </c>
      <c r="MKF14" s="5">
        <v>165347.52</v>
      </c>
      <c r="MKG14" s="5">
        <v>165347.52</v>
      </c>
      <c r="MKH14" s="5">
        <v>165347.52</v>
      </c>
      <c r="MKI14" s="5">
        <v>165347.52</v>
      </c>
      <c r="MKJ14" s="5">
        <v>165347.52</v>
      </c>
      <c r="MKK14" s="5">
        <v>165347.52</v>
      </c>
      <c r="MKL14" s="5">
        <v>165347.52</v>
      </c>
      <c r="MKM14" s="5">
        <v>165347.52</v>
      </c>
      <c r="MKN14" s="5">
        <v>165347.52</v>
      </c>
      <c r="MKO14" s="5">
        <v>165347.52</v>
      </c>
      <c r="MKP14" s="5">
        <v>165347.52</v>
      </c>
      <c r="MKQ14" s="5">
        <v>165347.52</v>
      </c>
      <c r="MKR14" s="5">
        <v>165347.52</v>
      </c>
      <c r="MKS14" s="5">
        <v>165347.52</v>
      </c>
      <c r="MKT14" s="5">
        <v>165347.52</v>
      </c>
      <c r="MKU14" s="5">
        <v>165347.52</v>
      </c>
      <c r="MKV14" s="5">
        <v>165347.52</v>
      </c>
      <c r="MKW14" s="5">
        <v>165347.52</v>
      </c>
      <c r="MKX14" s="5">
        <v>165347.52</v>
      </c>
      <c r="MKY14" s="5">
        <v>165347.52</v>
      </c>
      <c r="MKZ14" s="5">
        <v>165347.52</v>
      </c>
      <c r="MLA14" s="5">
        <v>165347.52</v>
      </c>
      <c r="MLB14" s="5">
        <v>165347.52</v>
      </c>
      <c r="MLC14" s="5">
        <v>165347.52</v>
      </c>
      <c r="MLD14" s="5">
        <v>165347.52</v>
      </c>
      <c r="MLE14" s="5">
        <v>165347.52</v>
      </c>
      <c r="MLF14" s="5">
        <v>165347.52</v>
      </c>
      <c r="MLG14" s="5">
        <v>165347.52</v>
      </c>
      <c r="MLH14" s="5">
        <v>165347.52</v>
      </c>
      <c r="MLI14" s="5">
        <v>165347.52</v>
      </c>
      <c r="MLJ14" s="5">
        <v>165347.52</v>
      </c>
      <c r="MLK14" s="5">
        <v>165347.52</v>
      </c>
      <c r="MLL14" s="5">
        <v>165347.52</v>
      </c>
      <c r="MLM14" s="5">
        <v>165347.52</v>
      </c>
      <c r="MLN14" s="5">
        <v>165347.52</v>
      </c>
      <c r="MLO14" s="5">
        <v>165347.52</v>
      </c>
      <c r="MLP14" s="5">
        <v>165347.52</v>
      </c>
      <c r="MLQ14" s="5">
        <v>165347.52</v>
      </c>
      <c r="MLR14" s="5">
        <v>165347.52</v>
      </c>
      <c r="MLS14" s="5">
        <v>165347.52</v>
      </c>
      <c r="MLT14" s="5">
        <v>165347.52</v>
      </c>
      <c r="MLU14" s="5">
        <v>165347.52</v>
      </c>
      <c r="MLV14" s="5">
        <v>165347.52</v>
      </c>
      <c r="MLW14" s="5">
        <v>165347.52</v>
      </c>
      <c r="MLX14" s="5">
        <v>165347.52</v>
      </c>
      <c r="MLY14" s="5">
        <v>165347.52</v>
      </c>
      <c r="MLZ14" s="5">
        <v>165347.52</v>
      </c>
      <c r="MMA14" s="5">
        <v>165347.52</v>
      </c>
      <c r="MMB14" s="5">
        <v>165347.52</v>
      </c>
      <c r="MMC14" s="5">
        <v>165347.52</v>
      </c>
      <c r="MMD14" s="5">
        <v>165347.52</v>
      </c>
      <c r="MME14" s="5">
        <v>165347.52</v>
      </c>
      <c r="MMF14" s="5">
        <v>165347.52</v>
      </c>
      <c r="MMG14" s="5">
        <v>165347.52</v>
      </c>
      <c r="MMH14" s="5">
        <v>165347.52</v>
      </c>
      <c r="MMI14" s="5">
        <v>165347.52</v>
      </c>
      <c r="MMJ14" s="5">
        <v>165347.52</v>
      </c>
      <c r="MMK14" s="5">
        <v>165347.52</v>
      </c>
      <c r="MML14" s="5">
        <v>165347.52</v>
      </c>
      <c r="MMM14" s="5">
        <v>165347.52</v>
      </c>
      <c r="MMN14" s="5">
        <v>165347.52</v>
      </c>
      <c r="MMO14" s="5">
        <v>165347.52</v>
      </c>
      <c r="MMP14" s="5">
        <v>165347.52</v>
      </c>
      <c r="MMQ14" s="5">
        <v>165347.52</v>
      </c>
      <c r="MMR14" s="5">
        <v>165347.52</v>
      </c>
      <c r="MMS14" s="5">
        <v>165347.52</v>
      </c>
      <c r="MMT14" s="5">
        <v>165347.52</v>
      </c>
      <c r="MMU14" s="5">
        <v>165347.52</v>
      </c>
      <c r="MMV14" s="5">
        <v>165347.52</v>
      </c>
      <c r="MMW14" s="5">
        <v>165347.52</v>
      </c>
      <c r="MMX14" s="5">
        <v>165347.52</v>
      </c>
      <c r="MMY14" s="5">
        <v>165347.52</v>
      </c>
      <c r="MMZ14" s="5">
        <v>165347.52</v>
      </c>
      <c r="MNA14" s="5">
        <v>165347.52</v>
      </c>
      <c r="MNB14" s="5">
        <v>165347.52</v>
      </c>
      <c r="MNC14" s="5">
        <v>165347.52</v>
      </c>
      <c r="MND14" s="5">
        <v>165347.52</v>
      </c>
      <c r="MNE14" s="5">
        <v>165347.52</v>
      </c>
      <c r="MNF14" s="5">
        <v>165347.52</v>
      </c>
      <c r="MNG14" s="5">
        <v>165347.52</v>
      </c>
      <c r="MNH14" s="5">
        <v>165347.52</v>
      </c>
      <c r="MNI14" s="5">
        <v>165347.52</v>
      </c>
      <c r="MNJ14" s="5">
        <v>165347.52</v>
      </c>
      <c r="MNK14" s="5">
        <v>165347.52</v>
      </c>
      <c r="MNL14" s="5">
        <v>165347.52</v>
      </c>
      <c r="MNM14" s="5">
        <v>165347.52</v>
      </c>
      <c r="MNN14" s="5">
        <v>165347.52</v>
      </c>
      <c r="MNO14" s="5">
        <v>165347.52</v>
      </c>
      <c r="MNP14" s="5">
        <v>165347.52</v>
      </c>
      <c r="MNQ14" s="5">
        <v>165347.52</v>
      </c>
      <c r="MNR14" s="5">
        <v>165347.52</v>
      </c>
      <c r="MNS14" s="5">
        <v>165347.52</v>
      </c>
      <c r="MNT14" s="5">
        <v>165347.52</v>
      </c>
      <c r="MNU14" s="5">
        <v>165347.52</v>
      </c>
      <c r="MNV14" s="5">
        <v>165347.52</v>
      </c>
      <c r="MNW14" s="5">
        <v>165347.52</v>
      </c>
      <c r="MNX14" s="5">
        <v>165347.52</v>
      </c>
      <c r="MNY14" s="5">
        <v>165347.52</v>
      </c>
      <c r="MNZ14" s="5">
        <v>165347.52</v>
      </c>
      <c r="MOA14" s="5">
        <v>165347.52</v>
      </c>
      <c r="MOB14" s="5">
        <v>165347.52</v>
      </c>
      <c r="MOC14" s="5">
        <v>165347.52</v>
      </c>
      <c r="MOD14" s="5">
        <v>165347.52</v>
      </c>
      <c r="MOE14" s="5">
        <v>165347.52</v>
      </c>
      <c r="MOF14" s="5">
        <v>165347.52</v>
      </c>
      <c r="MOG14" s="5">
        <v>165347.52</v>
      </c>
      <c r="MOH14" s="5">
        <v>165347.52</v>
      </c>
      <c r="MOI14" s="5">
        <v>165347.52</v>
      </c>
      <c r="MOJ14" s="5">
        <v>165347.52</v>
      </c>
      <c r="MOK14" s="5">
        <v>165347.52</v>
      </c>
      <c r="MOL14" s="5">
        <v>165347.52</v>
      </c>
      <c r="MOM14" s="5">
        <v>165347.52</v>
      </c>
      <c r="MON14" s="5">
        <v>165347.52</v>
      </c>
      <c r="MOO14" s="5">
        <v>165347.52</v>
      </c>
      <c r="MOP14" s="5">
        <v>165347.52</v>
      </c>
      <c r="MOQ14" s="5">
        <v>165347.52</v>
      </c>
      <c r="MOR14" s="5">
        <v>165347.52</v>
      </c>
      <c r="MOS14" s="5">
        <v>165347.52</v>
      </c>
      <c r="MOT14" s="5">
        <v>165347.52</v>
      </c>
      <c r="MOU14" s="5">
        <v>165347.52</v>
      </c>
      <c r="MOV14" s="5">
        <v>165347.52</v>
      </c>
      <c r="MOW14" s="5">
        <v>165347.52</v>
      </c>
      <c r="MOX14" s="5">
        <v>165347.52</v>
      </c>
      <c r="MOY14" s="5">
        <v>165347.52</v>
      </c>
      <c r="MOZ14" s="5">
        <v>165347.52</v>
      </c>
      <c r="MPA14" s="5">
        <v>165347.52</v>
      </c>
      <c r="MPB14" s="5">
        <v>165347.52</v>
      </c>
      <c r="MPC14" s="5">
        <v>165347.52</v>
      </c>
      <c r="MPD14" s="5">
        <v>165347.52</v>
      </c>
      <c r="MPE14" s="5">
        <v>165347.52</v>
      </c>
      <c r="MPF14" s="5">
        <v>165347.52</v>
      </c>
      <c r="MPG14" s="5">
        <v>165347.52</v>
      </c>
      <c r="MPH14" s="5">
        <v>165347.52</v>
      </c>
      <c r="MPI14" s="5">
        <v>165347.52</v>
      </c>
      <c r="MPJ14" s="5">
        <v>165347.52</v>
      </c>
      <c r="MPK14" s="5">
        <v>165347.52</v>
      </c>
      <c r="MPL14" s="5">
        <v>165347.52</v>
      </c>
      <c r="MPM14" s="5">
        <v>165347.52</v>
      </c>
      <c r="MPN14" s="5">
        <v>165347.52</v>
      </c>
      <c r="MPO14" s="5">
        <v>165347.52</v>
      </c>
      <c r="MPP14" s="5">
        <v>165347.52</v>
      </c>
      <c r="MPQ14" s="5">
        <v>165347.52</v>
      </c>
      <c r="MPR14" s="5">
        <v>165347.52</v>
      </c>
      <c r="MPS14" s="5">
        <v>165347.52</v>
      </c>
      <c r="MPT14" s="5">
        <v>165347.52</v>
      </c>
      <c r="MPU14" s="5">
        <v>165347.52</v>
      </c>
      <c r="MPV14" s="5">
        <v>165347.52</v>
      </c>
      <c r="MPW14" s="5">
        <v>165347.52</v>
      </c>
      <c r="MPX14" s="5">
        <v>165347.52</v>
      </c>
      <c r="MPY14" s="5">
        <v>165347.52</v>
      </c>
      <c r="MPZ14" s="5">
        <v>165347.52</v>
      </c>
      <c r="MQA14" s="5">
        <v>165347.52</v>
      </c>
      <c r="MQB14" s="5">
        <v>165347.52</v>
      </c>
      <c r="MQC14" s="5">
        <v>165347.52</v>
      </c>
      <c r="MQD14" s="5">
        <v>165347.52</v>
      </c>
      <c r="MQE14" s="5">
        <v>165347.52</v>
      </c>
      <c r="MQF14" s="5">
        <v>165347.52</v>
      </c>
      <c r="MQG14" s="5">
        <v>165347.52</v>
      </c>
      <c r="MQH14" s="5">
        <v>165347.52</v>
      </c>
      <c r="MQI14" s="5">
        <v>165347.52</v>
      </c>
      <c r="MQJ14" s="5">
        <v>165347.52</v>
      </c>
      <c r="MQK14" s="5">
        <v>165347.52</v>
      </c>
      <c r="MQL14" s="5">
        <v>165347.52</v>
      </c>
      <c r="MQM14" s="5">
        <v>165347.52</v>
      </c>
      <c r="MQN14" s="5">
        <v>165347.52</v>
      </c>
      <c r="MQO14" s="5">
        <v>165347.52</v>
      </c>
      <c r="MQP14" s="5">
        <v>165347.52</v>
      </c>
      <c r="MQQ14" s="5">
        <v>165347.52</v>
      </c>
      <c r="MQR14" s="5">
        <v>165347.52</v>
      </c>
      <c r="MQS14" s="5">
        <v>165347.52</v>
      </c>
      <c r="MQT14" s="5">
        <v>165347.52</v>
      </c>
      <c r="MQU14" s="5">
        <v>165347.52</v>
      </c>
      <c r="MQV14" s="5">
        <v>165347.52</v>
      </c>
      <c r="MQW14" s="5">
        <v>165347.52</v>
      </c>
      <c r="MQX14" s="5">
        <v>165347.52</v>
      </c>
      <c r="MQY14" s="5">
        <v>165347.52</v>
      </c>
      <c r="MQZ14" s="5">
        <v>165347.52</v>
      </c>
      <c r="MRA14" s="5">
        <v>165347.52</v>
      </c>
      <c r="MRB14" s="5">
        <v>165347.52</v>
      </c>
      <c r="MRC14" s="5">
        <v>165347.52</v>
      </c>
      <c r="MRD14" s="5">
        <v>165347.52</v>
      </c>
      <c r="MRE14" s="5">
        <v>165347.52</v>
      </c>
      <c r="MRF14" s="5">
        <v>165347.52</v>
      </c>
      <c r="MRG14" s="5">
        <v>165347.52</v>
      </c>
      <c r="MRH14" s="5">
        <v>165347.52</v>
      </c>
      <c r="MRI14" s="5">
        <v>165347.52</v>
      </c>
      <c r="MRJ14" s="5">
        <v>165347.52</v>
      </c>
      <c r="MRK14" s="5">
        <v>165347.52</v>
      </c>
      <c r="MRL14" s="5">
        <v>165347.52</v>
      </c>
      <c r="MRM14" s="5">
        <v>165347.52</v>
      </c>
      <c r="MRN14" s="5">
        <v>165347.52</v>
      </c>
      <c r="MRO14" s="5">
        <v>165347.52</v>
      </c>
      <c r="MRP14" s="5">
        <v>165347.52</v>
      </c>
      <c r="MRQ14" s="5">
        <v>165347.52</v>
      </c>
      <c r="MRR14" s="5">
        <v>165347.52</v>
      </c>
      <c r="MRS14" s="5">
        <v>165347.52</v>
      </c>
      <c r="MRT14" s="5">
        <v>165347.52</v>
      </c>
      <c r="MRU14" s="5">
        <v>165347.52</v>
      </c>
      <c r="MRV14" s="5">
        <v>165347.52</v>
      </c>
      <c r="MRW14" s="5">
        <v>165347.52</v>
      </c>
      <c r="MRX14" s="5">
        <v>165347.52</v>
      </c>
      <c r="MRY14" s="5">
        <v>165347.52</v>
      </c>
      <c r="MRZ14" s="5">
        <v>165347.52</v>
      </c>
      <c r="MSA14" s="5">
        <v>165347.52</v>
      </c>
      <c r="MSB14" s="5">
        <v>165347.52</v>
      </c>
      <c r="MSC14" s="5">
        <v>165347.52</v>
      </c>
      <c r="MSD14" s="5">
        <v>165347.52</v>
      </c>
      <c r="MSE14" s="5">
        <v>165347.52</v>
      </c>
      <c r="MSF14" s="5">
        <v>165347.52</v>
      </c>
      <c r="MSG14" s="5">
        <v>165347.52</v>
      </c>
      <c r="MSH14" s="5">
        <v>165347.52</v>
      </c>
      <c r="MSI14" s="5">
        <v>165347.52</v>
      </c>
      <c r="MSJ14" s="5">
        <v>165347.52</v>
      </c>
      <c r="MSK14" s="5">
        <v>165347.52</v>
      </c>
      <c r="MSL14" s="5">
        <v>165347.52</v>
      </c>
      <c r="MSM14" s="5">
        <v>165347.52</v>
      </c>
      <c r="MSN14" s="5">
        <v>165347.52</v>
      </c>
      <c r="MSO14" s="5">
        <v>165347.52</v>
      </c>
      <c r="MSP14" s="5">
        <v>165347.52</v>
      </c>
      <c r="MSQ14" s="5">
        <v>165347.52</v>
      </c>
      <c r="MSR14" s="5">
        <v>165347.52</v>
      </c>
      <c r="MSS14" s="5">
        <v>165347.52</v>
      </c>
      <c r="MST14" s="5">
        <v>165347.52</v>
      </c>
      <c r="MSU14" s="5">
        <v>165347.52</v>
      </c>
      <c r="MSV14" s="5">
        <v>165347.52</v>
      </c>
      <c r="MSW14" s="5">
        <v>165347.52</v>
      </c>
      <c r="MSX14" s="5">
        <v>165347.52</v>
      </c>
      <c r="MSY14" s="5">
        <v>165347.52</v>
      </c>
      <c r="MSZ14" s="5">
        <v>165347.52</v>
      </c>
      <c r="MTA14" s="5">
        <v>165347.52</v>
      </c>
      <c r="MTB14" s="5">
        <v>165347.52</v>
      </c>
      <c r="MTC14" s="5">
        <v>165347.52</v>
      </c>
      <c r="MTD14" s="5">
        <v>165347.52</v>
      </c>
      <c r="MTE14" s="5">
        <v>165347.52</v>
      </c>
      <c r="MTF14" s="5">
        <v>165347.52</v>
      </c>
      <c r="MTG14" s="5">
        <v>165347.52</v>
      </c>
      <c r="MTH14" s="5">
        <v>165347.52</v>
      </c>
      <c r="MTI14" s="5">
        <v>165347.52</v>
      </c>
      <c r="MTJ14" s="5">
        <v>165347.52</v>
      </c>
      <c r="MTK14" s="5">
        <v>165347.52</v>
      </c>
      <c r="MTL14" s="5">
        <v>165347.52</v>
      </c>
      <c r="MTM14" s="5">
        <v>165347.52</v>
      </c>
      <c r="MTN14" s="5">
        <v>165347.52</v>
      </c>
      <c r="MTO14" s="5">
        <v>165347.52</v>
      </c>
      <c r="MTP14" s="5">
        <v>165347.52</v>
      </c>
      <c r="MTQ14" s="5">
        <v>165347.52</v>
      </c>
      <c r="MTR14" s="5">
        <v>165347.52</v>
      </c>
      <c r="MTS14" s="5">
        <v>165347.52</v>
      </c>
      <c r="MTT14" s="5">
        <v>165347.52</v>
      </c>
      <c r="MTU14" s="5">
        <v>165347.52</v>
      </c>
      <c r="MTV14" s="5">
        <v>165347.52</v>
      </c>
      <c r="MTW14" s="5">
        <v>165347.52</v>
      </c>
      <c r="MTX14" s="5">
        <v>165347.52</v>
      </c>
      <c r="MTY14" s="5">
        <v>165347.52</v>
      </c>
      <c r="MTZ14" s="5">
        <v>165347.52</v>
      </c>
      <c r="MUA14" s="5">
        <v>165347.52</v>
      </c>
      <c r="MUB14" s="5">
        <v>165347.52</v>
      </c>
      <c r="MUC14" s="5">
        <v>165347.52</v>
      </c>
      <c r="MUD14" s="5">
        <v>165347.52</v>
      </c>
      <c r="MUE14" s="5">
        <v>165347.52</v>
      </c>
      <c r="MUF14" s="5">
        <v>165347.52</v>
      </c>
      <c r="MUG14" s="5">
        <v>165347.52</v>
      </c>
      <c r="MUH14" s="5">
        <v>165347.52</v>
      </c>
      <c r="MUI14" s="5">
        <v>165347.52</v>
      </c>
      <c r="MUJ14" s="5">
        <v>165347.52</v>
      </c>
      <c r="MUK14" s="5">
        <v>165347.52</v>
      </c>
      <c r="MUL14" s="5">
        <v>165347.52</v>
      </c>
      <c r="MUM14" s="5">
        <v>165347.52</v>
      </c>
      <c r="MUN14" s="5">
        <v>165347.52</v>
      </c>
      <c r="MUO14" s="5">
        <v>165347.52</v>
      </c>
      <c r="MUP14" s="5">
        <v>165347.52</v>
      </c>
      <c r="MUQ14" s="5">
        <v>165347.52</v>
      </c>
      <c r="MUR14" s="5">
        <v>165347.52</v>
      </c>
      <c r="MUS14" s="5">
        <v>165347.52</v>
      </c>
      <c r="MUT14" s="5">
        <v>165347.52</v>
      </c>
      <c r="MUU14" s="5">
        <v>165347.52</v>
      </c>
      <c r="MUV14" s="5">
        <v>165347.52</v>
      </c>
      <c r="MUW14" s="5">
        <v>165347.52</v>
      </c>
      <c r="MUX14" s="5">
        <v>165347.52</v>
      </c>
      <c r="MUY14" s="5">
        <v>165347.52</v>
      </c>
      <c r="MUZ14" s="5">
        <v>165347.52</v>
      </c>
      <c r="MVA14" s="5">
        <v>165347.52</v>
      </c>
      <c r="MVB14" s="5">
        <v>165347.52</v>
      </c>
      <c r="MVC14" s="5">
        <v>165347.52</v>
      </c>
      <c r="MVD14" s="5">
        <v>165347.52</v>
      </c>
      <c r="MVE14" s="5">
        <v>165347.52</v>
      </c>
      <c r="MVF14" s="5">
        <v>165347.52</v>
      </c>
      <c r="MVG14" s="5">
        <v>165347.52</v>
      </c>
      <c r="MVH14" s="5">
        <v>165347.52</v>
      </c>
      <c r="MVI14" s="5">
        <v>165347.52</v>
      </c>
      <c r="MVJ14" s="5">
        <v>165347.52</v>
      </c>
      <c r="MVK14" s="5">
        <v>165347.52</v>
      </c>
      <c r="MVL14" s="5">
        <v>165347.52</v>
      </c>
      <c r="MVM14" s="5">
        <v>165347.52</v>
      </c>
      <c r="MVN14" s="5">
        <v>165347.52</v>
      </c>
      <c r="MVO14" s="5">
        <v>165347.52</v>
      </c>
      <c r="MVP14" s="5">
        <v>165347.52</v>
      </c>
      <c r="MVQ14" s="5">
        <v>165347.52</v>
      </c>
      <c r="MVR14" s="5">
        <v>165347.52</v>
      </c>
      <c r="MVS14" s="5">
        <v>165347.52</v>
      </c>
      <c r="MVT14" s="5">
        <v>165347.52</v>
      </c>
      <c r="MVU14" s="5">
        <v>165347.52</v>
      </c>
      <c r="MVV14" s="5">
        <v>165347.52</v>
      </c>
      <c r="MVW14" s="5">
        <v>165347.52</v>
      </c>
      <c r="MVX14" s="5">
        <v>165347.52</v>
      </c>
      <c r="MVY14" s="5">
        <v>165347.52</v>
      </c>
      <c r="MVZ14" s="5">
        <v>165347.52</v>
      </c>
      <c r="MWA14" s="5">
        <v>165347.52</v>
      </c>
      <c r="MWB14" s="5">
        <v>165347.52</v>
      </c>
      <c r="MWC14" s="5">
        <v>165347.52</v>
      </c>
      <c r="MWD14" s="5">
        <v>165347.52</v>
      </c>
      <c r="MWE14" s="5">
        <v>165347.52</v>
      </c>
      <c r="MWF14" s="5">
        <v>165347.52</v>
      </c>
      <c r="MWG14" s="5">
        <v>165347.52</v>
      </c>
      <c r="MWH14" s="5">
        <v>165347.52</v>
      </c>
      <c r="MWI14" s="5">
        <v>165347.52</v>
      </c>
      <c r="MWJ14" s="5">
        <v>165347.52</v>
      </c>
      <c r="MWK14" s="5">
        <v>165347.52</v>
      </c>
      <c r="MWL14" s="5">
        <v>165347.52</v>
      </c>
      <c r="MWM14" s="5">
        <v>165347.52</v>
      </c>
      <c r="MWN14" s="5">
        <v>165347.52</v>
      </c>
      <c r="MWO14" s="5">
        <v>165347.52</v>
      </c>
      <c r="MWP14" s="5">
        <v>165347.52</v>
      </c>
      <c r="MWQ14" s="5">
        <v>165347.52</v>
      </c>
      <c r="MWR14" s="5">
        <v>165347.52</v>
      </c>
      <c r="MWS14" s="5">
        <v>165347.52</v>
      </c>
      <c r="MWT14" s="5">
        <v>165347.52</v>
      </c>
      <c r="MWU14" s="5">
        <v>165347.52</v>
      </c>
      <c r="MWV14" s="5">
        <v>165347.52</v>
      </c>
      <c r="MWW14" s="5">
        <v>165347.52</v>
      </c>
      <c r="MWX14" s="5">
        <v>165347.52</v>
      </c>
      <c r="MWY14" s="5">
        <v>165347.52</v>
      </c>
      <c r="MWZ14" s="5">
        <v>165347.52</v>
      </c>
      <c r="MXA14" s="5">
        <v>165347.52</v>
      </c>
      <c r="MXB14" s="5">
        <v>165347.52</v>
      </c>
      <c r="MXC14" s="5">
        <v>165347.52</v>
      </c>
      <c r="MXD14" s="5">
        <v>165347.52</v>
      </c>
      <c r="MXE14" s="5">
        <v>165347.52</v>
      </c>
      <c r="MXF14" s="5">
        <v>165347.52</v>
      </c>
      <c r="MXG14" s="5">
        <v>165347.52</v>
      </c>
      <c r="MXH14" s="5">
        <v>165347.52</v>
      </c>
      <c r="MXI14" s="5">
        <v>165347.52</v>
      </c>
      <c r="MXJ14" s="5">
        <v>165347.52</v>
      </c>
      <c r="MXK14" s="5">
        <v>165347.52</v>
      </c>
      <c r="MXL14" s="5">
        <v>165347.52</v>
      </c>
      <c r="MXM14" s="5">
        <v>165347.52</v>
      </c>
      <c r="MXN14" s="5">
        <v>165347.52</v>
      </c>
      <c r="MXO14" s="5">
        <v>165347.52</v>
      </c>
      <c r="MXP14" s="5">
        <v>165347.52</v>
      </c>
      <c r="MXQ14" s="5">
        <v>165347.52</v>
      </c>
      <c r="MXR14" s="5">
        <v>165347.52</v>
      </c>
      <c r="MXS14" s="5">
        <v>165347.52</v>
      </c>
      <c r="MXT14" s="5">
        <v>165347.52</v>
      </c>
      <c r="MXU14" s="5">
        <v>165347.52</v>
      </c>
      <c r="MXV14" s="5">
        <v>165347.52</v>
      </c>
      <c r="MXW14" s="5">
        <v>165347.52</v>
      </c>
      <c r="MXX14" s="5">
        <v>165347.52</v>
      </c>
      <c r="MXY14" s="5">
        <v>165347.52</v>
      </c>
      <c r="MXZ14" s="5">
        <v>165347.52</v>
      </c>
      <c r="MYA14" s="5">
        <v>165347.52</v>
      </c>
      <c r="MYB14" s="5">
        <v>165347.52</v>
      </c>
      <c r="MYC14" s="5">
        <v>165347.52</v>
      </c>
      <c r="MYD14" s="5">
        <v>165347.52</v>
      </c>
      <c r="MYE14" s="5">
        <v>165347.52</v>
      </c>
      <c r="MYF14" s="5">
        <v>165347.52</v>
      </c>
      <c r="MYG14" s="5">
        <v>165347.52</v>
      </c>
      <c r="MYH14" s="5">
        <v>165347.52</v>
      </c>
      <c r="MYI14" s="5">
        <v>165347.52</v>
      </c>
      <c r="MYJ14" s="5">
        <v>165347.52</v>
      </c>
      <c r="MYK14" s="5">
        <v>165347.52</v>
      </c>
      <c r="MYL14" s="5">
        <v>165347.52</v>
      </c>
      <c r="MYM14" s="5">
        <v>165347.52</v>
      </c>
      <c r="MYN14" s="5">
        <v>165347.52</v>
      </c>
      <c r="MYO14" s="5">
        <v>165347.52</v>
      </c>
      <c r="MYP14" s="5">
        <v>165347.52</v>
      </c>
      <c r="MYQ14" s="5">
        <v>165347.52</v>
      </c>
      <c r="MYR14" s="5">
        <v>165347.52</v>
      </c>
      <c r="MYS14" s="5">
        <v>165347.52</v>
      </c>
      <c r="MYT14" s="5">
        <v>165347.52</v>
      </c>
      <c r="MYU14" s="5">
        <v>165347.52</v>
      </c>
      <c r="MYV14" s="5">
        <v>165347.52</v>
      </c>
      <c r="MYW14" s="5">
        <v>165347.52</v>
      </c>
      <c r="MYX14" s="5">
        <v>165347.52</v>
      </c>
      <c r="MYY14" s="5">
        <v>165347.52</v>
      </c>
      <c r="MYZ14" s="5">
        <v>165347.52</v>
      </c>
      <c r="MZA14" s="5">
        <v>165347.52</v>
      </c>
      <c r="MZB14" s="5">
        <v>165347.52</v>
      </c>
      <c r="MZC14" s="5">
        <v>165347.52</v>
      </c>
      <c r="MZD14" s="5">
        <v>165347.52</v>
      </c>
      <c r="MZE14" s="5">
        <v>165347.52</v>
      </c>
      <c r="MZF14" s="5">
        <v>165347.52</v>
      </c>
      <c r="MZG14" s="5">
        <v>165347.52</v>
      </c>
      <c r="MZH14" s="5">
        <v>165347.52</v>
      </c>
      <c r="MZI14" s="5">
        <v>165347.52</v>
      </c>
      <c r="MZJ14" s="5">
        <v>165347.52</v>
      </c>
      <c r="MZK14" s="5">
        <v>165347.52</v>
      </c>
      <c r="MZL14" s="5">
        <v>165347.52</v>
      </c>
      <c r="MZM14" s="5">
        <v>165347.52</v>
      </c>
      <c r="MZN14" s="5">
        <v>165347.52</v>
      </c>
      <c r="MZO14" s="5">
        <v>165347.52</v>
      </c>
      <c r="MZP14" s="5">
        <v>165347.52</v>
      </c>
      <c r="MZQ14" s="5">
        <v>165347.52</v>
      </c>
      <c r="MZR14" s="5">
        <v>165347.52</v>
      </c>
      <c r="MZS14" s="5">
        <v>165347.52</v>
      </c>
      <c r="MZT14" s="5">
        <v>165347.52</v>
      </c>
      <c r="MZU14" s="5">
        <v>165347.52</v>
      </c>
      <c r="MZV14" s="5">
        <v>165347.52</v>
      </c>
      <c r="MZW14" s="5">
        <v>165347.52</v>
      </c>
      <c r="MZX14" s="5">
        <v>165347.52</v>
      </c>
      <c r="MZY14" s="5">
        <v>165347.52</v>
      </c>
      <c r="MZZ14" s="5">
        <v>165347.52</v>
      </c>
      <c r="NAA14" s="5">
        <v>165347.52</v>
      </c>
      <c r="NAB14" s="5">
        <v>165347.52</v>
      </c>
      <c r="NAC14" s="5">
        <v>165347.52</v>
      </c>
      <c r="NAD14" s="5">
        <v>165347.52</v>
      </c>
      <c r="NAE14" s="5">
        <v>165347.52</v>
      </c>
      <c r="NAF14" s="5">
        <v>165347.52</v>
      </c>
      <c r="NAG14" s="5">
        <v>165347.52</v>
      </c>
      <c r="NAH14" s="5">
        <v>165347.52</v>
      </c>
      <c r="NAI14" s="5">
        <v>165347.52</v>
      </c>
      <c r="NAJ14" s="5">
        <v>165347.52</v>
      </c>
      <c r="NAK14" s="5">
        <v>165347.52</v>
      </c>
      <c r="NAL14" s="5">
        <v>165347.52</v>
      </c>
      <c r="NAM14" s="5">
        <v>165347.52</v>
      </c>
      <c r="NAN14" s="5">
        <v>165347.52</v>
      </c>
      <c r="NAO14" s="5">
        <v>165347.52</v>
      </c>
      <c r="NAP14" s="5">
        <v>165347.52</v>
      </c>
      <c r="NAQ14" s="5">
        <v>165347.52</v>
      </c>
      <c r="NAR14" s="5">
        <v>165347.52</v>
      </c>
      <c r="NAS14" s="5">
        <v>165347.52</v>
      </c>
      <c r="NAT14" s="5">
        <v>165347.52</v>
      </c>
      <c r="NAU14" s="5">
        <v>165347.52</v>
      </c>
      <c r="NAV14" s="5">
        <v>165347.52</v>
      </c>
      <c r="NAW14" s="5">
        <v>165347.52</v>
      </c>
      <c r="NAX14" s="5">
        <v>165347.52</v>
      </c>
      <c r="NAY14" s="5">
        <v>165347.52</v>
      </c>
      <c r="NAZ14" s="5">
        <v>165347.52</v>
      </c>
      <c r="NBA14" s="5">
        <v>165347.52</v>
      </c>
      <c r="NBB14" s="5">
        <v>165347.52</v>
      </c>
      <c r="NBC14" s="5">
        <v>165347.52</v>
      </c>
      <c r="NBD14" s="5">
        <v>165347.52</v>
      </c>
      <c r="NBE14" s="5">
        <v>165347.52</v>
      </c>
      <c r="NBF14" s="5">
        <v>165347.52</v>
      </c>
      <c r="NBG14" s="5">
        <v>165347.52</v>
      </c>
      <c r="NBH14" s="5">
        <v>165347.52</v>
      </c>
      <c r="NBI14" s="5">
        <v>165347.52</v>
      </c>
      <c r="NBJ14" s="5">
        <v>165347.52</v>
      </c>
      <c r="NBK14" s="5">
        <v>165347.52</v>
      </c>
      <c r="NBL14" s="5">
        <v>165347.52</v>
      </c>
      <c r="NBM14" s="5">
        <v>165347.52</v>
      </c>
      <c r="NBN14" s="5">
        <v>165347.52</v>
      </c>
      <c r="NBO14" s="5">
        <v>165347.52</v>
      </c>
      <c r="NBP14" s="5">
        <v>165347.52</v>
      </c>
      <c r="NBQ14" s="5">
        <v>165347.52</v>
      </c>
      <c r="NBR14" s="5">
        <v>165347.52</v>
      </c>
      <c r="NBS14" s="5">
        <v>165347.52</v>
      </c>
      <c r="NBT14" s="5">
        <v>165347.52</v>
      </c>
      <c r="NBU14" s="5">
        <v>165347.52</v>
      </c>
      <c r="NBV14" s="5">
        <v>165347.52</v>
      </c>
      <c r="NBW14" s="5">
        <v>165347.52</v>
      </c>
      <c r="NBX14" s="5">
        <v>165347.52</v>
      </c>
      <c r="NBY14" s="5">
        <v>165347.52</v>
      </c>
      <c r="NBZ14" s="5">
        <v>165347.52</v>
      </c>
      <c r="NCA14" s="5">
        <v>165347.52</v>
      </c>
      <c r="NCB14" s="5">
        <v>165347.52</v>
      </c>
      <c r="NCC14" s="5">
        <v>165347.52</v>
      </c>
      <c r="NCD14" s="5">
        <v>165347.52</v>
      </c>
      <c r="NCE14" s="5">
        <v>165347.52</v>
      </c>
      <c r="NCF14" s="5">
        <v>165347.52</v>
      </c>
      <c r="NCG14" s="5">
        <v>165347.52</v>
      </c>
      <c r="NCH14" s="5">
        <v>165347.52</v>
      </c>
      <c r="NCI14" s="5">
        <v>165347.52</v>
      </c>
      <c r="NCJ14" s="5">
        <v>165347.52</v>
      </c>
      <c r="NCK14" s="5">
        <v>165347.52</v>
      </c>
      <c r="NCL14" s="5">
        <v>165347.52</v>
      </c>
      <c r="NCM14" s="5">
        <v>165347.52</v>
      </c>
      <c r="NCN14" s="5">
        <v>165347.52</v>
      </c>
      <c r="NCO14" s="5">
        <v>165347.52</v>
      </c>
      <c r="NCP14" s="5">
        <v>165347.52</v>
      </c>
      <c r="NCQ14" s="5">
        <v>165347.52</v>
      </c>
      <c r="NCR14" s="5">
        <v>165347.52</v>
      </c>
      <c r="NCS14" s="5">
        <v>165347.52</v>
      </c>
      <c r="NCT14" s="5">
        <v>165347.52</v>
      </c>
      <c r="NCU14" s="5">
        <v>165347.52</v>
      </c>
      <c r="NCV14" s="5">
        <v>165347.52</v>
      </c>
      <c r="NCW14" s="5">
        <v>165347.52</v>
      </c>
      <c r="NCX14" s="5">
        <v>165347.52</v>
      </c>
      <c r="NCY14" s="5">
        <v>165347.52</v>
      </c>
      <c r="NCZ14" s="5">
        <v>165347.52</v>
      </c>
      <c r="NDA14" s="5">
        <v>165347.52</v>
      </c>
      <c r="NDB14" s="5">
        <v>165347.52</v>
      </c>
      <c r="NDC14" s="5">
        <v>165347.52</v>
      </c>
      <c r="NDD14" s="5">
        <v>165347.52</v>
      </c>
      <c r="NDE14" s="5">
        <v>165347.52</v>
      </c>
      <c r="NDF14" s="5">
        <v>165347.52</v>
      </c>
      <c r="NDG14" s="5">
        <v>165347.52</v>
      </c>
      <c r="NDH14" s="5">
        <v>165347.52</v>
      </c>
      <c r="NDI14" s="5">
        <v>165347.52</v>
      </c>
      <c r="NDJ14" s="5">
        <v>165347.52</v>
      </c>
      <c r="NDK14" s="5">
        <v>165347.52</v>
      </c>
      <c r="NDL14" s="5">
        <v>165347.52</v>
      </c>
      <c r="NDM14" s="5">
        <v>165347.52</v>
      </c>
      <c r="NDN14" s="5">
        <v>165347.52</v>
      </c>
      <c r="NDO14" s="5">
        <v>165347.52</v>
      </c>
      <c r="NDP14" s="5">
        <v>165347.52</v>
      </c>
      <c r="NDQ14" s="5">
        <v>165347.52</v>
      </c>
      <c r="NDR14" s="5">
        <v>165347.52</v>
      </c>
      <c r="NDS14" s="5">
        <v>165347.52</v>
      </c>
      <c r="NDT14" s="5">
        <v>165347.52</v>
      </c>
      <c r="NDU14" s="5">
        <v>165347.52</v>
      </c>
      <c r="NDV14" s="5">
        <v>165347.52</v>
      </c>
      <c r="NDW14" s="5">
        <v>165347.52</v>
      </c>
      <c r="NDX14" s="5">
        <v>165347.52</v>
      </c>
      <c r="NDY14" s="5">
        <v>165347.52</v>
      </c>
      <c r="NDZ14" s="5">
        <v>165347.52</v>
      </c>
      <c r="NEA14" s="5">
        <v>165347.52</v>
      </c>
      <c r="NEB14" s="5">
        <v>165347.52</v>
      </c>
      <c r="NEC14" s="5">
        <v>165347.52</v>
      </c>
      <c r="NED14" s="5">
        <v>165347.52</v>
      </c>
      <c r="NEE14" s="5">
        <v>165347.52</v>
      </c>
      <c r="NEF14" s="5">
        <v>165347.52</v>
      </c>
      <c r="NEG14" s="5">
        <v>165347.52</v>
      </c>
      <c r="NEH14" s="5">
        <v>165347.52</v>
      </c>
      <c r="NEI14" s="5">
        <v>165347.52</v>
      </c>
      <c r="NEJ14" s="5">
        <v>165347.52</v>
      </c>
      <c r="NEK14" s="5">
        <v>165347.52</v>
      </c>
      <c r="NEL14" s="5">
        <v>165347.52</v>
      </c>
      <c r="NEM14" s="5">
        <v>165347.52</v>
      </c>
      <c r="NEN14" s="5">
        <v>165347.52</v>
      </c>
      <c r="NEO14" s="5">
        <v>165347.52</v>
      </c>
      <c r="NEP14" s="5">
        <v>165347.52</v>
      </c>
      <c r="NEQ14" s="5">
        <v>165347.52</v>
      </c>
      <c r="NER14" s="5">
        <v>165347.52</v>
      </c>
      <c r="NES14" s="5">
        <v>165347.52</v>
      </c>
      <c r="NET14" s="5">
        <v>165347.52</v>
      </c>
      <c r="NEU14" s="5">
        <v>165347.52</v>
      </c>
      <c r="NEV14" s="5">
        <v>165347.52</v>
      </c>
      <c r="NEW14" s="5">
        <v>165347.52</v>
      </c>
      <c r="NEX14" s="5">
        <v>165347.52</v>
      </c>
      <c r="NEY14" s="5">
        <v>165347.52</v>
      </c>
      <c r="NEZ14" s="5">
        <v>165347.52</v>
      </c>
      <c r="NFA14" s="5">
        <v>165347.52</v>
      </c>
      <c r="NFB14" s="5">
        <v>165347.52</v>
      </c>
      <c r="NFC14" s="5">
        <v>165347.52</v>
      </c>
      <c r="NFD14" s="5">
        <v>165347.52</v>
      </c>
      <c r="NFE14" s="5">
        <v>165347.52</v>
      </c>
      <c r="NFF14" s="5">
        <v>165347.52</v>
      </c>
      <c r="NFG14" s="5">
        <v>165347.52</v>
      </c>
      <c r="NFH14" s="5">
        <v>165347.52</v>
      </c>
      <c r="NFI14" s="5">
        <v>165347.52</v>
      </c>
      <c r="NFJ14" s="5">
        <v>165347.52</v>
      </c>
      <c r="NFK14" s="5">
        <v>165347.52</v>
      </c>
      <c r="NFL14" s="5">
        <v>165347.52</v>
      </c>
      <c r="NFM14" s="5">
        <v>165347.52</v>
      </c>
      <c r="NFN14" s="5">
        <v>165347.52</v>
      </c>
      <c r="NFO14" s="5">
        <v>165347.52</v>
      </c>
      <c r="NFP14" s="5">
        <v>165347.52</v>
      </c>
      <c r="NFQ14" s="5">
        <v>165347.52</v>
      </c>
      <c r="NFR14" s="5">
        <v>165347.52</v>
      </c>
      <c r="NFS14" s="5">
        <v>165347.52</v>
      </c>
      <c r="NFT14" s="5">
        <v>165347.52</v>
      </c>
      <c r="NFU14" s="5">
        <v>165347.52</v>
      </c>
      <c r="NFV14" s="5">
        <v>165347.52</v>
      </c>
      <c r="NFW14" s="5">
        <v>165347.52</v>
      </c>
      <c r="NFX14" s="5">
        <v>165347.52</v>
      </c>
      <c r="NFY14" s="5">
        <v>165347.52</v>
      </c>
      <c r="NFZ14" s="5">
        <v>165347.52</v>
      </c>
      <c r="NGA14" s="5">
        <v>165347.52</v>
      </c>
      <c r="NGB14" s="5">
        <v>165347.52</v>
      </c>
      <c r="NGC14" s="5">
        <v>165347.52</v>
      </c>
      <c r="NGD14" s="5">
        <v>165347.52</v>
      </c>
      <c r="NGE14" s="5">
        <v>165347.52</v>
      </c>
      <c r="NGF14" s="5">
        <v>165347.52</v>
      </c>
      <c r="NGG14" s="5">
        <v>165347.52</v>
      </c>
      <c r="NGH14" s="5">
        <v>165347.52</v>
      </c>
      <c r="NGI14" s="5">
        <v>165347.52</v>
      </c>
      <c r="NGJ14" s="5">
        <v>165347.52</v>
      </c>
      <c r="NGK14" s="5">
        <v>165347.52</v>
      </c>
      <c r="NGL14" s="5">
        <v>165347.52</v>
      </c>
      <c r="NGM14" s="5">
        <v>165347.52</v>
      </c>
      <c r="NGN14" s="5">
        <v>165347.52</v>
      </c>
      <c r="NGO14" s="5">
        <v>165347.52</v>
      </c>
      <c r="NGP14" s="5">
        <v>165347.52</v>
      </c>
      <c r="NGQ14" s="5">
        <v>165347.52</v>
      </c>
      <c r="NGR14" s="5">
        <v>165347.52</v>
      </c>
      <c r="NGS14" s="5">
        <v>165347.52</v>
      </c>
      <c r="NGT14" s="5">
        <v>165347.52</v>
      </c>
      <c r="NGU14" s="5">
        <v>165347.52</v>
      </c>
      <c r="NGV14" s="5">
        <v>165347.52</v>
      </c>
      <c r="NGW14" s="5">
        <v>165347.52</v>
      </c>
      <c r="NGX14" s="5">
        <v>165347.52</v>
      </c>
      <c r="NGY14" s="5">
        <v>165347.52</v>
      </c>
      <c r="NGZ14" s="5">
        <v>165347.52</v>
      </c>
      <c r="NHA14" s="5">
        <v>165347.52</v>
      </c>
      <c r="NHB14" s="5">
        <v>165347.52</v>
      </c>
      <c r="NHC14" s="5">
        <v>165347.52</v>
      </c>
      <c r="NHD14" s="5">
        <v>165347.52</v>
      </c>
      <c r="NHE14" s="5">
        <v>165347.52</v>
      </c>
      <c r="NHF14" s="5">
        <v>165347.52</v>
      </c>
      <c r="NHG14" s="5">
        <v>165347.52</v>
      </c>
      <c r="NHH14" s="5">
        <v>165347.52</v>
      </c>
      <c r="NHI14" s="5">
        <v>165347.52</v>
      </c>
      <c r="NHJ14" s="5">
        <v>165347.52</v>
      </c>
      <c r="NHK14" s="5">
        <v>165347.52</v>
      </c>
      <c r="NHL14" s="5">
        <v>165347.52</v>
      </c>
      <c r="NHM14" s="5">
        <v>165347.52</v>
      </c>
      <c r="NHN14" s="5">
        <v>165347.52</v>
      </c>
      <c r="NHO14" s="5">
        <v>165347.52</v>
      </c>
      <c r="NHP14" s="5">
        <v>165347.52</v>
      </c>
      <c r="NHQ14" s="5">
        <v>165347.52</v>
      </c>
      <c r="NHR14" s="5">
        <v>165347.52</v>
      </c>
      <c r="NHS14" s="5">
        <v>165347.52</v>
      </c>
      <c r="NHT14" s="5">
        <v>165347.52</v>
      </c>
      <c r="NHU14" s="5">
        <v>165347.52</v>
      </c>
      <c r="NHV14" s="5">
        <v>165347.52</v>
      </c>
      <c r="NHW14" s="5">
        <v>165347.52</v>
      </c>
      <c r="NHX14" s="5">
        <v>165347.52</v>
      </c>
      <c r="NHY14" s="5">
        <v>165347.52</v>
      </c>
      <c r="NHZ14" s="5">
        <v>165347.52</v>
      </c>
      <c r="NIA14" s="5">
        <v>165347.52</v>
      </c>
      <c r="NIB14" s="5">
        <v>165347.52</v>
      </c>
      <c r="NIC14" s="5">
        <v>165347.52</v>
      </c>
      <c r="NID14" s="5">
        <v>165347.52</v>
      </c>
      <c r="NIE14" s="5">
        <v>165347.52</v>
      </c>
      <c r="NIF14" s="5">
        <v>165347.52</v>
      </c>
      <c r="NIG14" s="5">
        <v>165347.52</v>
      </c>
      <c r="NIH14" s="5">
        <v>165347.52</v>
      </c>
      <c r="NII14" s="5">
        <v>165347.52</v>
      </c>
      <c r="NIJ14" s="5">
        <v>165347.52</v>
      </c>
      <c r="NIK14" s="5">
        <v>165347.52</v>
      </c>
      <c r="NIL14" s="5">
        <v>165347.52</v>
      </c>
      <c r="NIM14" s="5">
        <v>165347.52</v>
      </c>
      <c r="NIN14" s="5">
        <v>165347.52</v>
      </c>
      <c r="NIO14" s="5">
        <v>165347.52</v>
      </c>
      <c r="NIP14" s="5">
        <v>165347.52</v>
      </c>
      <c r="NIQ14" s="5">
        <v>165347.52</v>
      </c>
      <c r="NIR14" s="5">
        <v>165347.52</v>
      </c>
      <c r="NIS14" s="5">
        <v>165347.52</v>
      </c>
      <c r="NIT14" s="5">
        <v>165347.52</v>
      </c>
      <c r="NIU14" s="5">
        <v>165347.52</v>
      </c>
      <c r="NIV14" s="5">
        <v>165347.52</v>
      </c>
      <c r="NIW14" s="5">
        <v>165347.52</v>
      </c>
      <c r="NIX14" s="5">
        <v>165347.52</v>
      </c>
      <c r="NIY14" s="5">
        <v>165347.52</v>
      </c>
      <c r="NIZ14" s="5">
        <v>165347.52</v>
      </c>
      <c r="NJA14" s="5">
        <v>165347.52</v>
      </c>
      <c r="NJB14" s="5">
        <v>165347.52</v>
      </c>
      <c r="NJC14" s="5">
        <v>165347.52</v>
      </c>
      <c r="NJD14" s="5">
        <v>165347.52</v>
      </c>
      <c r="NJE14" s="5">
        <v>165347.52</v>
      </c>
      <c r="NJF14" s="5">
        <v>165347.52</v>
      </c>
      <c r="NJG14" s="5">
        <v>165347.52</v>
      </c>
      <c r="NJH14" s="5">
        <v>165347.52</v>
      </c>
      <c r="NJI14" s="5">
        <v>165347.52</v>
      </c>
      <c r="NJJ14" s="5">
        <v>165347.52</v>
      </c>
      <c r="NJK14" s="5">
        <v>165347.52</v>
      </c>
      <c r="NJL14" s="5">
        <v>165347.52</v>
      </c>
      <c r="NJM14" s="5">
        <v>165347.52</v>
      </c>
      <c r="NJN14" s="5">
        <v>165347.52</v>
      </c>
      <c r="NJO14" s="5">
        <v>165347.52</v>
      </c>
      <c r="NJP14" s="5">
        <v>165347.52</v>
      </c>
      <c r="NJQ14" s="5">
        <v>165347.52</v>
      </c>
      <c r="NJR14" s="5">
        <v>165347.52</v>
      </c>
      <c r="NJS14" s="5">
        <v>165347.52</v>
      </c>
      <c r="NJT14" s="5">
        <v>165347.52</v>
      </c>
      <c r="NJU14" s="5">
        <v>165347.52</v>
      </c>
      <c r="NJV14" s="5">
        <v>165347.52</v>
      </c>
      <c r="NJW14" s="5">
        <v>165347.52</v>
      </c>
      <c r="NJX14" s="5">
        <v>165347.52</v>
      </c>
      <c r="NJY14" s="5">
        <v>165347.52</v>
      </c>
      <c r="NJZ14" s="5">
        <v>165347.52</v>
      </c>
      <c r="NKA14" s="5">
        <v>165347.52</v>
      </c>
      <c r="NKB14" s="5">
        <v>165347.52</v>
      </c>
      <c r="NKC14" s="5">
        <v>165347.52</v>
      </c>
      <c r="NKD14" s="5">
        <v>165347.52</v>
      </c>
      <c r="NKE14" s="5">
        <v>165347.52</v>
      </c>
      <c r="NKF14" s="5">
        <v>165347.52</v>
      </c>
      <c r="NKG14" s="5">
        <v>165347.52</v>
      </c>
      <c r="NKH14" s="5">
        <v>165347.52</v>
      </c>
      <c r="NKI14" s="5">
        <v>165347.52</v>
      </c>
      <c r="NKJ14" s="5">
        <v>165347.52</v>
      </c>
      <c r="NKK14" s="5">
        <v>165347.52</v>
      </c>
      <c r="NKL14" s="5">
        <v>165347.52</v>
      </c>
      <c r="NKM14" s="5">
        <v>165347.52</v>
      </c>
      <c r="NKN14" s="5">
        <v>165347.52</v>
      </c>
      <c r="NKO14" s="5">
        <v>165347.52</v>
      </c>
      <c r="NKP14" s="5">
        <v>165347.52</v>
      </c>
      <c r="NKQ14" s="5">
        <v>165347.52</v>
      </c>
      <c r="NKR14" s="5">
        <v>165347.52</v>
      </c>
      <c r="NKS14" s="5">
        <v>165347.52</v>
      </c>
      <c r="NKT14" s="5">
        <v>165347.52</v>
      </c>
      <c r="NKU14" s="5">
        <v>165347.52</v>
      </c>
      <c r="NKV14" s="5">
        <v>165347.52</v>
      </c>
      <c r="NKW14" s="5">
        <v>165347.52</v>
      </c>
      <c r="NKX14" s="5">
        <v>165347.52</v>
      </c>
      <c r="NKY14" s="5">
        <v>165347.52</v>
      </c>
      <c r="NKZ14" s="5">
        <v>165347.52</v>
      </c>
      <c r="NLA14" s="5">
        <v>165347.52</v>
      </c>
      <c r="NLB14" s="5">
        <v>165347.52</v>
      </c>
      <c r="NLC14" s="5">
        <v>165347.52</v>
      </c>
      <c r="NLD14" s="5">
        <v>165347.52</v>
      </c>
      <c r="NLE14" s="5">
        <v>165347.52</v>
      </c>
      <c r="NLF14" s="5">
        <v>165347.52</v>
      </c>
      <c r="NLG14" s="5">
        <v>165347.52</v>
      </c>
      <c r="NLH14" s="5">
        <v>165347.52</v>
      </c>
      <c r="NLI14" s="5">
        <v>165347.52</v>
      </c>
      <c r="NLJ14" s="5">
        <v>165347.52</v>
      </c>
      <c r="NLK14" s="5">
        <v>165347.52</v>
      </c>
      <c r="NLL14" s="5">
        <v>165347.52</v>
      </c>
      <c r="NLM14" s="5">
        <v>165347.52</v>
      </c>
      <c r="NLN14" s="5">
        <v>165347.52</v>
      </c>
      <c r="NLO14" s="5">
        <v>165347.52</v>
      </c>
      <c r="NLP14" s="5">
        <v>165347.52</v>
      </c>
      <c r="NLQ14" s="5">
        <v>165347.52</v>
      </c>
      <c r="NLR14" s="5">
        <v>165347.52</v>
      </c>
      <c r="NLS14" s="5">
        <v>165347.52</v>
      </c>
      <c r="NLT14" s="5">
        <v>165347.52</v>
      </c>
      <c r="NLU14" s="5">
        <v>165347.52</v>
      </c>
      <c r="NLV14" s="5">
        <v>165347.52</v>
      </c>
      <c r="NLW14" s="5">
        <v>165347.52</v>
      </c>
      <c r="NLX14" s="5">
        <v>165347.52</v>
      </c>
      <c r="NLY14" s="5">
        <v>165347.52</v>
      </c>
      <c r="NLZ14" s="5">
        <v>165347.52</v>
      </c>
      <c r="NMA14" s="5">
        <v>165347.52</v>
      </c>
      <c r="NMB14" s="5">
        <v>165347.52</v>
      </c>
      <c r="NMC14" s="5">
        <v>165347.52</v>
      </c>
      <c r="NMD14" s="5">
        <v>165347.52</v>
      </c>
      <c r="NME14" s="5">
        <v>165347.52</v>
      </c>
      <c r="NMF14" s="5">
        <v>165347.52</v>
      </c>
      <c r="NMG14" s="5">
        <v>165347.52</v>
      </c>
      <c r="NMH14" s="5">
        <v>165347.52</v>
      </c>
      <c r="NMI14" s="5">
        <v>165347.52</v>
      </c>
      <c r="NMJ14" s="5">
        <v>165347.52</v>
      </c>
      <c r="NMK14" s="5">
        <v>165347.52</v>
      </c>
      <c r="NML14" s="5">
        <v>165347.52</v>
      </c>
      <c r="NMM14" s="5">
        <v>165347.52</v>
      </c>
      <c r="NMN14" s="5">
        <v>165347.52</v>
      </c>
      <c r="NMO14" s="5">
        <v>165347.52</v>
      </c>
      <c r="NMP14" s="5">
        <v>165347.52</v>
      </c>
      <c r="NMQ14" s="5">
        <v>165347.52</v>
      </c>
      <c r="NMR14" s="5">
        <v>165347.52</v>
      </c>
      <c r="NMS14" s="5">
        <v>165347.52</v>
      </c>
      <c r="NMT14" s="5">
        <v>165347.52</v>
      </c>
      <c r="NMU14" s="5">
        <v>165347.52</v>
      </c>
      <c r="NMV14" s="5">
        <v>165347.52</v>
      </c>
      <c r="NMW14" s="5">
        <v>165347.52</v>
      </c>
      <c r="NMX14" s="5">
        <v>165347.52</v>
      </c>
      <c r="NMY14" s="5">
        <v>165347.52</v>
      </c>
      <c r="NMZ14" s="5">
        <v>165347.52</v>
      </c>
      <c r="NNA14" s="5">
        <v>165347.52</v>
      </c>
      <c r="NNB14" s="5">
        <v>165347.52</v>
      </c>
      <c r="NNC14" s="5">
        <v>165347.52</v>
      </c>
      <c r="NND14" s="5">
        <v>165347.52</v>
      </c>
      <c r="NNE14" s="5">
        <v>165347.52</v>
      </c>
      <c r="NNF14" s="5">
        <v>165347.52</v>
      </c>
      <c r="NNG14" s="5">
        <v>165347.52</v>
      </c>
      <c r="NNH14" s="5">
        <v>165347.52</v>
      </c>
      <c r="NNI14" s="5">
        <v>165347.52</v>
      </c>
      <c r="NNJ14" s="5">
        <v>165347.52</v>
      </c>
      <c r="NNK14" s="5">
        <v>165347.52</v>
      </c>
      <c r="NNL14" s="5">
        <v>165347.52</v>
      </c>
      <c r="NNM14" s="5">
        <v>165347.52</v>
      </c>
      <c r="NNN14" s="5">
        <v>165347.52</v>
      </c>
      <c r="NNO14" s="5">
        <v>165347.52</v>
      </c>
      <c r="NNP14" s="5">
        <v>165347.52</v>
      </c>
      <c r="NNQ14" s="5">
        <v>165347.52</v>
      </c>
      <c r="NNR14" s="5">
        <v>165347.52</v>
      </c>
      <c r="NNS14" s="5">
        <v>165347.52</v>
      </c>
      <c r="NNT14" s="5">
        <v>165347.52</v>
      </c>
      <c r="NNU14" s="5">
        <v>165347.52</v>
      </c>
      <c r="NNV14" s="5">
        <v>165347.52</v>
      </c>
      <c r="NNW14" s="5">
        <v>165347.52</v>
      </c>
      <c r="NNX14" s="5">
        <v>165347.52</v>
      </c>
      <c r="NNY14" s="5">
        <v>165347.52</v>
      </c>
      <c r="NNZ14" s="5">
        <v>165347.52</v>
      </c>
      <c r="NOA14" s="5">
        <v>165347.52</v>
      </c>
      <c r="NOB14" s="5">
        <v>165347.52</v>
      </c>
      <c r="NOC14" s="5">
        <v>165347.52</v>
      </c>
      <c r="NOD14" s="5">
        <v>165347.52</v>
      </c>
      <c r="NOE14" s="5">
        <v>165347.52</v>
      </c>
      <c r="NOF14" s="5">
        <v>165347.52</v>
      </c>
      <c r="NOG14" s="5">
        <v>165347.52</v>
      </c>
      <c r="NOH14" s="5">
        <v>165347.52</v>
      </c>
      <c r="NOI14" s="5">
        <v>165347.52</v>
      </c>
      <c r="NOJ14" s="5">
        <v>165347.52</v>
      </c>
      <c r="NOK14" s="5">
        <v>165347.52</v>
      </c>
      <c r="NOL14" s="5">
        <v>165347.52</v>
      </c>
      <c r="NOM14" s="5">
        <v>165347.52</v>
      </c>
      <c r="NON14" s="5">
        <v>165347.52</v>
      </c>
      <c r="NOO14" s="5">
        <v>165347.52</v>
      </c>
      <c r="NOP14" s="5">
        <v>165347.52</v>
      </c>
      <c r="NOQ14" s="5">
        <v>165347.52</v>
      </c>
      <c r="NOR14" s="5">
        <v>165347.52</v>
      </c>
      <c r="NOS14" s="5">
        <v>165347.52</v>
      </c>
      <c r="NOT14" s="5">
        <v>165347.52</v>
      </c>
      <c r="NOU14" s="5">
        <v>165347.52</v>
      </c>
      <c r="NOV14" s="5">
        <v>165347.52</v>
      </c>
      <c r="NOW14" s="5">
        <v>165347.52</v>
      </c>
      <c r="NOX14" s="5">
        <v>165347.52</v>
      </c>
      <c r="NOY14" s="5">
        <v>165347.52</v>
      </c>
      <c r="NOZ14" s="5">
        <v>165347.52</v>
      </c>
      <c r="NPA14" s="5">
        <v>165347.52</v>
      </c>
      <c r="NPB14" s="5">
        <v>165347.52</v>
      </c>
      <c r="NPC14" s="5">
        <v>165347.52</v>
      </c>
      <c r="NPD14" s="5">
        <v>165347.52</v>
      </c>
      <c r="NPE14" s="5">
        <v>165347.52</v>
      </c>
      <c r="NPF14" s="5">
        <v>165347.52</v>
      </c>
      <c r="NPG14" s="5">
        <v>165347.52</v>
      </c>
      <c r="NPH14" s="5">
        <v>165347.52</v>
      </c>
      <c r="NPI14" s="5">
        <v>165347.52</v>
      </c>
      <c r="NPJ14" s="5">
        <v>165347.52</v>
      </c>
      <c r="NPK14" s="5">
        <v>165347.52</v>
      </c>
      <c r="NPL14" s="5">
        <v>165347.52</v>
      </c>
      <c r="NPM14" s="5">
        <v>165347.52</v>
      </c>
      <c r="NPN14" s="5">
        <v>165347.52</v>
      </c>
      <c r="NPO14" s="5">
        <v>165347.52</v>
      </c>
      <c r="NPP14" s="5">
        <v>165347.52</v>
      </c>
      <c r="NPQ14" s="5">
        <v>165347.52</v>
      </c>
      <c r="NPR14" s="5">
        <v>165347.52</v>
      </c>
      <c r="NPS14" s="5">
        <v>165347.52</v>
      </c>
      <c r="NPT14" s="5">
        <v>165347.52</v>
      </c>
      <c r="NPU14" s="5">
        <v>165347.52</v>
      </c>
      <c r="NPV14" s="5">
        <v>165347.52</v>
      </c>
      <c r="NPW14" s="5">
        <v>165347.52</v>
      </c>
      <c r="NPX14" s="5">
        <v>165347.52</v>
      </c>
      <c r="NPY14" s="5">
        <v>165347.52</v>
      </c>
      <c r="NPZ14" s="5">
        <v>165347.52</v>
      </c>
      <c r="NQA14" s="5">
        <v>165347.52</v>
      </c>
      <c r="NQB14" s="5">
        <v>165347.52</v>
      </c>
      <c r="NQC14" s="5">
        <v>165347.52</v>
      </c>
      <c r="NQD14" s="5">
        <v>165347.52</v>
      </c>
      <c r="NQE14" s="5">
        <v>165347.52</v>
      </c>
      <c r="NQF14" s="5">
        <v>165347.52</v>
      </c>
      <c r="NQG14" s="5">
        <v>165347.52</v>
      </c>
      <c r="NQH14" s="5">
        <v>165347.52</v>
      </c>
      <c r="NQI14" s="5">
        <v>165347.52</v>
      </c>
      <c r="NQJ14" s="5">
        <v>165347.52</v>
      </c>
      <c r="NQK14" s="5">
        <v>165347.52</v>
      </c>
      <c r="NQL14" s="5">
        <v>165347.52</v>
      </c>
      <c r="NQM14" s="5">
        <v>165347.52</v>
      </c>
      <c r="NQN14" s="5">
        <v>165347.52</v>
      </c>
      <c r="NQO14" s="5">
        <v>165347.52</v>
      </c>
      <c r="NQP14" s="5">
        <v>165347.52</v>
      </c>
      <c r="NQQ14" s="5">
        <v>165347.52</v>
      </c>
      <c r="NQR14" s="5">
        <v>165347.52</v>
      </c>
      <c r="NQS14" s="5">
        <v>165347.52</v>
      </c>
      <c r="NQT14" s="5">
        <v>165347.52</v>
      </c>
      <c r="NQU14" s="5">
        <v>165347.52</v>
      </c>
      <c r="NQV14" s="5">
        <v>165347.52</v>
      </c>
      <c r="NQW14" s="5">
        <v>165347.52</v>
      </c>
      <c r="NQX14" s="5">
        <v>165347.52</v>
      </c>
      <c r="NQY14" s="5">
        <v>165347.52</v>
      </c>
      <c r="NQZ14" s="5">
        <v>165347.52</v>
      </c>
      <c r="NRA14" s="5">
        <v>165347.52</v>
      </c>
      <c r="NRB14" s="5">
        <v>165347.52</v>
      </c>
      <c r="NRC14" s="5">
        <v>165347.52</v>
      </c>
      <c r="NRD14" s="5">
        <v>165347.52</v>
      </c>
      <c r="NRE14" s="5">
        <v>165347.52</v>
      </c>
      <c r="NRF14" s="5">
        <v>165347.52</v>
      </c>
      <c r="NRG14" s="5">
        <v>165347.52</v>
      </c>
      <c r="NRH14" s="5">
        <v>165347.52</v>
      </c>
      <c r="NRI14" s="5">
        <v>165347.52</v>
      </c>
      <c r="NRJ14" s="5">
        <v>165347.52</v>
      </c>
      <c r="NRK14" s="5">
        <v>165347.52</v>
      </c>
      <c r="NRL14" s="5">
        <v>165347.52</v>
      </c>
      <c r="NRM14" s="5">
        <v>165347.52</v>
      </c>
      <c r="NRN14" s="5">
        <v>165347.52</v>
      </c>
      <c r="NRO14" s="5">
        <v>165347.52</v>
      </c>
      <c r="NRP14" s="5">
        <v>165347.52</v>
      </c>
      <c r="NRQ14" s="5">
        <v>165347.52</v>
      </c>
      <c r="NRR14" s="5">
        <v>165347.52</v>
      </c>
      <c r="NRS14" s="5">
        <v>165347.52</v>
      </c>
      <c r="NRT14" s="5">
        <v>165347.52</v>
      </c>
      <c r="NRU14" s="5">
        <v>165347.52</v>
      </c>
      <c r="NRV14" s="5">
        <v>165347.52</v>
      </c>
      <c r="NRW14" s="5">
        <v>165347.52</v>
      </c>
      <c r="NRX14" s="5">
        <v>165347.52</v>
      </c>
      <c r="NRY14" s="5">
        <v>165347.52</v>
      </c>
      <c r="NRZ14" s="5">
        <v>165347.52</v>
      </c>
      <c r="NSA14" s="5">
        <v>165347.52</v>
      </c>
      <c r="NSB14" s="5">
        <v>165347.52</v>
      </c>
      <c r="NSC14" s="5">
        <v>165347.52</v>
      </c>
      <c r="NSD14" s="5">
        <v>165347.52</v>
      </c>
      <c r="NSE14" s="5">
        <v>165347.52</v>
      </c>
      <c r="NSF14" s="5">
        <v>165347.52</v>
      </c>
      <c r="NSG14" s="5">
        <v>165347.52</v>
      </c>
      <c r="NSH14" s="5">
        <v>165347.52</v>
      </c>
      <c r="NSI14" s="5">
        <v>165347.52</v>
      </c>
      <c r="NSJ14" s="5">
        <v>165347.52</v>
      </c>
      <c r="NSK14" s="5">
        <v>165347.52</v>
      </c>
      <c r="NSL14" s="5">
        <v>165347.52</v>
      </c>
      <c r="NSM14" s="5">
        <v>165347.52</v>
      </c>
      <c r="NSN14" s="5">
        <v>165347.52</v>
      </c>
      <c r="NSO14" s="5">
        <v>165347.52</v>
      </c>
      <c r="NSP14" s="5">
        <v>165347.52</v>
      </c>
      <c r="NSQ14" s="5">
        <v>165347.52</v>
      </c>
      <c r="NSR14" s="5">
        <v>165347.52</v>
      </c>
      <c r="NSS14" s="5">
        <v>165347.52</v>
      </c>
      <c r="NST14" s="5">
        <v>165347.52</v>
      </c>
      <c r="NSU14" s="5">
        <v>165347.52</v>
      </c>
      <c r="NSV14" s="5">
        <v>165347.52</v>
      </c>
      <c r="NSW14" s="5">
        <v>165347.52</v>
      </c>
      <c r="NSX14" s="5">
        <v>165347.52</v>
      </c>
      <c r="NSY14" s="5">
        <v>165347.52</v>
      </c>
      <c r="NSZ14" s="5">
        <v>165347.52</v>
      </c>
      <c r="NTA14" s="5">
        <v>165347.52</v>
      </c>
      <c r="NTB14" s="5">
        <v>165347.52</v>
      </c>
      <c r="NTC14" s="5">
        <v>165347.52</v>
      </c>
      <c r="NTD14" s="5">
        <v>165347.52</v>
      </c>
      <c r="NTE14" s="5">
        <v>165347.52</v>
      </c>
      <c r="NTF14" s="5">
        <v>165347.52</v>
      </c>
      <c r="NTG14" s="5">
        <v>165347.52</v>
      </c>
      <c r="NTH14" s="5">
        <v>165347.52</v>
      </c>
      <c r="NTI14" s="5">
        <v>165347.52</v>
      </c>
      <c r="NTJ14" s="5">
        <v>165347.52</v>
      </c>
      <c r="NTK14" s="5">
        <v>165347.52</v>
      </c>
      <c r="NTL14" s="5">
        <v>165347.52</v>
      </c>
      <c r="NTM14" s="5">
        <v>165347.52</v>
      </c>
      <c r="NTN14" s="5">
        <v>165347.52</v>
      </c>
      <c r="NTO14" s="5">
        <v>165347.52</v>
      </c>
      <c r="NTP14" s="5">
        <v>165347.52</v>
      </c>
      <c r="NTQ14" s="5">
        <v>165347.52</v>
      </c>
      <c r="NTR14" s="5">
        <v>165347.52</v>
      </c>
      <c r="NTS14" s="5">
        <v>165347.52</v>
      </c>
      <c r="NTT14" s="5">
        <v>165347.52</v>
      </c>
      <c r="NTU14" s="5">
        <v>165347.52</v>
      </c>
      <c r="NTV14" s="5">
        <v>165347.52</v>
      </c>
      <c r="NTW14" s="5">
        <v>165347.52</v>
      </c>
      <c r="NTX14" s="5">
        <v>165347.52</v>
      </c>
      <c r="NTY14" s="5">
        <v>165347.52</v>
      </c>
      <c r="NTZ14" s="5">
        <v>165347.52</v>
      </c>
      <c r="NUA14" s="5">
        <v>165347.52</v>
      </c>
      <c r="NUB14" s="5">
        <v>165347.52</v>
      </c>
      <c r="NUC14" s="5">
        <v>165347.52</v>
      </c>
      <c r="NUD14" s="5">
        <v>165347.52</v>
      </c>
      <c r="NUE14" s="5">
        <v>165347.52</v>
      </c>
      <c r="NUF14" s="5">
        <v>165347.52</v>
      </c>
      <c r="NUG14" s="5">
        <v>165347.52</v>
      </c>
      <c r="NUH14" s="5">
        <v>165347.52</v>
      </c>
      <c r="NUI14" s="5">
        <v>165347.52</v>
      </c>
      <c r="NUJ14" s="5">
        <v>165347.52</v>
      </c>
      <c r="NUK14" s="5">
        <v>165347.52</v>
      </c>
      <c r="NUL14" s="5">
        <v>165347.52</v>
      </c>
      <c r="NUM14" s="5">
        <v>165347.52</v>
      </c>
      <c r="NUN14" s="5">
        <v>165347.52</v>
      </c>
      <c r="NUO14" s="5">
        <v>165347.52</v>
      </c>
      <c r="NUP14" s="5">
        <v>165347.52</v>
      </c>
      <c r="NUQ14" s="5">
        <v>165347.52</v>
      </c>
      <c r="NUR14" s="5">
        <v>165347.52</v>
      </c>
      <c r="NUS14" s="5">
        <v>165347.52</v>
      </c>
      <c r="NUT14" s="5">
        <v>165347.52</v>
      </c>
      <c r="NUU14" s="5">
        <v>165347.52</v>
      </c>
      <c r="NUV14" s="5">
        <v>165347.52</v>
      </c>
      <c r="NUW14" s="5">
        <v>165347.52</v>
      </c>
      <c r="NUX14" s="5">
        <v>165347.52</v>
      </c>
      <c r="NUY14" s="5">
        <v>165347.52</v>
      </c>
      <c r="NUZ14" s="5">
        <v>165347.52</v>
      </c>
      <c r="NVA14" s="5">
        <v>165347.52</v>
      </c>
      <c r="NVB14" s="5">
        <v>165347.52</v>
      </c>
      <c r="NVC14" s="5">
        <v>165347.52</v>
      </c>
      <c r="NVD14" s="5">
        <v>165347.52</v>
      </c>
      <c r="NVE14" s="5">
        <v>165347.52</v>
      </c>
      <c r="NVF14" s="5">
        <v>165347.52</v>
      </c>
      <c r="NVG14" s="5">
        <v>165347.52</v>
      </c>
      <c r="NVH14" s="5">
        <v>165347.52</v>
      </c>
      <c r="NVI14" s="5">
        <v>165347.52</v>
      </c>
      <c r="NVJ14" s="5">
        <v>165347.52</v>
      </c>
      <c r="NVK14" s="5">
        <v>165347.52</v>
      </c>
      <c r="NVL14" s="5">
        <v>165347.52</v>
      </c>
      <c r="NVM14" s="5">
        <v>165347.52</v>
      </c>
      <c r="NVN14" s="5">
        <v>165347.52</v>
      </c>
      <c r="NVO14" s="5">
        <v>165347.52</v>
      </c>
      <c r="NVP14" s="5">
        <v>165347.52</v>
      </c>
      <c r="NVQ14" s="5">
        <v>165347.52</v>
      </c>
      <c r="NVR14" s="5">
        <v>165347.52</v>
      </c>
      <c r="NVS14" s="5">
        <v>165347.52</v>
      </c>
      <c r="NVT14" s="5">
        <v>165347.52</v>
      </c>
      <c r="NVU14" s="5">
        <v>165347.52</v>
      </c>
      <c r="NVV14" s="5">
        <v>165347.52</v>
      </c>
      <c r="NVW14" s="5">
        <v>165347.52</v>
      </c>
      <c r="NVX14" s="5">
        <v>165347.52</v>
      </c>
      <c r="NVY14" s="5">
        <v>165347.52</v>
      </c>
      <c r="NVZ14" s="5">
        <v>165347.52</v>
      </c>
      <c r="NWA14" s="5">
        <v>165347.52</v>
      </c>
      <c r="NWB14" s="5">
        <v>165347.52</v>
      </c>
      <c r="NWC14" s="5">
        <v>165347.52</v>
      </c>
      <c r="NWD14" s="5">
        <v>165347.52</v>
      </c>
      <c r="NWE14" s="5">
        <v>165347.52</v>
      </c>
      <c r="NWF14" s="5">
        <v>165347.52</v>
      </c>
      <c r="NWG14" s="5">
        <v>165347.52</v>
      </c>
      <c r="NWH14" s="5">
        <v>165347.52</v>
      </c>
      <c r="NWI14" s="5">
        <v>165347.52</v>
      </c>
      <c r="NWJ14" s="5">
        <v>165347.52</v>
      </c>
      <c r="NWK14" s="5">
        <v>165347.52</v>
      </c>
      <c r="NWL14" s="5">
        <v>165347.52</v>
      </c>
      <c r="NWM14" s="5">
        <v>165347.52</v>
      </c>
      <c r="NWN14" s="5">
        <v>165347.52</v>
      </c>
      <c r="NWO14" s="5">
        <v>165347.52</v>
      </c>
      <c r="NWP14" s="5">
        <v>165347.52</v>
      </c>
      <c r="NWQ14" s="5">
        <v>165347.52</v>
      </c>
      <c r="NWR14" s="5">
        <v>165347.52</v>
      </c>
      <c r="NWS14" s="5">
        <v>165347.52</v>
      </c>
      <c r="NWT14" s="5">
        <v>165347.52</v>
      </c>
      <c r="NWU14" s="5">
        <v>165347.52</v>
      </c>
      <c r="NWV14" s="5">
        <v>165347.52</v>
      </c>
      <c r="NWW14" s="5">
        <v>165347.52</v>
      </c>
      <c r="NWX14" s="5">
        <v>165347.52</v>
      </c>
      <c r="NWY14" s="5">
        <v>165347.52</v>
      </c>
      <c r="NWZ14" s="5">
        <v>165347.52</v>
      </c>
      <c r="NXA14" s="5">
        <v>165347.52</v>
      </c>
      <c r="NXB14" s="5">
        <v>165347.52</v>
      </c>
      <c r="NXC14" s="5">
        <v>165347.52</v>
      </c>
      <c r="NXD14" s="5">
        <v>165347.52</v>
      </c>
      <c r="NXE14" s="5">
        <v>165347.52</v>
      </c>
      <c r="NXF14" s="5">
        <v>165347.52</v>
      </c>
      <c r="NXG14" s="5">
        <v>165347.52</v>
      </c>
      <c r="NXH14" s="5">
        <v>165347.52</v>
      </c>
      <c r="NXI14" s="5">
        <v>165347.52</v>
      </c>
      <c r="NXJ14" s="5">
        <v>165347.52</v>
      </c>
      <c r="NXK14" s="5">
        <v>165347.52</v>
      </c>
      <c r="NXL14" s="5">
        <v>165347.52</v>
      </c>
      <c r="NXM14" s="5">
        <v>165347.52</v>
      </c>
      <c r="NXN14" s="5">
        <v>165347.52</v>
      </c>
      <c r="NXO14" s="5">
        <v>165347.52</v>
      </c>
      <c r="NXP14" s="5">
        <v>165347.52</v>
      </c>
      <c r="NXQ14" s="5">
        <v>165347.52</v>
      </c>
      <c r="NXR14" s="5">
        <v>165347.52</v>
      </c>
      <c r="NXS14" s="5">
        <v>165347.52</v>
      </c>
      <c r="NXT14" s="5">
        <v>165347.52</v>
      </c>
      <c r="NXU14" s="5">
        <v>165347.52</v>
      </c>
      <c r="NXV14" s="5">
        <v>165347.52</v>
      </c>
      <c r="NXW14" s="5">
        <v>165347.52</v>
      </c>
      <c r="NXX14" s="5">
        <v>165347.52</v>
      </c>
      <c r="NXY14" s="5">
        <v>165347.52</v>
      </c>
      <c r="NXZ14" s="5">
        <v>165347.52</v>
      </c>
      <c r="NYA14" s="5">
        <v>165347.52</v>
      </c>
      <c r="NYB14" s="5">
        <v>165347.52</v>
      </c>
      <c r="NYC14" s="5">
        <v>165347.52</v>
      </c>
      <c r="NYD14" s="5">
        <v>165347.52</v>
      </c>
      <c r="NYE14" s="5">
        <v>165347.52</v>
      </c>
      <c r="NYF14" s="5">
        <v>165347.52</v>
      </c>
      <c r="NYG14" s="5">
        <v>165347.52</v>
      </c>
      <c r="NYH14" s="5">
        <v>165347.52</v>
      </c>
      <c r="NYI14" s="5">
        <v>165347.52</v>
      </c>
      <c r="NYJ14" s="5">
        <v>165347.52</v>
      </c>
      <c r="NYK14" s="5">
        <v>165347.52</v>
      </c>
      <c r="NYL14" s="5">
        <v>165347.52</v>
      </c>
      <c r="NYM14" s="5">
        <v>165347.52</v>
      </c>
      <c r="NYN14" s="5">
        <v>165347.52</v>
      </c>
      <c r="NYO14" s="5">
        <v>165347.52</v>
      </c>
      <c r="NYP14" s="5">
        <v>165347.52</v>
      </c>
      <c r="NYQ14" s="5">
        <v>165347.52</v>
      </c>
      <c r="NYR14" s="5">
        <v>165347.52</v>
      </c>
      <c r="NYS14" s="5">
        <v>165347.52</v>
      </c>
      <c r="NYT14" s="5">
        <v>165347.52</v>
      </c>
      <c r="NYU14" s="5">
        <v>165347.52</v>
      </c>
      <c r="NYV14" s="5">
        <v>165347.52</v>
      </c>
      <c r="NYW14" s="5">
        <v>165347.52</v>
      </c>
      <c r="NYX14" s="5">
        <v>165347.52</v>
      </c>
      <c r="NYY14" s="5">
        <v>165347.52</v>
      </c>
      <c r="NYZ14" s="5">
        <v>165347.52</v>
      </c>
      <c r="NZA14" s="5">
        <v>165347.52</v>
      </c>
      <c r="NZB14" s="5">
        <v>165347.52</v>
      </c>
      <c r="NZC14" s="5">
        <v>165347.52</v>
      </c>
      <c r="NZD14" s="5">
        <v>165347.52</v>
      </c>
      <c r="NZE14" s="5">
        <v>165347.52</v>
      </c>
      <c r="NZF14" s="5">
        <v>165347.52</v>
      </c>
      <c r="NZG14" s="5">
        <v>165347.52</v>
      </c>
      <c r="NZH14" s="5">
        <v>165347.52</v>
      </c>
      <c r="NZI14" s="5">
        <v>165347.52</v>
      </c>
      <c r="NZJ14" s="5">
        <v>165347.52</v>
      </c>
      <c r="NZK14" s="5">
        <v>165347.52</v>
      </c>
      <c r="NZL14" s="5">
        <v>165347.52</v>
      </c>
      <c r="NZM14" s="5">
        <v>165347.52</v>
      </c>
      <c r="NZN14" s="5">
        <v>165347.52</v>
      </c>
      <c r="NZO14" s="5">
        <v>165347.52</v>
      </c>
      <c r="NZP14" s="5">
        <v>165347.52</v>
      </c>
      <c r="NZQ14" s="5">
        <v>165347.52</v>
      </c>
      <c r="NZR14" s="5">
        <v>165347.52</v>
      </c>
      <c r="NZS14" s="5">
        <v>165347.52</v>
      </c>
      <c r="NZT14" s="5">
        <v>165347.52</v>
      </c>
      <c r="NZU14" s="5">
        <v>165347.52</v>
      </c>
      <c r="NZV14" s="5">
        <v>165347.52</v>
      </c>
      <c r="NZW14" s="5">
        <v>165347.52</v>
      </c>
      <c r="NZX14" s="5">
        <v>165347.52</v>
      </c>
      <c r="NZY14" s="5">
        <v>165347.52</v>
      </c>
      <c r="NZZ14" s="5">
        <v>165347.52</v>
      </c>
      <c r="OAA14" s="5">
        <v>165347.52</v>
      </c>
      <c r="OAB14" s="5">
        <v>165347.52</v>
      </c>
      <c r="OAC14" s="5">
        <v>165347.52</v>
      </c>
      <c r="OAD14" s="5">
        <v>165347.52</v>
      </c>
      <c r="OAE14" s="5">
        <v>165347.52</v>
      </c>
      <c r="OAF14" s="5">
        <v>165347.52</v>
      </c>
      <c r="OAG14" s="5">
        <v>165347.52</v>
      </c>
      <c r="OAH14" s="5">
        <v>165347.52</v>
      </c>
      <c r="OAI14" s="5">
        <v>165347.52</v>
      </c>
      <c r="OAJ14" s="5">
        <v>165347.52</v>
      </c>
      <c r="OAK14" s="5">
        <v>165347.52</v>
      </c>
      <c r="OAL14" s="5">
        <v>165347.52</v>
      </c>
      <c r="OAM14" s="5">
        <v>165347.52</v>
      </c>
      <c r="OAN14" s="5">
        <v>165347.52</v>
      </c>
      <c r="OAO14" s="5">
        <v>165347.52</v>
      </c>
      <c r="OAP14" s="5">
        <v>165347.52</v>
      </c>
      <c r="OAQ14" s="5">
        <v>165347.52</v>
      </c>
      <c r="OAR14" s="5">
        <v>165347.52</v>
      </c>
      <c r="OAS14" s="5">
        <v>165347.52</v>
      </c>
      <c r="OAT14" s="5">
        <v>165347.52</v>
      </c>
      <c r="OAU14" s="5">
        <v>165347.52</v>
      </c>
      <c r="OAV14" s="5">
        <v>165347.52</v>
      </c>
      <c r="OAW14" s="5">
        <v>165347.52</v>
      </c>
      <c r="OAX14" s="5">
        <v>165347.52</v>
      </c>
      <c r="OAY14" s="5">
        <v>165347.52</v>
      </c>
      <c r="OAZ14" s="5">
        <v>165347.52</v>
      </c>
      <c r="OBA14" s="5">
        <v>165347.52</v>
      </c>
      <c r="OBB14" s="5">
        <v>165347.52</v>
      </c>
      <c r="OBC14" s="5">
        <v>165347.52</v>
      </c>
      <c r="OBD14" s="5">
        <v>165347.52</v>
      </c>
      <c r="OBE14" s="5">
        <v>165347.52</v>
      </c>
      <c r="OBF14" s="5">
        <v>165347.52</v>
      </c>
      <c r="OBG14" s="5">
        <v>165347.52</v>
      </c>
      <c r="OBH14" s="5">
        <v>165347.52</v>
      </c>
      <c r="OBI14" s="5">
        <v>165347.52</v>
      </c>
      <c r="OBJ14" s="5">
        <v>165347.52</v>
      </c>
      <c r="OBK14" s="5">
        <v>165347.52</v>
      </c>
      <c r="OBL14" s="5">
        <v>165347.52</v>
      </c>
      <c r="OBM14" s="5">
        <v>165347.52</v>
      </c>
      <c r="OBN14" s="5">
        <v>165347.52</v>
      </c>
      <c r="OBO14" s="5">
        <v>165347.52</v>
      </c>
      <c r="OBP14" s="5">
        <v>165347.52</v>
      </c>
      <c r="OBQ14" s="5">
        <v>165347.52</v>
      </c>
      <c r="OBR14" s="5">
        <v>165347.52</v>
      </c>
      <c r="OBS14" s="5">
        <v>165347.52</v>
      </c>
      <c r="OBT14" s="5">
        <v>165347.52</v>
      </c>
      <c r="OBU14" s="5">
        <v>165347.52</v>
      </c>
      <c r="OBV14" s="5">
        <v>165347.52</v>
      </c>
      <c r="OBW14" s="5">
        <v>165347.52</v>
      </c>
      <c r="OBX14" s="5">
        <v>165347.52</v>
      </c>
      <c r="OBY14" s="5">
        <v>165347.52</v>
      </c>
      <c r="OBZ14" s="5">
        <v>165347.52</v>
      </c>
      <c r="OCA14" s="5">
        <v>165347.52</v>
      </c>
      <c r="OCB14" s="5">
        <v>165347.52</v>
      </c>
      <c r="OCC14" s="5">
        <v>165347.52</v>
      </c>
      <c r="OCD14" s="5">
        <v>165347.52</v>
      </c>
      <c r="OCE14" s="5">
        <v>165347.52</v>
      </c>
      <c r="OCF14" s="5">
        <v>165347.52</v>
      </c>
      <c r="OCG14" s="5">
        <v>165347.52</v>
      </c>
      <c r="OCH14" s="5">
        <v>165347.52</v>
      </c>
      <c r="OCI14" s="5">
        <v>165347.52</v>
      </c>
      <c r="OCJ14" s="5">
        <v>165347.52</v>
      </c>
      <c r="OCK14" s="5">
        <v>165347.52</v>
      </c>
      <c r="OCL14" s="5">
        <v>165347.52</v>
      </c>
      <c r="OCM14" s="5">
        <v>165347.52</v>
      </c>
      <c r="OCN14" s="5">
        <v>165347.52</v>
      </c>
      <c r="OCO14" s="5">
        <v>165347.52</v>
      </c>
      <c r="OCP14" s="5">
        <v>165347.52</v>
      </c>
      <c r="OCQ14" s="5">
        <v>165347.52</v>
      </c>
      <c r="OCR14" s="5">
        <v>165347.52</v>
      </c>
      <c r="OCS14" s="5">
        <v>165347.52</v>
      </c>
      <c r="OCT14" s="5">
        <v>165347.52</v>
      </c>
      <c r="OCU14" s="5">
        <v>165347.52</v>
      </c>
      <c r="OCV14" s="5">
        <v>165347.52</v>
      </c>
      <c r="OCW14" s="5">
        <v>165347.52</v>
      </c>
      <c r="OCX14" s="5">
        <v>165347.52</v>
      </c>
      <c r="OCY14" s="5">
        <v>165347.52</v>
      </c>
      <c r="OCZ14" s="5">
        <v>165347.52</v>
      </c>
      <c r="ODA14" s="5">
        <v>165347.52</v>
      </c>
      <c r="ODB14" s="5">
        <v>165347.52</v>
      </c>
      <c r="ODC14" s="5">
        <v>165347.52</v>
      </c>
      <c r="ODD14" s="5">
        <v>165347.52</v>
      </c>
      <c r="ODE14" s="5">
        <v>165347.52</v>
      </c>
      <c r="ODF14" s="5">
        <v>165347.52</v>
      </c>
      <c r="ODG14" s="5">
        <v>165347.52</v>
      </c>
      <c r="ODH14" s="5">
        <v>165347.52</v>
      </c>
      <c r="ODI14" s="5">
        <v>165347.52</v>
      </c>
      <c r="ODJ14" s="5">
        <v>165347.52</v>
      </c>
      <c r="ODK14" s="5">
        <v>165347.52</v>
      </c>
      <c r="ODL14" s="5">
        <v>165347.52</v>
      </c>
      <c r="ODM14" s="5">
        <v>165347.52</v>
      </c>
      <c r="ODN14" s="5">
        <v>165347.52</v>
      </c>
      <c r="ODO14" s="5">
        <v>165347.52</v>
      </c>
      <c r="ODP14" s="5">
        <v>165347.52</v>
      </c>
      <c r="ODQ14" s="5">
        <v>165347.52</v>
      </c>
      <c r="ODR14" s="5">
        <v>165347.52</v>
      </c>
      <c r="ODS14" s="5">
        <v>165347.52</v>
      </c>
      <c r="ODT14" s="5">
        <v>165347.52</v>
      </c>
      <c r="ODU14" s="5">
        <v>165347.52</v>
      </c>
      <c r="ODV14" s="5">
        <v>165347.52</v>
      </c>
      <c r="ODW14" s="5">
        <v>165347.52</v>
      </c>
      <c r="ODX14" s="5">
        <v>165347.52</v>
      </c>
      <c r="ODY14" s="5">
        <v>165347.52</v>
      </c>
      <c r="ODZ14" s="5">
        <v>165347.52</v>
      </c>
      <c r="OEA14" s="5">
        <v>165347.52</v>
      </c>
      <c r="OEB14" s="5">
        <v>165347.52</v>
      </c>
      <c r="OEC14" s="5">
        <v>165347.52</v>
      </c>
      <c r="OED14" s="5">
        <v>165347.52</v>
      </c>
      <c r="OEE14" s="5">
        <v>165347.52</v>
      </c>
      <c r="OEF14" s="5">
        <v>165347.52</v>
      </c>
      <c r="OEG14" s="5">
        <v>165347.52</v>
      </c>
      <c r="OEH14" s="5">
        <v>165347.52</v>
      </c>
      <c r="OEI14" s="5">
        <v>165347.52</v>
      </c>
      <c r="OEJ14" s="5">
        <v>165347.52</v>
      </c>
      <c r="OEK14" s="5">
        <v>165347.52</v>
      </c>
      <c r="OEL14" s="5">
        <v>165347.52</v>
      </c>
      <c r="OEM14" s="5">
        <v>165347.52</v>
      </c>
      <c r="OEN14" s="5">
        <v>165347.52</v>
      </c>
      <c r="OEO14" s="5">
        <v>165347.52</v>
      </c>
      <c r="OEP14" s="5">
        <v>165347.52</v>
      </c>
      <c r="OEQ14" s="5">
        <v>165347.52</v>
      </c>
      <c r="OER14" s="5">
        <v>165347.52</v>
      </c>
      <c r="OES14" s="5">
        <v>165347.52</v>
      </c>
      <c r="OET14" s="5">
        <v>165347.52</v>
      </c>
      <c r="OEU14" s="5">
        <v>165347.52</v>
      </c>
      <c r="OEV14" s="5">
        <v>165347.52</v>
      </c>
      <c r="OEW14" s="5">
        <v>165347.52</v>
      </c>
      <c r="OEX14" s="5">
        <v>165347.52</v>
      </c>
      <c r="OEY14" s="5">
        <v>165347.52</v>
      </c>
      <c r="OEZ14" s="5">
        <v>165347.52</v>
      </c>
      <c r="OFA14" s="5">
        <v>165347.52</v>
      </c>
      <c r="OFB14" s="5">
        <v>165347.52</v>
      </c>
      <c r="OFC14" s="5">
        <v>165347.52</v>
      </c>
      <c r="OFD14" s="5">
        <v>165347.52</v>
      </c>
      <c r="OFE14" s="5">
        <v>165347.52</v>
      </c>
      <c r="OFF14" s="5">
        <v>165347.52</v>
      </c>
      <c r="OFG14" s="5">
        <v>165347.52</v>
      </c>
      <c r="OFH14" s="5">
        <v>165347.52</v>
      </c>
      <c r="OFI14" s="5">
        <v>165347.52</v>
      </c>
      <c r="OFJ14" s="5">
        <v>165347.52</v>
      </c>
      <c r="OFK14" s="5">
        <v>165347.52</v>
      </c>
      <c r="OFL14" s="5">
        <v>165347.52</v>
      </c>
      <c r="OFM14" s="5">
        <v>165347.52</v>
      </c>
      <c r="OFN14" s="5">
        <v>165347.52</v>
      </c>
      <c r="OFO14" s="5">
        <v>165347.52</v>
      </c>
      <c r="OFP14" s="5">
        <v>165347.52</v>
      </c>
      <c r="OFQ14" s="5">
        <v>165347.52</v>
      </c>
      <c r="OFR14" s="5">
        <v>165347.52</v>
      </c>
      <c r="OFS14" s="5">
        <v>165347.52</v>
      </c>
      <c r="OFT14" s="5">
        <v>165347.52</v>
      </c>
      <c r="OFU14" s="5">
        <v>165347.52</v>
      </c>
      <c r="OFV14" s="5">
        <v>165347.52</v>
      </c>
      <c r="OFW14" s="5">
        <v>165347.52</v>
      </c>
      <c r="OFX14" s="5">
        <v>165347.52</v>
      </c>
      <c r="OFY14" s="5">
        <v>165347.52</v>
      </c>
      <c r="OFZ14" s="5">
        <v>165347.52</v>
      </c>
      <c r="OGA14" s="5">
        <v>165347.52</v>
      </c>
      <c r="OGB14" s="5">
        <v>165347.52</v>
      </c>
      <c r="OGC14" s="5">
        <v>165347.52</v>
      </c>
      <c r="OGD14" s="5">
        <v>165347.52</v>
      </c>
      <c r="OGE14" s="5">
        <v>165347.52</v>
      </c>
      <c r="OGF14" s="5">
        <v>165347.52</v>
      </c>
      <c r="OGG14" s="5">
        <v>165347.52</v>
      </c>
      <c r="OGH14" s="5">
        <v>165347.52</v>
      </c>
      <c r="OGI14" s="5">
        <v>165347.52</v>
      </c>
      <c r="OGJ14" s="5">
        <v>165347.52</v>
      </c>
      <c r="OGK14" s="5">
        <v>165347.52</v>
      </c>
      <c r="OGL14" s="5">
        <v>165347.52</v>
      </c>
      <c r="OGM14" s="5">
        <v>165347.52</v>
      </c>
      <c r="OGN14" s="5">
        <v>165347.52</v>
      </c>
      <c r="OGO14" s="5">
        <v>165347.52</v>
      </c>
      <c r="OGP14" s="5">
        <v>165347.52</v>
      </c>
      <c r="OGQ14" s="5">
        <v>165347.52</v>
      </c>
      <c r="OGR14" s="5">
        <v>165347.52</v>
      </c>
      <c r="OGS14" s="5">
        <v>165347.52</v>
      </c>
      <c r="OGT14" s="5">
        <v>165347.52</v>
      </c>
      <c r="OGU14" s="5">
        <v>165347.52</v>
      </c>
      <c r="OGV14" s="5">
        <v>165347.52</v>
      </c>
      <c r="OGW14" s="5">
        <v>165347.52</v>
      </c>
      <c r="OGX14" s="5">
        <v>165347.52</v>
      </c>
      <c r="OGY14" s="5">
        <v>165347.52</v>
      </c>
      <c r="OGZ14" s="5">
        <v>165347.52</v>
      </c>
      <c r="OHA14" s="5">
        <v>165347.52</v>
      </c>
      <c r="OHB14" s="5">
        <v>165347.52</v>
      </c>
      <c r="OHC14" s="5">
        <v>165347.52</v>
      </c>
      <c r="OHD14" s="5">
        <v>165347.52</v>
      </c>
      <c r="OHE14" s="5">
        <v>165347.52</v>
      </c>
      <c r="OHF14" s="5">
        <v>165347.52</v>
      </c>
      <c r="OHG14" s="5">
        <v>165347.52</v>
      </c>
      <c r="OHH14" s="5">
        <v>165347.52</v>
      </c>
      <c r="OHI14" s="5">
        <v>165347.52</v>
      </c>
      <c r="OHJ14" s="5">
        <v>165347.52</v>
      </c>
      <c r="OHK14" s="5">
        <v>165347.52</v>
      </c>
      <c r="OHL14" s="5">
        <v>165347.52</v>
      </c>
      <c r="OHM14" s="5">
        <v>165347.52</v>
      </c>
      <c r="OHN14" s="5">
        <v>165347.52</v>
      </c>
      <c r="OHO14" s="5">
        <v>165347.52</v>
      </c>
      <c r="OHP14" s="5">
        <v>165347.52</v>
      </c>
      <c r="OHQ14" s="5">
        <v>165347.52</v>
      </c>
      <c r="OHR14" s="5">
        <v>165347.52</v>
      </c>
      <c r="OHS14" s="5">
        <v>165347.52</v>
      </c>
      <c r="OHT14" s="5">
        <v>165347.52</v>
      </c>
      <c r="OHU14" s="5">
        <v>165347.52</v>
      </c>
      <c r="OHV14" s="5">
        <v>165347.52</v>
      </c>
      <c r="OHW14" s="5">
        <v>165347.52</v>
      </c>
      <c r="OHX14" s="5">
        <v>165347.52</v>
      </c>
      <c r="OHY14" s="5">
        <v>165347.52</v>
      </c>
      <c r="OHZ14" s="5">
        <v>165347.52</v>
      </c>
      <c r="OIA14" s="5">
        <v>165347.52</v>
      </c>
      <c r="OIB14" s="5">
        <v>165347.52</v>
      </c>
      <c r="OIC14" s="5">
        <v>165347.52</v>
      </c>
      <c r="OID14" s="5">
        <v>165347.52</v>
      </c>
      <c r="OIE14" s="5">
        <v>165347.52</v>
      </c>
      <c r="OIF14" s="5">
        <v>165347.52</v>
      </c>
      <c r="OIG14" s="5">
        <v>165347.52</v>
      </c>
      <c r="OIH14" s="5">
        <v>165347.52</v>
      </c>
      <c r="OII14" s="5">
        <v>165347.52</v>
      </c>
      <c r="OIJ14" s="5">
        <v>165347.52</v>
      </c>
      <c r="OIK14" s="5">
        <v>165347.52</v>
      </c>
      <c r="OIL14" s="5">
        <v>165347.52</v>
      </c>
      <c r="OIM14" s="5">
        <v>165347.52</v>
      </c>
      <c r="OIN14" s="5">
        <v>165347.52</v>
      </c>
      <c r="OIO14" s="5">
        <v>165347.52</v>
      </c>
      <c r="OIP14" s="5">
        <v>165347.52</v>
      </c>
      <c r="OIQ14" s="5">
        <v>165347.52</v>
      </c>
      <c r="OIR14" s="5">
        <v>165347.52</v>
      </c>
      <c r="OIS14" s="5">
        <v>165347.52</v>
      </c>
      <c r="OIT14" s="5">
        <v>165347.52</v>
      </c>
      <c r="OIU14" s="5">
        <v>165347.52</v>
      </c>
      <c r="OIV14" s="5">
        <v>165347.52</v>
      </c>
      <c r="OIW14" s="5">
        <v>165347.52</v>
      </c>
      <c r="OIX14" s="5">
        <v>165347.52</v>
      </c>
      <c r="OIY14" s="5">
        <v>165347.52</v>
      </c>
      <c r="OIZ14" s="5">
        <v>165347.52</v>
      </c>
      <c r="OJA14" s="5">
        <v>165347.52</v>
      </c>
      <c r="OJB14" s="5">
        <v>165347.52</v>
      </c>
      <c r="OJC14" s="5">
        <v>165347.52</v>
      </c>
      <c r="OJD14" s="5">
        <v>165347.52</v>
      </c>
      <c r="OJE14" s="5">
        <v>165347.52</v>
      </c>
      <c r="OJF14" s="5">
        <v>165347.52</v>
      </c>
      <c r="OJG14" s="5">
        <v>165347.52</v>
      </c>
      <c r="OJH14" s="5">
        <v>165347.52</v>
      </c>
      <c r="OJI14" s="5">
        <v>165347.52</v>
      </c>
      <c r="OJJ14" s="5">
        <v>165347.52</v>
      </c>
      <c r="OJK14" s="5">
        <v>165347.52</v>
      </c>
      <c r="OJL14" s="5">
        <v>165347.52</v>
      </c>
      <c r="OJM14" s="5">
        <v>165347.52</v>
      </c>
      <c r="OJN14" s="5">
        <v>165347.52</v>
      </c>
      <c r="OJO14" s="5">
        <v>165347.52</v>
      </c>
      <c r="OJP14" s="5">
        <v>165347.52</v>
      </c>
      <c r="OJQ14" s="5">
        <v>165347.52</v>
      </c>
      <c r="OJR14" s="5">
        <v>165347.52</v>
      </c>
      <c r="OJS14" s="5">
        <v>165347.52</v>
      </c>
      <c r="OJT14" s="5">
        <v>165347.52</v>
      </c>
      <c r="OJU14" s="5">
        <v>165347.52</v>
      </c>
      <c r="OJV14" s="5">
        <v>165347.52</v>
      </c>
      <c r="OJW14" s="5">
        <v>165347.52</v>
      </c>
      <c r="OJX14" s="5">
        <v>165347.52</v>
      </c>
      <c r="OJY14" s="5">
        <v>165347.52</v>
      </c>
      <c r="OJZ14" s="5">
        <v>165347.52</v>
      </c>
      <c r="OKA14" s="5">
        <v>165347.52</v>
      </c>
      <c r="OKB14" s="5">
        <v>165347.52</v>
      </c>
      <c r="OKC14" s="5">
        <v>165347.52</v>
      </c>
      <c r="OKD14" s="5">
        <v>165347.52</v>
      </c>
      <c r="OKE14" s="5">
        <v>165347.52</v>
      </c>
      <c r="OKF14" s="5">
        <v>165347.52</v>
      </c>
      <c r="OKG14" s="5">
        <v>165347.52</v>
      </c>
      <c r="OKH14" s="5">
        <v>165347.52</v>
      </c>
      <c r="OKI14" s="5">
        <v>165347.52</v>
      </c>
      <c r="OKJ14" s="5">
        <v>165347.52</v>
      </c>
      <c r="OKK14" s="5">
        <v>165347.52</v>
      </c>
      <c r="OKL14" s="5">
        <v>165347.52</v>
      </c>
      <c r="OKM14" s="5">
        <v>165347.52</v>
      </c>
      <c r="OKN14" s="5">
        <v>165347.52</v>
      </c>
      <c r="OKO14" s="5">
        <v>165347.52</v>
      </c>
      <c r="OKP14" s="5">
        <v>165347.52</v>
      </c>
      <c r="OKQ14" s="5">
        <v>165347.52</v>
      </c>
      <c r="OKR14" s="5">
        <v>165347.52</v>
      </c>
      <c r="OKS14" s="5">
        <v>165347.52</v>
      </c>
      <c r="OKT14" s="5">
        <v>165347.52</v>
      </c>
      <c r="OKU14" s="5">
        <v>165347.52</v>
      </c>
      <c r="OKV14" s="5">
        <v>165347.52</v>
      </c>
      <c r="OKW14" s="5">
        <v>165347.52</v>
      </c>
      <c r="OKX14" s="5">
        <v>165347.52</v>
      </c>
      <c r="OKY14" s="5">
        <v>165347.52</v>
      </c>
      <c r="OKZ14" s="5">
        <v>165347.52</v>
      </c>
      <c r="OLA14" s="5">
        <v>165347.52</v>
      </c>
      <c r="OLB14" s="5">
        <v>165347.52</v>
      </c>
      <c r="OLC14" s="5">
        <v>165347.52</v>
      </c>
      <c r="OLD14" s="5">
        <v>165347.52</v>
      </c>
      <c r="OLE14" s="5">
        <v>165347.52</v>
      </c>
      <c r="OLF14" s="5">
        <v>165347.52</v>
      </c>
      <c r="OLG14" s="5">
        <v>165347.52</v>
      </c>
      <c r="OLH14" s="5">
        <v>165347.52</v>
      </c>
      <c r="OLI14" s="5">
        <v>165347.52</v>
      </c>
      <c r="OLJ14" s="5">
        <v>165347.52</v>
      </c>
      <c r="OLK14" s="5">
        <v>165347.52</v>
      </c>
      <c r="OLL14" s="5">
        <v>165347.52</v>
      </c>
      <c r="OLM14" s="5">
        <v>165347.52</v>
      </c>
      <c r="OLN14" s="5">
        <v>165347.52</v>
      </c>
      <c r="OLO14" s="5">
        <v>165347.52</v>
      </c>
      <c r="OLP14" s="5">
        <v>165347.52</v>
      </c>
      <c r="OLQ14" s="5">
        <v>165347.52</v>
      </c>
      <c r="OLR14" s="5">
        <v>165347.52</v>
      </c>
      <c r="OLS14" s="5">
        <v>165347.52</v>
      </c>
      <c r="OLT14" s="5">
        <v>165347.52</v>
      </c>
      <c r="OLU14" s="5">
        <v>165347.52</v>
      </c>
      <c r="OLV14" s="5">
        <v>165347.52</v>
      </c>
      <c r="OLW14" s="5">
        <v>165347.52</v>
      </c>
      <c r="OLX14" s="5">
        <v>165347.52</v>
      </c>
      <c r="OLY14" s="5">
        <v>165347.52</v>
      </c>
      <c r="OLZ14" s="5">
        <v>165347.52</v>
      </c>
      <c r="OMA14" s="5">
        <v>165347.52</v>
      </c>
      <c r="OMB14" s="5">
        <v>165347.52</v>
      </c>
      <c r="OMC14" s="5">
        <v>165347.52</v>
      </c>
      <c r="OMD14" s="5">
        <v>165347.52</v>
      </c>
      <c r="OME14" s="5">
        <v>165347.52</v>
      </c>
      <c r="OMF14" s="5">
        <v>165347.52</v>
      </c>
      <c r="OMG14" s="5">
        <v>165347.52</v>
      </c>
      <c r="OMH14" s="5">
        <v>165347.52</v>
      </c>
      <c r="OMI14" s="5">
        <v>165347.52</v>
      </c>
      <c r="OMJ14" s="5">
        <v>165347.52</v>
      </c>
      <c r="OMK14" s="5">
        <v>165347.52</v>
      </c>
      <c r="OML14" s="5">
        <v>165347.52</v>
      </c>
      <c r="OMM14" s="5">
        <v>165347.52</v>
      </c>
      <c r="OMN14" s="5">
        <v>165347.52</v>
      </c>
      <c r="OMO14" s="5">
        <v>165347.52</v>
      </c>
      <c r="OMP14" s="5">
        <v>165347.52</v>
      </c>
      <c r="OMQ14" s="5">
        <v>165347.52</v>
      </c>
      <c r="OMR14" s="5">
        <v>165347.52</v>
      </c>
      <c r="OMS14" s="5">
        <v>165347.52</v>
      </c>
      <c r="OMT14" s="5">
        <v>165347.52</v>
      </c>
      <c r="OMU14" s="5">
        <v>165347.52</v>
      </c>
      <c r="OMV14" s="5">
        <v>165347.52</v>
      </c>
      <c r="OMW14" s="5">
        <v>165347.52</v>
      </c>
      <c r="OMX14" s="5">
        <v>165347.52</v>
      </c>
      <c r="OMY14" s="5">
        <v>165347.52</v>
      </c>
      <c r="OMZ14" s="5">
        <v>165347.52</v>
      </c>
      <c r="ONA14" s="5">
        <v>165347.52</v>
      </c>
      <c r="ONB14" s="5">
        <v>165347.52</v>
      </c>
      <c r="ONC14" s="5">
        <v>165347.52</v>
      </c>
      <c r="OND14" s="5">
        <v>165347.52</v>
      </c>
      <c r="ONE14" s="5">
        <v>165347.52</v>
      </c>
      <c r="ONF14" s="5">
        <v>165347.52</v>
      </c>
      <c r="ONG14" s="5">
        <v>165347.52</v>
      </c>
      <c r="ONH14" s="5">
        <v>165347.52</v>
      </c>
      <c r="ONI14" s="5">
        <v>165347.52</v>
      </c>
      <c r="ONJ14" s="5">
        <v>165347.52</v>
      </c>
      <c r="ONK14" s="5">
        <v>165347.52</v>
      </c>
      <c r="ONL14" s="5">
        <v>165347.52</v>
      </c>
      <c r="ONM14" s="5">
        <v>165347.52</v>
      </c>
      <c r="ONN14" s="5">
        <v>165347.52</v>
      </c>
      <c r="ONO14" s="5">
        <v>165347.52</v>
      </c>
      <c r="ONP14" s="5">
        <v>165347.52</v>
      </c>
      <c r="ONQ14" s="5">
        <v>165347.52</v>
      </c>
      <c r="ONR14" s="5">
        <v>165347.52</v>
      </c>
      <c r="ONS14" s="5">
        <v>165347.52</v>
      </c>
      <c r="ONT14" s="5">
        <v>165347.52</v>
      </c>
      <c r="ONU14" s="5">
        <v>165347.52</v>
      </c>
      <c r="ONV14" s="5">
        <v>165347.52</v>
      </c>
      <c r="ONW14" s="5">
        <v>165347.52</v>
      </c>
      <c r="ONX14" s="5">
        <v>165347.52</v>
      </c>
      <c r="ONY14" s="5">
        <v>165347.52</v>
      </c>
      <c r="ONZ14" s="5">
        <v>165347.52</v>
      </c>
      <c r="OOA14" s="5">
        <v>165347.52</v>
      </c>
      <c r="OOB14" s="5">
        <v>165347.52</v>
      </c>
      <c r="OOC14" s="5">
        <v>165347.52</v>
      </c>
      <c r="OOD14" s="5">
        <v>165347.52</v>
      </c>
      <c r="OOE14" s="5">
        <v>165347.52</v>
      </c>
      <c r="OOF14" s="5">
        <v>165347.52</v>
      </c>
      <c r="OOG14" s="5">
        <v>165347.52</v>
      </c>
      <c r="OOH14" s="5">
        <v>165347.52</v>
      </c>
      <c r="OOI14" s="5">
        <v>165347.52</v>
      </c>
      <c r="OOJ14" s="5">
        <v>165347.52</v>
      </c>
      <c r="OOK14" s="5">
        <v>165347.52</v>
      </c>
      <c r="OOL14" s="5">
        <v>165347.52</v>
      </c>
      <c r="OOM14" s="5">
        <v>165347.52</v>
      </c>
      <c r="OON14" s="5">
        <v>165347.52</v>
      </c>
      <c r="OOO14" s="5">
        <v>165347.52</v>
      </c>
      <c r="OOP14" s="5">
        <v>165347.52</v>
      </c>
      <c r="OOQ14" s="5">
        <v>165347.52</v>
      </c>
      <c r="OOR14" s="5">
        <v>165347.52</v>
      </c>
      <c r="OOS14" s="5">
        <v>165347.52</v>
      </c>
      <c r="OOT14" s="5">
        <v>165347.52</v>
      </c>
      <c r="OOU14" s="5">
        <v>165347.52</v>
      </c>
      <c r="OOV14" s="5">
        <v>165347.52</v>
      </c>
      <c r="OOW14" s="5">
        <v>165347.52</v>
      </c>
      <c r="OOX14" s="5">
        <v>165347.52</v>
      </c>
      <c r="OOY14" s="5">
        <v>165347.52</v>
      </c>
      <c r="OOZ14" s="5">
        <v>165347.52</v>
      </c>
      <c r="OPA14" s="5">
        <v>165347.52</v>
      </c>
      <c r="OPB14" s="5">
        <v>165347.52</v>
      </c>
      <c r="OPC14" s="5">
        <v>165347.52</v>
      </c>
      <c r="OPD14" s="5">
        <v>165347.52</v>
      </c>
      <c r="OPE14" s="5">
        <v>165347.52</v>
      </c>
      <c r="OPF14" s="5">
        <v>165347.52</v>
      </c>
      <c r="OPG14" s="5">
        <v>165347.52</v>
      </c>
      <c r="OPH14" s="5">
        <v>165347.52</v>
      </c>
      <c r="OPI14" s="5">
        <v>165347.52</v>
      </c>
      <c r="OPJ14" s="5">
        <v>165347.52</v>
      </c>
      <c r="OPK14" s="5">
        <v>165347.52</v>
      </c>
      <c r="OPL14" s="5">
        <v>165347.52</v>
      </c>
      <c r="OPM14" s="5">
        <v>165347.52</v>
      </c>
      <c r="OPN14" s="5">
        <v>165347.52</v>
      </c>
      <c r="OPO14" s="5">
        <v>165347.52</v>
      </c>
      <c r="OPP14" s="5">
        <v>165347.52</v>
      </c>
      <c r="OPQ14" s="5">
        <v>165347.52</v>
      </c>
      <c r="OPR14" s="5">
        <v>165347.52</v>
      </c>
      <c r="OPS14" s="5">
        <v>165347.52</v>
      </c>
      <c r="OPT14" s="5">
        <v>165347.52</v>
      </c>
      <c r="OPU14" s="5">
        <v>165347.52</v>
      </c>
      <c r="OPV14" s="5">
        <v>165347.52</v>
      </c>
      <c r="OPW14" s="5">
        <v>165347.52</v>
      </c>
      <c r="OPX14" s="5">
        <v>165347.52</v>
      </c>
      <c r="OPY14" s="5">
        <v>165347.52</v>
      </c>
      <c r="OPZ14" s="5">
        <v>165347.52</v>
      </c>
      <c r="OQA14" s="5">
        <v>165347.52</v>
      </c>
      <c r="OQB14" s="5">
        <v>165347.52</v>
      </c>
      <c r="OQC14" s="5">
        <v>165347.52</v>
      </c>
      <c r="OQD14" s="5">
        <v>165347.52</v>
      </c>
      <c r="OQE14" s="5">
        <v>165347.52</v>
      </c>
      <c r="OQF14" s="5">
        <v>165347.52</v>
      </c>
      <c r="OQG14" s="5">
        <v>165347.52</v>
      </c>
      <c r="OQH14" s="5">
        <v>165347.52</v>
      </c>
      <c r="OQI14" s="5">
        <v>165347.52</v>
      </c>
      <c r="OQJ14" s="5">
        <v>165347.52</v>
      </c>
      <c r="OQK14" s="5">
        <v>165347.52</v>
      </c>
      <c r="OQL14" s="5">
        <v>165347.52</v>
      </c>
      <c r="OQM14" s="5">
        <v>165347.52</v>
      </c>
      <c r="OQN14" s="5">
        <v>165347.52</v>
      </c>
      <c r="OQO14" s="5">
        <v>165347.52</v>
      </c>
      <c r="OQP14" s="5">
        <v>165347.52</v>
      </c>
      <c r="OQQ14" s="5">
        <v>165347.52</v>
      </c>
      <c r="OQR14" s="5">
        <v>165347.52</v>
      </c>
      <c r="OQS14" s="5">
        <v>165347.52</v>
      </c>
      <c r="OQT14" s="5">
        <v>165347.52</v>
      </c>
      <c r="OQU14" s="5">
        <v>165347.52</v>
      </c>
      <c r="OQV14" s="5">
        <v>165347.52</v>
      </c>
      <c r="OQW14" s="5">
        <v>165347.52</v>
      </c>
      <c r="OQX14" s="5">
        <v>165347.52</v>
      </c>
      <c r="OQY14" s="5">
        <v>165347.52</v>
      </c>
      <c r="OQZ14" s="5">
        <v>165347.52</v>
      </c>
      <c r="ORA14" s="5">
        <v>165347.52</v>
      </c>
      <c r="ORB14" s="5">
        <v>165347.52</v>
      </c>
      <c r="ORC14" s="5">
        <v>165347.52</v>
      </c>
      <c r="ORD14" s="5">
        <v>165347.52</v>
      </c>
      <c r="ORE14" s="5">
        <v>165347.52</v>
      </c>
      <c r="ORF14" s="5">
        <v>165347.52</v>
      </c>
      <c r="ORG14" s="5">
        <v>165347.52</v>
      </c>
      <c r="ORH14" s="5">
        <v>165347.52</v>
      </c>
      <c r="ORI14" s="5">
        <v>165347.52</v>
      </c>
      <c r="ORJ14" s="5">
        <v>165347.52</v>
      </c>
      <c r="ORK14" s="5">
        <v>165347.52</v>
      </c>
      <c r="ORL14" s="5">
        <v>165347.52</v>
      </c>
      <c r="ORM14" s="5">
        <v>165347.52</v>
      </c>
      <c r="ORN14" s="5">
        <v>165347.52</v>
      </c>
      <c r="ORO14" s="5">
        <v>165347.52</v>
      </c>
      <c r="ORP14" s="5">
        <v>165347.52</v>
      </c>
      <c r="ORQ14" s="5">
        <v>165347.52</v>
      </c>
      <c r="ORR14" s="5">
        <v>165347.52</v>
      </c>
      <c r="ORS14" s="5">
        <v>165347.52</v>
      </c>
      <c r="ORT14" s="5">
        <v>165347.52</v>
      </c>
      <c r="ORU14" s="5">
        <v>165347.52</v>
      </c>
      <c r="ORV14" s="5">
        <v>165347.52</v>
      </c>
      <c r="ORW14" s="5">
        <v>165347.52</v>
      </c>
      <c r="ORX14" s="5">
        <v>165347.52</v>
      </c>
      <c r="ORY14" s="5">
        <v>165347.52</v>
      </c>
      <c r="ORZ14" s="5">
        <v>165347.52</v>
      </c>
      <c r="OSA14" s="5">
        <v>165347.52</v>
      </c>
      <c r="OSB14" s="5">
        <v>165347.52</v>
      </c>
      <c r="OSC14" s="5">
        <v>165347.52</v>
      </c>
      <c r="OSD14" s="5">
        <v>165347.52</v>
      </c>
      <c r="OSE14" s="5">
        <v>165347.52</v>
      </c>
      <c r="OSF14" s="5">
        <v>165347.52</v>
      </c>
      <c r="OSG14" s="5">
        <v>165347.52</v>
      </c>
      <c r="OSH14" s="5">
        <v>165347.52</v>
      </c>
      <c r="OSI14" s="5">
        <v>165347.52</v>
      </c>
      <c r="OSJ14" s="5">
        <v>165347.52</v>
      </c>
      <c r="OSK14" s="5">
        <v>165347.52</v>
      </c>
      <c r="OSL14" s="5">
        <v>165347.52</v>
      </c>
      <c r="OSM14" s="5">
        <v>165347.52</v>
      </c>
      <c r="OSN14" s="5">
        <v>165347.52</v>
      </c>
      <c r="OSO14" s="5">
        <v>165347.52</v>
      </c>
      <c r="OSP14" s="5">
        <v>165347.52</v>
      </c>
      <c r="OSQ14" s="5">
        <v>165347.52</v>
      </c>
      <c r="OSR14" s="5">
        <v>165347.52</v>
      </c>
      <c r="OSS14" s="5">
        <v>165347.52</v>
      </c>
      <c r="OST14" s="5">
        <v>165347.52</v>
      </c>
      <c r="OSU14" s="5">
        <v>165347.52</v>
      </c>
      <c r="OSV14" s="5">
        <v>165347.52</v>
      </c>
      <c r="OSW14" s="5">
        <v>165347.52</v>
      </c>
      <c r="OSX14" s="5">
        <v>165347.52</v>
      </c>
      <c r="OSY14" s="5">
        <v>165347.52</v>
      </c>
      <c r="OSZ14" s="5">
        <v>165347.52</v>
      </c>
      <c r="OTA14" s="5">
        <v>165347.52</v>
      </c>
      <c r="OTB14" s="5">
        <v>165347.52</v>
      </c>
      <c r="OTC14" s="5">
        <v>165347.52</v>
      </c>
      <c r="OTD14" s="5">
        <v>165347.52</v>
      </c>
      <c r="OTE14" s="5">
        <v>165347.52</v>
      </c>
      <c r="OTF14" s="5">
        <v>165347.52</v>
      </c>
      <c r="OTG14" s="5">
        <v>165347.52</v>
      </c>
      <c r="OTH14" s="5">
        <v>165347.52</v>
      </c>
      <c r="OTI14" s="5">
        <v>165347.52</v>
      </c>
      <c r="OTJ14" s="5">
        <v>165347.52</v>
      </c>
      <c r="OTK14" s="5">
        <v>165347.52</v>
      </c>
      <c r="OTL14" s="5">
        <v>165347.52</v>
      </c>
      <c r="OTM14" s="5">
        <v>165347.52</v>
      </c>
      <c r="OTN14" s="5">
        <v>165347.52</v>
      </c>
      <c r="OTO14" s="5">
        <v>165347.52</v>
      </c>
      <c r="OTP14" s="5">
        <v>165347.52</v>
      </c>
      <c r="OTQ14" s="5">
        <v>165347.52</v>
      </c>
      <c r="OTR14" s="5">
        <v>165347.52</v>
      </c>
      <c r="OTS14" s="5">
        <v>165347.52</v>
      </c>
      <c r="OTT14" s="5">
        <v>165347.52</v>
      </c>
      <c r="OTU14" s="5">
        <v>165347.52</v>
      </c>
      <c r="OTV14" s="5">
        <v>165347.52</v>
      </c>
      <c r="OTW14" s="5">
        <v>165347.52</v>
      </c>
      <c r="OTX14" s="5">
        <v>165347.52</v>
      </c>
      <c r="OTY14" s="5">
        <v>165347.52</v>
      </c>
      <c r="OTZ14" s="5">
        <v>165347.52</v>
      </c>
      <c r="OUA14" s="5">
        <v>165347.52</v>
      </c>
      <c r="OUB14" s="5">
        <v>165347.52</v>
      </c>
      <c r="OUC14" s="5">
        <v>165347.52</v>
      </c>
      <c r="OUD14" s="5">
        <v>165347.52</v>
      </c>
      <c r="OUE14" s="5">
        <v>165347.52</v>
      </c>
      <c r="OUF14" s="5">
        <v>165347.52</v>
      </c>
      <c r="OUG14" s="5">
        <v>165347.52</v>
      </c>
      <c r="OUH14" s="5">
        <v>165347.52</v>
      </c>
      <c r="OUI14" s="5">
        <v>165347.52</v>
      </c>
      <c r="OUJ14" s="5">
        <v>165347.52</v>
      </c>
      <c r="OUK14" s="5">
        <v>165347.52</v>
      </c>
      <c r="OUL14" s="5">
        <v>165347.52</v>
      </c>
      <c r="OUM14" s="5">
        <v>165347.52</v>
      </c>
      <c r="OUN14" s="5">
        <v>165347.52</v>
      </c>
      <c r="OUO14" s="5">
        <v>165347.52</v>
      </c>
      <c r="OUP14" s="5">
        <v>165347.52</v>
      </c>
      <c r="OUQ14" s="5">
        <v>165347.52</v>
      </c>
      <c r="OUR14" s="5">
        <v>165347.52</v>
      </c>
      <c r="OUS14" s="5">
        <v>165347.52</v>
      </c>
      <c r="OUT14" s="5">
        <v>165347.52</v>
      </c>
      <c r="OUU14" s="5">
        <v>165347.52</v>
      </c>
      <c r="OUV14" s="5">
        <v>165347.52</v>
      </c>
      <c r="OUW14" s="5">
        <v>165347.52</v>
      </c>
      <c r="OUX14" s="5">
        <v>165347.52</v>
      </c>
      <c r="OUY14" s="5">
        <v>165347.52</v>
      </c>
      <c r="OUZ14" s="5">
        <v>165347.52</v>
      </c>
      <c r="OVA14" s="5">
        <v>165347.52</v>
      </c>
      <c r="OVB14" s="5">
        <v>165347.52</v>
      </c>
      <c r="OVC14" s="5">
        <v>165347.52</v>
      </c>
      <c r="OVD14" s="5">
        <v>165347.52</v>
      </c>
      <c r="OVE14" s="5">
        <v>165347.52</v>
      </c>
      <c r="OVF14" s="5">
        <v>165347.52</v>
      </c>
      <c r="OVG14" s="5">
        <v>165347.52</v>
      </c>
      <c r="OVH14" s="5">
        <v>165347.52</v>
      </c>
      <c r="OVI14" s="5">
        <v>165347.52</v>
      </c>
      <c r="OVJ14" s="5">
        <v>165347.52</v>
      </c>
      <c r="OVK14" s="5">
        <v>165347.52</v>
      </c>
      <c r="OVL14" s="5">
        <v>165347.52</v>
      </c>
      <c r="OVM14" s="5">
        <v>165347.52</v>
      </c>
      <c r="OVN14" s="5">
        <v>165347.52</v>
      </c>
      <c r="OVO14" s="5">
        <v>165347.52</v>
      </c>
      <c r="OVP14" s="5">
        <v>165347.52</v>
      </c>
      <c r="OVQ14" s="5">
        <v>165347.52</v>
      </c>
      <c r="OVR14" s="5">
        <v>165347.52</v>
      </c>
      <c r="OVS14" s="5">
        <v>165347.52</v>
      </c>
      <c r="OVT14" s="5">
        <v>165347.52</v>
      </c>
      <c r="OVU14" s="5">
        <v>165347.52</v>
      </c>
      <c r="OVV14" s="5">
        <v>165347.52</v>
      </c>
      <c r="OVW14" s="5">
        <v>165347.52</v>
      </c>
      <c r="OVX14" s="5">
        <v>165347.52</v>
      </c>
      <c r="OVY14" s="5">
        <v>165347.52</v>
      </c>
      <c r="OVZ14" s="5">
        <v>165347.52</v>
      </c>
      <c r="OWA14" s="5">
        <v>165347.52</v>
      </c>
      <c r="OWB14" s="5">
        <v>165347.52</v>
      </c>
      <c r="OWC14" s="5">
        <v>165347.52</v>
      </c>
      <c r="OWD14" s="5">
        <v>165347.52</v>
      </c>
      <c r="OWE14" s="5">
        <v>165347.52</v>
      </c>
      <c r="OWF14" s="5">
        <v>165347.52</v>
      </c>
      <c r="OWG14" s="5">
        <v>165347.52</v>
      </c>
      <c r="OWH14" s="5">
        <v>165347.52</v>
      </c>
      <c r="OWI14" s="5">
        <v>165347.52</v>
      </c>
      <c r="OWJ14" s="5">
        <v>165347.52</v>
      </c>
      <c r="OWK14" s="5">
        <v>165347.52</v>
      </c>
      <c r="OWL14" s="5">
        <v>165347.52</v>
      </c>
      <c r="OWM14" s="5">
        <v>165347.52</v>
      </c>
      <c r="OWN14" s="5">
        <v>165347.52</v>
      </c>
      <c r="OWO14" s="5">
        <v>165347.52</v>
      </c>
      <c r="OWP14" s="5">
        <v>165347.52</v>
      </c>
      <c r="OWQ14" s="5">
        <v>165347.52</v>
      </c>
      <c r="OWR14" s="5">
        <v>165347.52</v>
      </c>
      <c r="OWS14" s="5">
        <v>165347.52</v>
      </c>
      <c r="OWT14" s="5">
        <v>165347.52</v>
      </c>
      <c r="OWU14" s="5">
        <v>165347.52</v>
      </c>
      <c r="OWV14" s="5">
        <v>165347.52</v>
      </c>
      <c r="OWW14" s="5">
        <v>165347.52</v>
      </c>
      <c r="OWX14" s="5">
        <v>165347.52</v>
      </c>
      <c r="OWY14" s="5">
        <v>165347.52</v>
      </c>
      <c r="OWZ14" s="5">
        <v>165347.52</v>
      </c>
      <c r="OXA14" s="5">
        <v>165347.52</v>
      </c>
      <c r="OXB14" s="5">
        <v>165347.52</v>
      </c>
      <c r="OXC14" s="5">
        <v>165347.52</v>
      </c>
      <c r="OXD14" s="5">
        <v>165347.52</v>
      </c>
      <c r="OXE14" s="5">
        <v>165347.52</v>
      </c>
      <c r="OXF14" s="5">
        <v>165347.52</v>
      </c>
      <c r="OXG14" s="5">
        <v>165347.52</v>
      </c>
      <c r="OXH14" s="5">
        <v>165347.52</v>
      </c>
      <c r="OXI14" s="5">
        <v>165347.52</v>
      </c>
      <c r="OXJ14" s="5">
        <v>165347.52</v>
      </c>
      <c r="OXK14" s="5">
        <v>165347.52</v>
      </c>
      <c r="OXL14" s="5">
        <v>165347.52</v>
      </c>
      <c r="OXM14" s="5">
        <v>165347.52</v>
      </c>
      <c r="OXN14" s="5">
        <v>165347.52</v>
      </c>
      <c r="OXO14" s="5">
        <v>165347.52</v>
      </c>
      <c r="OXP14" s="5">
        <v>165347.52</v>
      </c>
      <c r="OXQ14" s="5">
        <v>165347.52</v>
      </c>
      <c r="OXR14" s="5">
        <v>165347.52</v>
      </c>
      <c r="OXS14" s="5">
        <v>165347.52</v>
      </c>
      <c r="OXT14" s="5">
        <v>165347.52</v>
      </c>
      <c r="OXU14" s="5">
        <v>165347.52</v>
      </c>
      <c r="OXV14" s="5">
        <v>165347.52</v>
      </c>
      <c r="OXW14" s="5">
        <v>165347.52</v>
      </c>
      <c r="OXX14" s="5">
        <v>165347.52</v>
      </c>
      <c r="OXY14" s="5">
        <v>165347.52</v>
      </c>
      <c r="OXZ14" s="5">
        <v>165347.52</v>
      </c>
      <c r="OYA14" s="5">
        <v>165347.52</v>
      </c>
      <c r="OYB14" s="5">
        <v>165347.52</v>
      </c>
      <c r="OYC14" s="5">
        <v>165347.52</v>
      </c>
      <c r="OYD14" s="5">
        <v>165347.52</v>
      </c>
      <c r="OYE14" s="5">
        <v>165347.52</v>
      </c>
      <c r="OYF14" s="5">
        <v>165347.52</v>
      </c>
      <c r="OYG14" s="5">
        <v>165347.52</v>
      </c>
      <c r="OYH14" s="5">
        <v>165347.52</v>
      </c>
      <c r="OYI14" s="5">
        <v>165347.52</v>
      </c>
      <c r="OYJ14" s="5">
        <v>165347.52</v>
      </c>
      <c r="OYK14" s="5">
        <v>165347.52</v>
      </c>
      <c r="OYL14" s="5">
        <v>165347.52</v>
      </c>
      <c r="OYM14" s="5">
        <v>165347.52</v>
      </c>
      <c r="OYN14" s="5">
        <v>165347.52</v>
      </c>
      <c r="OYO14" s="5">
        <v>165347.52</v>
      </c>
      <c r="OYP14" s="5">
        <v>165347.52</v>
      </c>
      <c r="OYQ14" s="5">
        <v>165347.52</v>
      </c>
      <c r="OYR14" s="5">
        <v>165347.52</v>
      </c>
      <c r="OYS14" s="5">
        <v>165347.52</v>
      </c>
      <c r="OYT14" s="5">
        <v>165347.52</v>
      </c>
      <c r="OYU14" s="5">
        <v>165347.52</v>
      </c>
      <c r="OYV14" s="5">
        <v>165347.52</v>
      </c>
      <c r="OYW14" s="5">
        <v>165347.52</v>
      </c>
      <c r="OYX14" s="5">
        <v>165347.52</v>
      </c>
      <c r="OYY14" s="5">
        <v>165347.52</v>
      </c>
      <c r="OYZ14" s="5">
        <v>165347.52</v>
      </c>
      <c r="OZA14" s="5">
        <v>165347.52</v>
      </c>
      <c r="OZB14" s="5">
        <v>165347.52</v>
      </c>
      <c r="OZC14" s="5">
        <v>165347.52</v>
      </c>
      <c r="OZD14" s="5">
        <v>165347.52</v>
      </c>
      <c r="OZE14" s="5">
        <v>165347.52</v>
      </c>
      <c r="OZF14" s="5">
        <v>165347.52</v>
      </c>
      <c r="OZG14" s="5">
        <v>165347.52</v>
      </c>
      <c r="OZH14" s="5">
        <v>165347.52</v>
      </c>
      <c r="OZI14" s="5">
        <v>165347.52</v>
      </c>
      <c r="OZJ14" s="5">
        <v>165347.52</v>
      </c>
      <c r="OZK14" s="5">
        <v>165347.52</v>
      </c>
      <c r="OZL14" s="5">
        <v>165347.52</v>
      </c>
      <c r="OZM14" s="5">
        <v>165347.52</v>
      </c>
      <c r="OZN14" s="5">
        <v>165347.52</v>
      </c>
      <c r="OZO14" s="5">
        <v>165347.52</v>
      </c>
      <c r="OZP14" s="5">
        <v>165347.52</v>
      </c>
      <c r="OZQ14" s="5">
        <v>165347.52</v>
      </c>
      <c r="OZR14" s="5">
        <v>165347.52</v>
      </c>
      <c r="OZS14" s="5">
        <v>165347.52</v>
      </c>
      <c r="OZT14" s="5">
        <v>165347.52</v>
      </c>
      <c r="OZU14" s="5">
        <v>165347.52</v>
      </c>
      <c r="OZV14" s="5">
        <v>165347.52</v>
      </c>
      <c r="OZW14" s="5">
        <v>165347.52</v>
      </c>
      <c r="OZX14" s="5">
        <v>165347.52</v>
      </c>
      <c r="OZY14" s="5">
        <v>165347.52</v>
      </c>
      <c r="OZZ14" s="5">
        <v>165347.52</v>
      </c>
      <c r="PAA14" s="5">
        <v>165347.52</v>
      </c>
      <c r="PAB14" s="5">
        <v>165347.52</v>
      </c>
      <c r="PAC14" s="5">
        <v>165347.52</v>
      </c>
      <c r="PAD14" s="5">
        <v>165347.52</v>
      </c>
      <c r="PAE14" s="5">
        <v>165347.52</v>
      </c>
      <c r="PAF14" s="5">
        <v>165347.52</v>
      </c>
      <c r="PAG14" s="5">
        <v>165347.52</v>
      </c>
      <c r="PAH14" s="5">
        <v>165347.52</v>
      </c>
      <c r="PAI14" s="5">
        <v>165347.52</v>
      </c>
      <c r="PAJ14" s="5">
        <v>165347.52</v>
      </c>
      <c r="PAK14" s="5">
        <v>165347.52</v>
      </c>
      <c r="PAL14" s="5">
        <v>165347.52</v>
      </c>
      <c r="PAM14" s="5">
        <v>165347.52</v>
      </c>
      <c r="PAN14" s="5">
        <v>165347.52</v>
      </c>
      <c r="PAO14" s="5">
        <v>165347.52</v>
      </c>
      <c r="PAP14" s="5">
        <v>165347.52</v>
      </c>
      <c r="PAQ14" s="5">
        <v>165347.52</v>
      </c>
      <c r="PAR14" s="5">
        <v>165347.52</v>
      </c>
      <c r="PAS14" s="5">
        <v>165347.52</v>
      </c>
      <c r="PAT14" s="5">
        <v>165347.52</v>
      </c>
      <c r="PAU14" s="5">
        <v>165347.52</v>
      </c>
      <c r="PAV14" s="5">
        <v>165347.52</v>
      </c>
      <c r="PAW14" s="5">
        <v>165347.52</v>
      </c>
      <c r="PAX14" s="5">
        <v>165347.52</v>
      </c>
      <c r="PAY14" s="5">
        <v>165347.52</v>
      </c>
      <c r="PAZ14" s="5">
        <v>165347.52</v>
      </c>
      <c r="PBA14" s="5">
        <v>165347.52</v>
      </c>
      <c r="PBB14" s="5">
        <v>165347.52</v>
      </c>
      <c r="PBC14" s="5">
        <v>165347.52</v>
      </c>
      <c r="PBD14" s="5">
        <v>165347.52</v>
      </c>
      <c r="PBE14" s="5">
        <v>165347.52</v>
      </c>
      <c r="PBF14" s="5">
        <v>165347.52</v>
      </c>
      <c r="PBG14" s="5">
        <v>165347.52</v>
      </c>
      <c r="PBH14" s="5">
        <v>165347.52</v>
      </c>
      <c r="PBI14" s="5">
        <v>165347.52</v>
      </c>
      <c r="PBJ14" s="5">
        <v>165347.52</v>
      </c>
      <c r="PBK14" s="5">
        <v>165347.52</v>
      </c>
      <c r="PBL14" s="5">
        <v>165347.52</v>
      </c>
      <c r="PBM14" s="5">
        <v>165347.52</v>
      </c>
      <c r="PBN14" s="5">
        <v>165347.52</v>
      </c>
      <c r="PBO14" s="5">
        <v>165347.52</v>
      </c>
      <c r="PBP14" s="5">
        <v>165347.52</v>
      </c>
      <c r="PBQ14" s="5">
        <v>165347.52</v>
      </c>
      <c r="PBR14" s="5">
        <v>165347.52</v>
      </c>
      <c r="PBS14" s="5">
        <v>165347.52</v>
      </c>
      <c r="PBT14" s="5">
        <v>165347.52</v>
      </c>
      <c r="PBU14" s="5">
        <v>165347.52</v>
      </c>
      <c r="PBV14" s="5">
        <v>165347.52</v>
      </c>
      <c r="PBW14" s="5">
        <v>165347.52</v>
      </c>
      <c r="PBX14" s="5">
        <v>165347.52</v>
      </c>
      <c r="PBY14" s="5">
        <v>165347.52</v>
      </c>
      <c r="PBZ14" s="5">
        <v>165347.52</v>
      </c>
      <c r="PCA14" s="5">
        <v>165347.52</v>
      </c>
      <c r="PCB14" s="5">
        <v>165347.52</v>
      </c>
      <c r="PCC14" s="5">
        <v>165347.52</v>
      </c>
      <c r="PCD14" s="5">
        <v>165347.52</v>
      </c>
      <c r="PCE14" s="5">
        <v>165347.52</v>
      </c>
      <c r="PCF14" s="5">
        <v>165347.52</v>
      </c>
      <c r="PCG14" s="5">
        <v>165347.52</v>
      </c>
      <c r="PCH14" s="5">
        <v>165347.52</v>
      </c>
      <c r="PCI14" s="5">
        <v>165347.52</v>
      </c>
      <c r="PCJ14" s="5">
        <v>165347.52</v>
      </c>
      <c r="PCK14" s="5">
        <v>165347.52</v>
      </c>
      <c r="PCL14" s="5">
        <v>165347.52</v>
      </c>
      <c r="PCM14" s="5">
        <v>165347.52</v>
      </c>
      <c r="PCN14" s="5">
        <v>165347.52</v>
      </c>
      <c r="PCO14" s="5">
        <v>165347.52</v>
      </c>
      <c r="PCP14" s="5">
        <v>165347.52</v>
      </c>
      <c r="PCQ14" s="5">
        <v>165347.52</v>
      </c>
      <c r="PCR14" s="5">
        <v>165347.52</v>
      </c>
      <c r="PCS14" s="5">
        <v>165347.52</v>
      </c>
      <c r="PCT14" s="5">
        <v>165347.52</v>
      </c>
      <c r="PCU14" s="5">
        <v>165347.52</v>
      </c>
      <c r="PCV14" s="5">
        <v>165347.52</v>
      </c>
      <c r="PCW14" s="5">
        <v>165347.52</v>
      </c>
      <c r="PCX14" s="5">
        <v>165347.52</v>
      </c>
      <c r="PCY14" s="5">
        <v>165347.52</v>
      </c>
      <c r="PCZ14" s="5">
        <v>165347.52</v>
      </c>
      <c r="PDA14" s="5">
        <v>165347.52</v>
      </c>
      <c r="PDB14" s="5">
        <v>165347.52</v>
      </c>
      <c r="PDC14" s="5">
        <v>165347.52</v>
      </c>
      <c r="PDD14" s="5">
        <v>165347.52</v>
      </c>
      <c r="PDE14" s="5">
        <v>165347.52</v>
      </c>
      <c r="PDF14" s="5">
        <v>165347.52</v>
      </c>
      <c r="PDG14" s="5">
        <v>165347.52</v>
      </c>
      <c r="PDH14" s="5">
        <v>165347.52</v>
      </c>
      <c r="PDI14" s="5">
        <v>165347.52</v>
      </c>
      <c r="PDJ14" s="5">
        <v>165347.52</v>
      </c>
      <c r="PDK14" s="5">
        <v>165347.52</v>
      </c>
      <c r="PDL14" s="5">
        <v>165347.52</v>
      </c>
      <c r="PDM14" s="5">
        <v>165347.52</v>
      </c>
      <c r="PDN14" s="5">
        <v>165347.52</v>
      </c>
      <c r="PDO14" s="5">
        <v>165347.52</v>
      </c>
      <c r="PDP14" s="5">
        <v>165347.52</v>
      </c>
      <c r="PDQ14" s="5">
        <v>165347.52</v>
      </c>
      <c r="PDR14" s="5">
        <v>165347.52</v>
      </c>
      <c r="PDS14" s="5">
        <v>165347.52</v>
      </c>
      <c r="PDT14" s="5">
        <v>165347.52</v>
      </c>
      <c r="PDU14" s="5">
        <v>165347.52</v>
      </c>
      <c r="PDV14" s="5">
        <v>165347.52</v>
      </c>
      <c r="PDW14" s="5">
        <v>165347.52</v>
      </c>
      <c r="PDX14" s="5">
        <v>165347.52</v>
      </c>
      <c r="PDY14" s="5">
        <v>165347.52</v>
      </c>
      <c r="PDZ14" s="5">
        <v>165347.52</v>
      </c>
      <c r="PEA14" s="5">
        <v>165347.52</v>
      </c>
      <c r="PEB14" s="5">
        <v>165347.52</v>
      </c>
      <c r="PEC14" s="5">
        <v>165347.52</v>
      </c>
      <c r="PED14" s="5">
        <v>165347.52</v>
      </c>
      <c r="PEE14" s="5">
        <v>165347.52</v>
      </c>
      <c r="PEF14" s="5">
        <v>165347.52</v>
      </c>
      <c r="PEG14" s="5">
        <v>165347.52</v>
      </c>
      <c r="PEH14" s="5">
        <v>165347.52</v>
      </c>
      <c r="PEI14" s="5">
        <v>165347.52</v>
      </c>
      <c r="PEJ14" s="5">
        <v>165347.52</v>
      </c>
      <c r="PEK14" s="5">
        <v>165347.52</v>
      </c>
      <c r="PEL14" s="5">
        <v>165347.52</v>
      </c>
      <c r="PEM14" s="5">
        <v>165347.52</v>
      </c>
      <c r="PEN14" s="5">
        <v>165347.52</v>
      </c>
      <c r="PEO14" s="5">
        <v>165347.52</v>
      </c>
      <c r="PEP14" s="5">
        <v>165347.52</v>
      </c>
      <c r="PEQ14" s="5">
        <v>165347.52</v>
      </c>
      <c r="PER14" s="5">
        <v>165347.52</v>
      </c>
      <c r="PES14" s="5">
        <v>165347.52</v>
      </c>
      <c r="PET14" s="5">
        <v>165347.52</v>
      </c>
      <c r="PEU14" s="5">
        <v>165347.52</v>
      </c>
      <c r="PEV14" s="5">
        <v>165347.52</v>
      </c>
      <c r="PEW14" s="5">
        <v>165347.52</v>
      </c>
      <c r="PEX14" s="5">
        <v>165347.52</v>
      </c>
      <c r="PEY14" s="5">
        <v>165347.52</v>
      </c>
      <c r="PEZ14" s="5">
        <v>165347.52</v>
      </c>
      <c r="PFA14" s="5">
        <v>165347.52</v>
      </c>
      <c r="PFB14" s="5">
        <v>165347.52</v>
      </c>
      <c r="PFC14" s="5">
        <v>165347.52</v>
      </c>
      <c r="PFD14" s="5">
        <v>165347.52</v>
      </c>
      <c r="PFE14" s="5">
        <v>165347.52</v>
      </c>
      <c r="PFF14" s="5">
        <v>165347.52</v>
      </c>
      <c r="PFG14" s="5">
        <v>165347.52</v>
      </c>
      <c r="PFH14" s="5">
        <v>165347.52</v>
      </c>
      <c r="PFI14" s="5">
        <v>165347.52</v>
      </c>
      <c r="PFJ14" s="5">
        <v>165347.52</v>
      </c>
      <c r="PFK14" s="5">
        <v>165347.52</v>
      </c>
      <c r="PFL14" s="5">
        <v>165347.52</v>
      </c>
      <c r="PFM14" s="5">
        <v>165347.52</v>
      </c>
      <c r="PFN14" s="5">
        <v>165347.52</v>
      </c>
      <c r="PFO14" s="5">
        <v>165347.52</v>
      </c>
      <c r="PFP14" s="5">
        <v>165347.52</v>
      </c>
      <c r="PFQ14" s="5">
        <v>165347.52</v>
      </c>
      <c r="PFR14" s="5">
        <v>165347.52</v>
      </c>
      <c r="PFS14" s="5">
        <v>165347.52</v>
      </c>
      <c r="PFT14" s="5">
        <v>165347.52</v>
      </c>
      <c r="PFU14" s="5">
        <v>165347.52</v>
      </c>
      <c r="PFV14" s="5">
        <v>165347.52</v>
      </c>
      <c r="PFW14" s="5">
        <v>165347.52</v>
      </c>
      <c r="PFX14" s="5">
        <v>165347.52</v>
      </c>
      <c r="PFY14" s="5">
        <v>165347.52</v>
      </c>
      <c r="PFZ14" s="5">
        <v>165347.52</v>
      </c>
      <c r="PGA14" s="5">
        <v>165347.52</v>
      </c>
      <c r="PGB14" s="5">
        <v>165347.52</v>
      </c>
      <c r="PGC14" s="5">
        <v>165347.52</v>
      </c>
      <c r="PGD14" s="5">
        <v>165347.52</v>
      </c>
      <c r="PGE14" s="5">
        <v>165347.52</v>
      </c>
      <c r="PGF14" s="5">
        <v>165347.52</v>
      </c>
      <c r="PGG14" s="5">
        <v>165347.52</v>
      </c>
      <c r="PGH14" s="5">
        <v>165347.52</v>
      </c>
      <c r="PGI14" s="5">
        <v>165347.52</v>
      </c>
      <c r="PGJ14" s="5">
        <v>165347.52</v>
      </c>
      <c r="PGK14" s="5">
        <v>165347.52</v>
      </c>
      <c r="PGL14" s="5">
        <v>165347.52</v>
      </c>
      <c r="PGM14" s="5">
        <v>165347.52</v>
      </c>
      <c r="PGN14" s="5">
        <v>165347.52</v>
      </c>
      <c r="PGO14" s="5">
        <v>165347.52</v>
      </c>
      <c r="PGP14" s="5">
        <v>165347.52</v>
      </c>
      <c r="PGQ14" s="5">
        <v>165347.52</v>
      </c>
      <c r="PGR14" s="5">
        <v>165347.52</v>
      </c>
      <c r="PGS14" s="5">
        <v>165347.52</v>
      </c>
      <c r="PGT14" s="5">
        <v>165347.52</v>
      </c>
      <c r="PGU14" s="5">
        <v>165347.52</v>
      </c>
      <c r="PGV14" s="5">
        <v>165347.52</v>
      </c>
      <c r="PGW14" s="5">
        <v>165347.52</v>
      </c>
      <c r="PGX14" s="5">
        <v>165347.52</v>
      </c>
      <c r="PGY14" s="5">
        <v>165347.52</v>
      </c>
      <c r="PGZ14" s="5">
        <v>165347.52</v>
      </c>
      <c r="PHA14" s="5">
        <v>165347.52</v>
      </c>
      <c r="PHB14" s="5">
        <v>165347.52</v>
      </c>
      <c r="PHC14" s="5">
        <v>165347.52</v>
      </c>
      <c r="PHD14" s="5">
        <v>165347.52</v>
      </c>
      <c r="PHE14" s="5">
        <v>165347.52</v>
      </c>
      <c r="PHF14" s="5">
        <v>165347.52</v>
      </c>
      <c r="PHG14" s="5">
        <v>165347.52</v>
      </c>
      <c r="PHH14" s="5">
        <v>165347.52</v>
      </c>
      <c r="PHI14" s="5">
        <v>165347.52</v>
      </c>
      <c r="PHJ14" s="5">
        <v>165347.52</v>
      </c>
      <c r="PHK14" s="5">
        <v>165347.52</v>
      </c>
      <c r="PHL14" s="5">
        <v>165347.52</v>
      </c>
      <c r="PHM14" s="5">
        <v>165347.52</v>
      </c>
      <c r="PHN14" s="5">
        <v>165347.52</v>
      </c>
      <c r="PHO14" s="5">
        <v>165347.52</v>
      </c>
      <c r="PHP14" s="5">
        <v>165347.52</v>
      </c>
      <c r="PHQ14" s="5">
        <v>165347.52</v>
      </c>
      <c r="PHR14" s="5">
        <v>165347.52</v>
      </c>
      <c r="PHS14" s="5">
        <v>165347.52</v>
      </c>
      <c r="PHT14" s="5">
        <v>165347.52</v>
      </c>
      <c r="PHU14" s="5">
        <v>165347.52</v>
      </c>
      <c r="PHV14" s="5">
        <v>165347.52</v>
      </c>
      <c r="PHW14" s="5">
        <v>165347.52</v>
      </c>
      <c r="PHX14" s="5">
        <v>165347.52</v>
      </c>
      <c r="PHY14" s="5">
        <v>165347.52</v>
      </c>
      <c r="PHZ14" s="5">
        <v>165347.52</v>
      </c>
      <c r="PIA14" s="5">
        <v>165347.52</v>
      </c>
      <c r="PIB14" s="5">
        <v>165347.52</v>
      </c>
      <c r="PIC14" s="5">
        <v>165347.52</v>
      </c>
      <c r="PID14" s="5">
        <v>165347.52</v>
      </c>
      <c r="PIE14" s="5">
        <v>165347.52</v>
      </c>
      <c r="PIF14" s="5">
        <v>165347.52</v>
      </c>
      <c r="PIG14" s="5">
        <v>165347.52</v>
      </c>
      <c r="PIH14" s="5">
        <v>165347.52</v>
      </c>
      <c r="PII14" s="5">
        <v>165347.52</v>
      </c>
      <c r="PIJ14" s="5">
        <v>165347.52</v>
      </c>
      <c r="PIK14" s="5">
        <v>165347.52</v>
      </c>
      <c r="PIL14" s="5">
        <v>165347.52</v>
      </c>
      <c r="PIM14" s="5">
        <v>165347.52</v>
      </c>
      <c r="PIN14" s="5">
        <v>165347.52</v>
      </c>
      <c r="PIO14" s="5">
        <v>165347.52</v>
      </c>
      <c r="PIP14" s="5">
        <v>165347.52</v>
      </c>
      <c r="PIQ14" s="5">
        <v>165347.52</v>
      </c>
      <c r="PIR14" s="5">
        <v>165347.52</v>
      </c>
      <c r="PIS14" s="5">
        <v>165347.52</v>
      </c>
      <c r="PIT14" s="5">
        <v>165347.52</v>
      </c>
      <c r="PIU14" s="5">
        <v>165347.52</v>
      </c>
      <c r="PIV14" s="5">
        <v>165347.52</v>
      </c>
      <c r="PIW14" s="5">
        <v>165347.52</v>
      </c>
      <c r="PIX14" s="5">
        <v>165347.52</v>
      </c>
      <c r="PIY14" s="5">
        <v>165347.52</v>
      </c>
      <c r="PIZ14" s="5">
        <v>165347.52</v>
      </c>
      <c r="PJA14" s="5">
        <v>165347.52</v>
      </c>
      <c r="PJB14" s="5">
        <v>165347.52</v>
      </c>
      <c r="PJC14" s="5">
        <v>165347.52</v>
      </c>
      <c r="PJD14" s="5">
        <v>165347.52</v>
      </c>
      <c r="PJE14" s="5">
        <v>165347.52</v>
      </c>
      <c r="PJF14" s="5">
        <v>165347.52</v>
      </c>
      <c r="PJG14" s="5">
        <v>165347.52</v>
      </c>
      <c r="PJH14" s="5">
        <v>165347.52</v>
      </c>
      <c r="PJI14" s="5">
        <v>165347.52</v>
      </c>
      <c r="PJJ14" s="5">
        <v>165347.52</v>
      </c>
      <c r="PJK14" s="5">
        <v>165347.52</v>
      </c>
      <c r="PJL14" s="5">
        <v>165347.52</v>
      </c>
      <c r="PJM14" s="5">
        <v>165347.52</v>
      </c>
      <c r="PJN14" s="5">
        <v>165347.52</v>
      </c>
      <c r="PJO14" s="5">
        <v>165347.52</v>
      </c>
      <c r="PJP14" s="5">
        <v>165347.52</v>
      </c>
      <c r="PJQ14" s="5">
        <v>165347.52</v>
      </c>
      <c r="PJR14" s="5">
        <v>165347.52</v>
      </c>
      <c r="PJS14" s="5">
        <v>165347.52</v>
      </c>
      <c r="PJT14" s="5">
        <v>165347.52</v>
      </c>
      <c r="PJU14" s="5">
        <v>165347.52</v>
      </c>
      <c r="PJV14" s="5">
        <v>165347.52</v>
      </c>
      <c r="PJW14" s="5">
        <v>165347.52</v>
      </c>
      <c r="PJX14" s="5">
        <v>165347.52</v>
      </c>
      <c r="PJY14" s="5">
        <v>165347.52</v>
      </c>
      <c r="PJZ14" s="5">
        <v>165347.52</v>
      </c>
      <c r="PKA14" s="5">
        <v>165347.52</v>
      </c>
      <c r="PKB14" s="5">
        <v>165347.52</v>
      </c>
      <c r="PKC14" s="5">
        <v>165347.52</v>
      </c>
      <c r="PKD14" s="5">
        <v>165347.52</v>
      </c>
      <c r="PKE14" s="5">
        <v>165347.52</v>
      </c>
      <c r="PKF14" s="5">
        <v>165347.52</v>
      </c>
      <c r="PKG14" s="5">
        <v>165347.52</v>
      </c>
      <c r="PKH14" s="5">
        <v>165347.52</v>
      </c>
      <c r="PKI14" s="5">
        <v>165347.52</v>
      </c>
      <c r="PKJ14" s="5">
        <v>165347.52</v>
      </c>
      <c r="PKK14" s="5">
        <v>165347.52</v>
      </c>
      <c r="PKL14" s="5">
        <v>165347.52</v>
      </c>
      <c r="PKM14" s="5">
        <v>165347.52</v>
      </c>
      <c r="PKN14" s="5">
        <v>165347.52</v>
      </c>
      <c r="PKO14" s="5">
        <v>165347.52</v>
      </c>
      <c r="PKP14" s="5">
        <v>165347.52</v>
      </c>
      <c r="PKQ14" s="5">
        <v>165347.52</v>
      </c>
      <c r="PKR14" s="5">
        <v>165347.52</v>
      </c>
      <c r="PKS14" s="5">
        <v>165347.52</v>
      </c>
      <c r="PKT14" s="5">
        <v>165347.52</v>
      </c>
      <c r="PKU14" s="5">
        <v>165347.52</v>
      </c>
      <c r="PKV14" s="5">
        <v>165347.52</v>
      </c>
      <c r="PKW14" s="5">
        <v>165347.52</v>
      </c>
      <c r="PKX14" s="5">
        <v>165347.52</v>
      </c>
      <c r="PKY14" s="5">
        <v>165347.52</v>
      </c>
      <c r="PKZ14" s="5">
        <v>165347.52</v>
      </c>
      <c r="PLA14" s="5">
        <v>165347.52</v>
      </c>
      <c r="PLB14" s="5">
        <v>165347.52</v>
      </c>
      <c r="PLC14" s="5">
        <v>165347.52</v>
      </c>
      <c r="PLD14" s="5">
        <v>165347.52</v>
      </c>
      <c r="PLE14" s="5">
        <v>165347.52</v>
      </c>
      <c r="PLF14" s="5">
        <v>165347.52</v>
      </c>
      <c r="PLG14" s="5">
        <v>165347.52</v>
      </c>
      <c r="PLH14" s="5">
        <v>165347.52</v>
      </c>
      <c r="PLI14" s="5">
        <v>165347.52</v>
      </c>
      <c r="PLJ14" s="5">
        <v>165347.52</v>
      </c>
      <c r="PLK14" s="5">
        <v>165347.52</v>
      </c>
      <c r="PLL14" s="5">
        <v>165347.52</v>
      </c>
      <c r="PLM14" s="5">
        <v>165347.52</v>
      </c>
      <c r="PLN14" s="5">
        <v>165347.52</v>
      </c>
      <c r="PLO14" s="5">
        <v>165347.52</v>
      </c>
      <c r="PLP14" s="5">
        <v>165347.52</v>
      </c>
      <c r="PLQ14" s="5">
        <v>165347.52</v>
      </c>
      <c r="PLR14" s="5">
        <v>165347.52</v>
      </c>
      <c r="PLS14" s="5">
        <v>165347.52</v>
      </c>
      <c r="PLT14" s="5">
        <v>165347.52</v>
      </c>
      <c r="PLU14" s="5">
        <v>165347.52</v>
      </c>
      <c r="PLV14" s="5">
        <v>165347.52</v>
      </c>
      <c r="PLW14" s="5">
        <v>165347.52</v>
      </c>
      <c r="PLX14" s="5">
        <v>165347.52</v>
      </c>
      <c r="PLY14" s="5">
        <v>165347.52</v>
      </c>
      <c r="PLZ14" s="5">
        <v>165347.52</v>
      </c>
      <c r="PMA14" s="5">
        <v>165347.52</v>
      </c>
      <c r="PMB14" s="5">
        <v>165347.52</v>
      </c>
      <c r="PMC14" s="5">
        <v>165347.52</v>
      </c>
      <c r="PMD14" s="5">
        <v>165347.52</v>
      </c>
      <c r="PME14" s="5">
        <v>165347.52</v>
      </c>
      <c r="PMF14" s="5">
        <v>165347.52</v>
      </c>
      <c r="PMG14" s="5">
        <v>165347.52</v>
      </c>
      <c r="PMH14" s="5">
        <v>165347.52</v>
      </c>
      <c r="PMI14" s="5">
        <v>165347.52</v>
      </c>
      <c r="PMJ14" s="5">
        <v>165347.52</v>
      </c>
      <c r="PMK14" s="5">
        <v>165347.52</v>
      </c>
      <c r="PML14" s="5">
        <v>165347.52</v>
      </c>
      <c r="PMM14" s="5">
        <v>165347.52</v>
      </c>
      <c r="PMN14" s="5">
        <v>165347.52</v>
      </c>
      <c r="PMO14" s="5">
        <v>165347.52</v>
      </c>
      <c r="PMP14" s="5">
        <v>165347.52</v>
      </c>
      <c r="PMQ14" s="5">
        <v>165347.52</v>
      </c>
      <c r="PMR14" s="5">
        <v>165347.52</v>
      </c>
      <c r="PMS14" s="5">
        <v>165347.52</v>
      </c>
      <c r="PMT14" s="5">
        <v>165347.52</v>
      </c>
      <c r="PMU14" s="5">
        <v>165347.52</v>
      </c>
      <c r="PMV14" s="5">
        <v>165347.52</v>
      </c>
      <c r="PMW14" s="5">
        <v>165347.52</v>
      </c>
      <c r="PMX14" s="5">
        <v>165347.52</v>
      </c>
      <c r="PMY14" s="5">
        <v>165347.52</v>
      </c>
      <c r="PMZ14" s="5">
        <v>165347.52</v>
      </c>
      <c r="PNA14" s="5">
        <v>165347.52</v>
      </c>
      <c r="PNB14" s="5">
        <v>165347.52</v>
      </c>
      <c r="PNC14" s="5">
        <v>165347.52</v>
      </c>
      <c r="PND14" s="5">
        <v>165347.52</v>
      </c>
      <c r="PNE14" s="5">
        <v>165347.52</v>
      </c>
      <c r="PNF14" s="5">
        <v>165347.52</v>
      </c>
      <c r="PNG14" s="5">
        <v>165347.52</v>
      </c>
      <c r="PNH14" s="5">
        <v>165347.52</v>
      </c>
      <c r="PNI14" s="5">
        <v>165347.52</v>
      </c>
      <c r="PNJ14" s="5">
        <v>165347.52</v>
      </c>
      <c r="PNK14" s="5">
        <v>165347.52</v>
      </c>
      <c r="PNL14" s="5">
        <v>165347.52</v>
      </c>
      <c r="PNM14" s="5">
        <v>165347.52</v>
      </c>
      <c r="PNN14" s="5">
        <v>165347.52</v>
      </c>
      <c r="PNO14" s="5">
        <v>165347.52</v>
      </c>
      <c r="PNP14" s="5">
        <v>165347.52</v>
      </c>
      <c r="PNQ14" s="5">
        <v>165347.52</v>
      </c>
      <c r="PNR14" s="5">
        <v>165347.52</v>
      </c>
      <c r="PNS14" s="5">
        <v>165347.52</v>
      </c>
      <c r="PNT14" s="5">
        <v>165347.52</v>
      </c>
      <c r="PNU14" s="5">
        <v>165347.52</v>
      </c>
      <c r="PNV14" s="5">
        <v>165347.52</v>
      </c>
      <c r="PNW14" s="5">
        <v>165347.52</v>
      </c>
      <c r="PNX14" s="5">
        <v>165347.52</v>
      </c>
      <c r="PNY14" s="5">
        <v>165347.52</v>
      </c>
      <c r="PNZ14" s="5">
        <v>165347.52</v>
      </c>
      <c r="POA14" s="5">
        <v>165347.52</v>
      </c>
      <c r="POB14" s="5">
        <v>165347.52</v>
      </c>
      <c r="POC14" s="5">
        <v>165347.52</v>
      </c>
      <c r="POD14" s="5">
        <v>165347.52</v>
      </c>
      <c r="POE14" s="5">
        <v>165347.52</v>
      </c>
      <c r="POF14" s="5">
        <v>165347.52</v>
      </c>
      <c r="POG14" s="5">
        <v>165347.52</v>
      </c>
      <c r="POH14" s="5">
        <v>165347.52</v>
      </c>
      <c r="POI14" s="5">
        <v>165347.52</v>
      </c>
      <c r="POJ14" s="5">
        <v>165347.52</v>
      </c>
      <c r="POK14" s="5">
        <v>165347.52</v>
      </c>
      <c r="POL14" s="5">
        <v>165347.52</v>
      </c>
      <c r="POM14" s="5">
        <v>165347.52</v>
      </c>
      <c r="PON14" s="5">
        <v>165347.52</v>
      </c>
      <c r="POO14" s="5">
        <v>165347.52</v>
      </c>
      <c r="POP14" s="5">
        <v>165347.52</v>
      </c>
      <c r="POQ14" s="5">
        <v>165347.52</v>
      </c>
      <c r="POR14" s="5">
        <v>165347.52</v>
      </c>
      <c r="POS14" s="5">
        <v>165347.52</v>
      </c>
      <c r="POT14" s="5">
        <v>165347.52</v>
      </c>
      <c r="POU14" s="5">
        <v>165347.52</v>
      </c>
      <c r="POV14" s="5">
        <v>165347.52</v>
      </c>
      <c r="POW14" s="5">
        <v>165347.52</v>
      </c>
      <c r="POX14" s="5">
        <v>165347.52</v>
      </c>
      <c r="POY14" s="5">
        <v>165347.52</v>
      </c>
      <c r="POZ14" s="5">
        <v>165347.52</v>
      </c>
      <c r="PPA14" s="5">
        <v>165347.52</v>
      </c>
      <c r="PPB14" s="5">
        <v>165347.52</v>
      </c>
      <c r="PPC14" s="5">
        <v>165347.52</v>
      </c>
      <c r="PPD14" s="5">
        <v>165347.52</v>
      </c>
      <c r="PPE14" s="5">
        <v>165347.52</v>
      </c>
      <c r="PPF14" s="5">
        <v>165347.52</v>
      </c>
      <c r="PPG14" s="5">
        <v>165347.52</v>
      </c>
      <c r="PPH14" s="5">
        <v>165347.52</v>
      </c>
      <c r="PPI14" s="5">
        <v>165347.52</v>
      </c>
      <c r="PPJ14" s="5">
        <v>165347.52</v>
      </c>
      <c r="PPK14" s="5">
        <v>165347.52</v>
      </c>
      <c r="PPL14" s="5">
        <v>165347.52</v>
      </c>
      <c r="PPM14" s="5">
        <v>165347.52</v>
      </c>
      <c r="PPN14" s="5">
        <v>165347.52</v>
      </c>
      <c r="PPO14" s="5">
        <v>165347.52</v>
      </c>
      <c r="PPP14" s="5">
        <v>165347.52</v>
      </c>
      <c r="PPQ14" s="5">
        <v>165347.52</v>
      </c>
      <c r="PPR14" s="5">
        <v>165347.52</v>
      </c>
      <c r="PPS14" s="5">
        <v>165347.52</v>
      </c>
      <c r="PPT14" s="5">
        <v>165347.52</v>
      </c>
      <c r="PPU14" s="5">
        <v>165347.52</v>
      </c>
      <c r="PPV14" s="5">
        <v>165347.52</v>
      </c>
      <c r="PPW14" s="5">
        <v>165347.52</v>
      </c>
      <c r="PPX14" s="5">
        <v>165347.52</v>
      </c>
      <c r="PPY14" s="5">
        <v>165347.52</v>
      </c>
      <c r="PPZ14" s="5">
        <v>165347.52</v>
      </c>
      <c r="PQA14" s="5">
        <v>165347.52</v>
      </c>
      <c r="PQB14" s="5">
        <v>165347.52</v>
      </c>
      <c r="PQC14" s="5">
        <v>165347.52</v>
      </c>
      <c r="PQD14" s="5">
        <v>165347.52</v>
      </c>
      <c r="PQE14" s="5">
        <v>165347.52</v>
      </c>
      <c r="PQF14" s="5">
        <v>165347.52</v>
      </c>
      <c r="PQG14" s="5">
        <v>165347.52</v>
      </c>
      <c r="PQH14" s="5">
        <v>165347.52</v>
      </c>
      <c r="PQI14" s="5">
        <v>165347.52</v>
      </c>
      <c r="PQJ14" s="5">
        <v>165347.52</v>
      </c>
      <c r="PQK14" s="5">
        <v>165347.52</v>
      </c>
      <c r="PQL14" s="5">
        <v>165347.52</v>
      </c>
      <c r="PQM14" s="5">
        <v>165347.52</v>
      </c>
      <c r="PQN14" s="5">
        <v>165347.52</v>
      </c>
      <c r="PQO14" s="5">
        <v>165347.52</v>
      </c>
      <c r="PQP14" s="5">
        <v>165347.52</v>
      </c>
      <c r="PQQ14" s="5">
        <v>165347.52</v>
      </c>
      <c r="PQR14" s="5">
        <v>165347.52</v>
      </c>
      <c r="PQS14" s="5">
        <v>165347.52</v>
      </c>
      <c r="PQT14" s="5">
        <v>165347.52</v>
      </c>
      <c r="PQU14" s="5">
        <v>165347.52</v>
      </c>
      <c r="PQV14" s="5">
        <v>165347.52</v>
      </c>
      <c r="PQW14" s="5">
        <v>165347.52</v>
      </c>
      <c r="PQX14" s="5">
        <v>165347.52</v>
      </c>
      <c r="PQY14" s="5">
        <v>165347.52</v>
      </c>
      <c r="PQZ14" s="5">
        <v>165347.52</v>
      </c>
      <c r="PRA14" s="5">
        <v>165347.52</v>
      </c>
      <c r="PRB14" s="5">
        <v>165347.52</v>
      </c>
      <c r="PRC14" s="5">
        <v>165347.52</v>
      </c>
      <c r="PRD14" s="5">
        <v>165347.52</v>
      </c>
      <c r="PRE14" s="5">
        <v>165347.52</v>
      </c>
      <c r="PRF14" s="5">
        <v>165347.52</v>
      </c>
      <c r="PRG14" s="5">
        <v>165347.52</v>
      </c>
      <c r="PRH14" s="5">
        <v>165347.52</v>
      </c>
      <c r="PRI14" s="5">
        <v>165347.52</v>
      </c>
      <c r="PRJ14" s="5">
        <v>165347.52</v>
      </c>
      <c r="PRK14" s="5">
        <v>165347.52</v>
      </c>
      <c r="PRL14" s="5">
        <v>165347.52</v>
      </c>
      <c r="PRM14" s="5">
        <v>165347.52</v>
      </c>
      <c r="PRN14" s="5">
        <v>165347.52</v>
      </c>
      <c r="PRO14" s="5">
        <v>165347.52</v>
      </c>
      <c r="PRP14" s="5">
        <v>165347.52</v>
      </c>
      <c r="PRQ14" s="5">
        <v>165347.52</v>
      </c>
      <c r="PRR14" s="5">
        <v>165347.52</v>
      </c>
      <c r="PRS14" s="5">
        <v>165347.52</v>
      </c>
      <c r="PRT14" s="5">
        <v>165347.52</v>
      </c>
      <c r="PRU14" s="5">
        <v>165347.52</v>
      </c>
      <c r="PRV14" s="5">
        <v>165347.52</v>
      </c>
      <c r="PRW14" s="5">
        <v>165347.52</v>
      </c>
      <c r="PRX14" s="5">
        <v>165347.52</v>
      </c>
      <c r="PRY14" s="5">
        <v>165347.52</v>
      </c>
      <c r="PRZ14" s="5">
        <v>165347.52</v>
      </c>
      <c r="PSA14" s="5">
        <v>165347.52</v>
      </c>
      <c r="PSB14" s="5">
        <v>165347.52</v>
      </c>
      <c r="PSC14" s="5">
        <v>165347.52</v>
      </c>
      <c r="PSD14" s="5">
        <v>165347.52</v>
      </c>
      <c r="PSE14" s="5">
        <v>165347.52</v>
      </c>
      <c r="PSF14" s="5">
        <v>165347.52</v>
      </c>
      <c r="PSG14" s="5">
        <v>165347.52</v>
      </c>
      <c r="PSH14" s="5">
        <v>165347.52</v>
      </c>
      <c r="PSI14" s="5">
        <v>165347.52</v>
      </c>
      <c r="PSJ14" s="5">
        <v>165347.52</v>
      </c>
      <c r="PSK14" s="5">
        <v>165347.52</v>
      </c>
      <c r="PSL14" s="5">
        <v>165347.52</v>
      </c>
      <c r="PSM14" s="5">
        <v>165347.52</v>
      </c>
      <c r="PSN14" s="5">
        <v>165347.52</v>
      </c>
      <c r="PSO14" s="5">
        <v>165347.52</v>
      </c>
      <c r="PSP14" s="5">
        <v>165347.52</v>
      </c>
      <c r="PSQ14" s="5">
        <v>165347.52</v>
      </c>
      <c r="PSR14" s="5">
        <v>165347.52</v>
      </c>
      <c r="PSS14" s="5">
        <v>165347.52</v>
      </c>
      <c r="PST14" s="5">
        <v>165347.52</v>
      </c>
      <c r="PSU14" s="5">
        <v>165347.52</v>
      </c>
      <c r="PSV14" s="5">
        <v>165347.52</v>
      </c>
      <c r="PSW14" s="5">
        <v>165347.52</v>
      </c>
      <c r="PSX14" s="5">
        <v>165347.52</v>
      </c>
      <c r="PSY14" s="5">
        <v>165347.52</v>
      </c>
      <c r="PSZ14" s="5">
        <v>165347.52</v>
      </c>
      <c r="PTA14" s="5">
        <v>165347.52</v>
      </c>
      <c r="PTB14" s="5">
        <v>165347.52</v>
      </c>
      <c r="PTC14" s="5">
        <v>165347.52</v>
      </c>
      <c r="PTD14" s="5">
        <v>165347.52</v>
      </c>
      <c r="PTE14" s="5">
        <v>165347.52</v>
      </c>
      <c r="PTF14" s="5">
        <v>165347.52</v>
      </c>
      <c r="PTG14" s="5">
        <v>165347.52</v>
      </c>
      <c r="PTH14" s="5">
        <v>165347.52</v>
      </c>
      <c r="PTI14" s="5">
        <v>165347.52</v>
      </c>
      <c r="PTJ14" s="5">
        <v>165347.52</v>
      </c>
      <c r="PTK14" s="5">
        <v>165347.52</v>
      </c>
      <c r="PTL14" s="5">
        <v>165347.52</v>
      </c>
      <c r="PTM14" s="5">
        <v>165347.52</v>
      </c>
      <c r="PTN14" s="5">
        <v>165347.52</v>
      </c>
      <c r="PTO14" s="5">
        <v>165347.52</v>
      </c>
      <c r="PTP14" s="5">
        <v>165347.52</v>
      </c>
      <c r="PTQ14" s="5">
        <v>165347.52</v>
      </c>
      <c r="PTR14" s="5">
        <v>165347.52</v>
      </c>
      <c r="PTS14" s="5">
        <v>165347.52</v>
      </c>
      <c r="PTT14" s="5">
        <v>165347.52</v>
      </c>
      <c r="PTU14" s="5">
        <v>165347.52</v>
      </c>
      <c r="PTV14" s="5">
        <v>165347.52</v>
      </c>
      <c r="PTW14" s="5">
        <v>165347.52</v>
      </c>
      <c r="PTX14" s="5">
        <v>165347.52</v>
      </c>
      <c r="PTY14" s="5">
        <v>165347.52</v>
      </c>
      <c r="PTZ14" s="5">
        <v>165347.52</v>
      </c>
      <c r="PUA14" s="5">
        <v>165347.52</v>
      </c>
      <c r="PUB14" s="5">
        <v>165347.52</v>
      </c>
      <c r="PUC14" s="5">
        <v>165347.52</v>
      </c>
      <c r="PUD14" s="5">
        <v>165347.52</v>
      </c>
      <c r="PUE14" s="5">
        <v>165347.52</v>
      </c>
      <c r="PUF14" s="5">
        <v>165347.52</v>
      </c>
      <c r="PUG14" s="5">
        <v>165347.52</v>
      </c>
      <c r="PUH14" s="5">
        <v>165347.52</v>
      </c>
      <c r="PUI14" s="5">
        <v>165347.52</v>
      </c>
      <c r="PUJ14" s="5">
        <v>165347.52</v>
      </c>
      <c r="PUK14" s="5">
        <v>165347.52</v>
      </c>
      <c r="PUL14" s="5">
        <v>165347.52</v>
      </c>
      <c r="PUM14" s="5">
        <v>165347.52</v>
      </c>
      <c r="PUN14" s="5">
        <v>165347.52</v>
      </c>
      <c r="PUO14" s="5">
        <v>165347.52</v>
      </c>
      <c r="PUP14" s="5">
        <v>165347.52</v>
      </c>
      <c r="PUQ14" s="5">
        <v>165347.52</v>
      </c>
      <c r="PUR14" s="5">
        <v>165347.52</v>
      </c>
      <c r="PUS14" s="5">
        <v>165347.52</v>
      </c>
      <c r="PUT14" s="5">
        <v>165347.52</v>
      </c>
      <c r="PUU14" s="5">
        <v>165347.52</v>
      </c>
      <c r="PUV14" s="5">
        <v>165347.52</v>
      </c>
      <c r="PUW14" s="5">
        <v>165347.52</v>
      </c>
      <c r="PUX14" s="5">
        <v>165347.52</v>
      </c>
      <c r="PUY14" s="5">
        <v>165347.52</v>
      </c>
      <c r="PUZ14" s="5">
        <v>165347.52</v>
      </c>
      <c r="PVA14" s="5">
        <v>165347.52</v>
      </c>
      <c r="PVB14" s="5">
        <v>165347.52</v>
      </c>
      <c r="PVC14" s="5">
        <v>165347.52</v>
      </c>
      <c r="PVD14" s="5">
        <v>165347.52</v>
      </c>
      <c r="PVE14" s="5">
        <v>165347.52</v>
      </c>
      <c r="PVF14" s="5">
        <v>165347.52</v>
      </c>
      <c r="PVG14" s="5">
        <v>165347.52</v>
      </c>
      <c r="PVH14" s="5">
        <v>165347.52</v>
      </c>
      <c r="PVI14" s="5">
        <v>165347.52</v>
      </c>
      <c r="PVJ14" s="5">
        <v>165347.52</v>
      </c>
      <c r="PVK14" s="5">
        <v>165347.52</v>
      </c>
      <c r="PVL14" s="5">
        <v>165347.52</v>
      </c>
      <c r="PVM14" s="5">
        <v>165347.52</v>
      </c>
      <c r="PVN14" s="5">
        <v>165347.52</v>
      </c>
      <c r="PVO14" s="5">
        <v>165347.52</v>
      </c>
      <c r="PVP14" s="5">
        <v>165347.52</v>
      </c>
      <c r="PVQ14" s="5">
        <v>165347.52</v>
      </c>
      <c r="PVR14" s="5">
        <v>165347.52</v>
      </c>
      <c r="PVS14" s="5">
        <v>165347.52</v>
      </c>
      <c r="PVT14" s="5">
        <v>165347.52</v>
      </c>
      <c r="PVU14" s="5">
        <v>165347.52</v>
      </c>
      <c r="PVV14" s="5">
        <v>165347.52</v>
      </c>
      <c r="PVW14" s="5">
        <v>165347.52</v>
      </c>
      <c r="PVX14" s="5">
        <v>165347.52</v>
      </c>
      <c r="PVY14" s="5">
        <v>165347.52</v>
      </c>
      <c r="PVZ14" s="5">
        <v>165347.52</v>
      </c>
      <c r="PWA14" s="5">
        <v>165347.52</v>
      </c>
      <c r="PWB14" s="5">
        <v>165347.52</v>
      </c>
      <c r="PWC14" s="5">
        <v>165347.52</v>
      </c>
      <c r="PWD14" s="5">
        <v>165347.52</v>
      </c>
      <c r="PWE14" s="5">
        <v>165347.52</v>
      </c>
      <c r="PWF14" s="5">
        <v>165347.52</v>
      </c>
      <c r="PWG14" s="5">
        <v>165347.52</v>
      </c>
      <c r="PWH14" s="5">
        <v>165347.52</v>
      </c>
      <c r="PWI14" s="5">
        <v>165347.52</v>
      </c>
      <c r="PWJ14" s="5">
        <v>165347.52</v>
      </c>
      <c r="PWK14" s="5">
        <v>165347.52</v>
      </c>
      <c r="PWL14" s="5">
        <v>165347.52</v>
      </c>
      <c r="PWM14" s="5">
        <v>165347.52</v>
      </c>
      <c r="PWN14" s="5">
        <v>165347.52</v>
      </c>
      <c r="PWO14" s="5">
        <v>165347.52</v>
      </c>
      <c r="PWP14" s="5">
        <v>165347.52</v>
      </c>
      <c r="PWQ14" s="5">
        <v>165347.52</v>
      </c>
      <c r="PWR14" s="5">
        <v>165347.52</v>
      </c>
      <c r="PWS14" s="5">
        <v>165347.52</v>
      </c>
      <c r="PWT14" s="5">
        <v>165347.52</v>
      </c>
      <c r="PWU14" s="5">
        <v>165347.52</v>
      </c>
      <c r="PWV14" s="5">
        <v>165347.52</v>
      </c>
      <c r="PWW14" s="5">
        <v>165347.52</v>
      </c>
      <c r="PWX14" s="5">
        <v>165347.52</v>
      </c>
      <c r="PWY14" s="5">
        <v>165347.52</v>
      </c>
      <c r="PWZ14" s="5">
        <v>165347.52</v>
      </c>
      <c r="PXA14" s="5">
        <v>165347.52</v>
      </c>
      <c r="PXB14" s="5">
        <v>165347.52</v>
      </c>
      <c r="PXC14" s="5">
        <v>165347.52</v>
      </c>
      <c r="PXD14" s="5">
        <v>165347.52</v>
      </c>
      <c r="PXE14" s="5">
        <v>165347.52</v>
      </c>
      <c r="PXF14" s="5">
        <v>165347.52</v>
      </c>
      <c r="PXG14" s="5">
        <v>165347.52</v>
      </c>
      <c r="PXH14" s="5">
        <v>165347.52</v>
      </c>
      <c r="PXI14" s="5">
        <v>165347.52</v>
      </c>
      <c r="PXJ14" s="5">
        <v>165347.52</v>
      </c>
      <c r="PXK14" s="5">
        <v>165347.52</v>
      </c>
      <c r="PXL14" s="5">
        <v>165347.52</v>
      </c>
      <c r="PXM14" s="5">
        <v>165347.52</v>
      </c>
      <c r="PXN14" s="5">
        <v>165347.52</v>
      </c>
      <c r="PXO14" s="5">
        <v>165347.52</v>
      </c>
      <c r="PXP14" s="5">
        <v>165347.52</v>
      </c>
      <c r="PXQ14" s="5">
        <v>165347.52</v>
      </c>
      <c r="PXR14" s="5">
        <v>165347.52</v>
      </c>
      <c r="PXS14" s="5">
        <v>165347.52</v>
      </c>
      <c r="PXT14" s="5">
        <v>165347.52</v>
      </c>
      <c r="PXU14" s="5">
        <v>165347.52</v>
      </c>
      <c r="PXV14" s="5">
        <v>165347.52</v>
      </c>
      <c r="PXW14" s="5">
        <v>165347.52</v>
      </c>
      <c r="PXX14" s="5">
        <v>165347.52</v>
      </c>
      <c r="PXY14" s="5">
        <v>165347.52</v>
      </c>
      <c r="PXZ14" s="5">
        <v>165347.52</v>
      </c>
      <c r="PYA14" s="5">
        <v>165347.52</v>
      </c>
      <c r="PYB14" s="5">
        <v>165347.52</v>
      </c>
      <c r="PYC14" s="5">
        <v>165347.52</v>
      </c>
      <c r="PYD14" s="5">
        <v>165347.52</v>
      </c>
      <c r="PYE14" s="5">
        <v>165347.52</v>
      </c>
      <c r="PYF14" s="5">
        <v>165347.52</v>
      </c>
      <c r="PYG14" s="5">
        <v>165347.52</v>
      </c>
      <c r="PYH14" s="5">
        <v>165347.52</v>
      </c>
      <c r="PYI14" s="5">
        <v>165347.52</v>
      </c>
      <c r="PYJ14" s="5">
        <v>165347.52</v>
      </c>
      <c r="PYK14" s="5">
        <v>165347.52</v>
      </c>
      <c r="PYL14" s="5">
        <v>165347.52</v>
      </c>
      <c r="PYM14" s="5">
        <v>165347.52</v>
      </c>
      <c r="PYN14" s="5">
        <v>165347.52</v>
      </c>
      <c r="PYO14" s="5">
        <v>165347.52</v>
      </c>
      <c r="PYP14" s="5">
        <v>165347.52</v>
      </c>
      <c r="PYQ14" s="5">
        <v>165347.52</v>
      </c>
      <c r="PYR14" s="5">
        <v>165347.52</v>
      </c>
      <c r="PYS14" s="5">
        <v>165347.52</v>
      </c>
      <c r="PYT14" s="5">
        <v>165347.52</v>
      </c>
      <c r="PYU14" s="5">
        <v>165347.52</v>
      </c>
      <c r="PYV14" s="5">
        <v>165347.52</v>
      </c>
      <c r="PYW14" s="5">
        <v>165347.52</v>
      </c>
      <c r="PYX14" s="5">
        <v>165347.52</v>
      </c>
      <c r="PYY14" s="5">
        <v>165347.52</v>
      </c>
      <c r="PYZ14" s="5">
        <v>165347.52</v>
      </c>
      <c r="PZA14" s="5">
        <v>165347.52</v>
      </c>
      <c r="PZB14" s="5">
        <v>165347.52</v>
      </c>
      <c r="PZC14" s="5">
        <v>165347.52</v>
      </c>
      <c r="PZD14" s="5">
        <v>165347.52</v>
      </c>
      <c r="PZE14" s="5">
        <v>165347.52</v>
      </c>
      <c r="PZF14" s="5">
        <v>165347.52</v>
      </c>
      <c r="PZG14" s="5">
        <v>165347.52</v>
      </c>
      <c r="PZH14" s="5">
        <v>165347.52</v>
      </c>
      <c r="PZI14" s="5">
        <v>165347.52</v>
      </c>
      <c r="PZJ14" s="5">
        <v>165347.52</v>
      </c>
      <c r="PZK14" s="5">
        <v>165347.52</v>
      </c>
      <c r="PZL14" s="5">
        <v>165347.52</v>
      </c>
      <c r="PZM14" s="5">
        <v>165347.52</v>
      </c>
      <c r="PZN14" s="5">
        <v>165347.52</v>
      </c>
      <c r="PZO14" s="5">
        <v>165347.52</v>
      </c>
      <c r="PZP14" s="5">
        <v>165347.52</v>
      </c>
      <c r="PZQ14" s="5">
        <v>165347.52</v>
      </c>
      <c r="PZR14" s="5">
        <v>165347.52</v>
      </c>
      <c r="PZS14" s="5">
        <v>165347.52</v>
      </c>
      <c r="PZT14" s="5">
        <v>165347.52</v>
      </c>
      <c r="PZU14" s="5">
        <v>165347.52</v>
      </c>
      <c r="PZV14" s="5">
        <v>165347.52</v>
      </c>
      <c r="PZW14" s="5">
        <v>165347.52</v>
      </c>
      <c r="PZX14" s="5">
        <v>165347.52</v>
      </c>
      <c r="PZY14" s="5">
        <v>165347.52</v>
      </c>
      <c r="PZZ14" s="5">
        <v>165347.52</v>
      </c>
      <c r="QAA14" s="5">
        <v>165347.52</v>
      </c>
      <c r="QAB14" s="5">
        <v>165347.52</v>
      </c>
      <c r="QAC14" s="5">
        <v>165347.52</v>
      </c>
      <c r="QAD14" s="5">
        <v>165347.52</v>
      </c>
      <c r="QAE14" s="5">
        <v>165347.52</v>
      </c>
      <c r="QAF14" s="5">
        <v>165347.52</v>
      </c>
      <c r="QAG14" s="5">
        <v>165347.52</v>
      </c>
      <c r="QAH14" s="5">
        <v>165347.52</v>
      </c>
      <c r="QAI14" s="5">
        <v>165347.52</v>
      </c>
      <c r="QAJ14" s="5">
        <v>165347.52</v>
      </c>
      <c r="QAK14" s="5">
        <v>165347.52</v>
      </c>
      <c r="QAL14" s="5">
        <v>165347.52</v>
      </c>
      <c r="QAM14" s="5">
        <v>165347.52</v>
      </c>
      <c r="QAN14" s="5">
        <v>165347.52</v>
      </c>
      <c r="QAO14" s="5">
        <v>165347.52</v>
      </c>
      <c r="QAP14" s="5">
        <v>165347.52</v>
      </c>
      <c r="QAQ14" s="5">
        <v>165347.52</v>
      </c>
      <c r="QAR14" s="5">
        <v>165347.52</v>
      </c>
      <c r="QAS14" s="5">
        <v>165347.52</v>
      </c>
      <c r="QAT14" s="5">
        <v>165347.52</v>
      </c>
      <c r="QAU14" s="5">
        <v>165347.52</v>
      </c>
      <c r="QAV14" s="5">
        <v>165347.52</v>
      </c>
      <c r="QAW14" s="5">
        <v>165347.52</v>
      </c>
      <c r="QAX14" s="5">
        <v>165347.52</v>
      </c>
      <c r="QAY14" s="5">
        <v>165347.52</v>
      </c>
      <c r="QAZ14" s="5">
        <v>165347.52</v>
      </c>
      <c r="QBA14" s="5">
        <v>165347.52</v>
      </c>
      <c r="QBB14" s="5">
        <v>165347.52</v>
      </c>
      <c r="QBC14" s="5">
        <v>165347.52</v>
      </c>
      <c r="QBD14" s="5">
        <v>165347.52</v>
      </c>
      <c r="QBE14" s="5">
        <v>165347.52</v>
      </c>
      <c r="QBF14" s="5">
        <v>165347.52</v>
      </c>
      <c r="QBG14" s="5">
        <v>165347.52</v>
      </c>
      <c r="QBH14" s="5">
        <v>165347.52</v>
      </c>
      <c r="QBI14" s="5">
        <v>165347.52</v>
      </c>
      <c r="QBJ14" s="5">
        <v>165347.52</v>
      </c>
      <c r="QBK14" s="5">
        <v>165347.52</v>
      </c>
      <c r="QBL14" s="5">
        <v>165347.52</v>
      </c>
      <c r="QBM14" s="5">
        <v>165347.52</v>
      </c>
      <c r="QBN14" s="5">
        <v>165347.52</v>
      </c>
      <c r="QBO14" s="5">
        <v>165347.52</v>
      </c>
      <c r="QBP14" s="5">
        <v>165347.52</v>
      </c>
      <c r="QBQ14" s="5">
        <v>165347.52</v>
      </c>
      <c r="QBR14" s="5">
        <v>165347.52</v>
      </c>
      <c r="QBS14" s="5">
        <v>165347.52</v>
      </c>
      <c r="QBT14" s="5">
        <v>165347.52</v>
      </c>
      <c r="QBU14" s="5">
        <v>165347.52</v>
      </c>
      <c r="QBV14" s="5">
        <v>165347.52</v>
      </c>
      <c r="QBW14" s="5">
        <v>165347.52</v>
      </c>
      <c r="QBX14" s="5">
        <v>165347.52</v>
      </c>
      <c r="QBY14" s="5">
        <v>165347.52</v>
      </c>
      <c r="QBZ14" s="5">
        <v>165347.52</v>
      </c>
      <c r="QCA14" s="5">
        <v>165347.52</v>
      </c>
      <c r="QCB14" s="5">
        <v>165347.52</v>
      </c>
      <c r="QCC14" s="5">
        <v>165347.52</v>
      </c>
      <c r="QCD14" s="5">
        <v>165347.52</v>
      </c>
      <c r="QCE14" s="5">
        <v>165347.52</v>
      </c>
      <c r="QCF14" s="5">
        <v>165347.52</v>
      </c>
      <c r="QCG14" s="5">
        <v>165347.52</v>
      </c>
      <c r="QCH14" s="5">
        <v>165347.52</v>
      </c>
      <c r="QCI14" s="5">
        <v>165347.52</v>
      </c>
      <c r="QCJ14" s="5">
        <v>165347.52</v>
      </c>
      <c r="QCK14" s="5">
        <v>165347.52</v>
      </c>
      <c r="QCL14" s="5">
        <v>165347.52</v>
      </c>
      <c r="QCM14" s="5">
        <v>165347.52</v>
      </c>
      <c r="QCN14" s="5">
        <v>165347.52</v>
      </c>
      <c r="QCO14" s="5">
        <v>165347.52</v>
      </c>
      <c r="QCP14" s="5">
        <v>165347.52</v>
      </c>
      <c r="QCQ14" s="5">
        <v>165347.52</v>
      </c>
      <c r="QCR14" s="5">
        <v>165347.52</v>
      </c>
      <c r="QCS14" s="5">
        <v>165347.52</v>
      </c>
      <c r="QCT14" s="5">
        <v>165347.52</v>
      </c>
      <c r="QCU14" s="5">
        <v>165347.52</v>
      </c>
      <c r="QCV14" s="5">
        <v>165347.52</v>
      </c>
      <c r="QCW14" s="5">
        <v>165347.52</v>
      </c>
      <c r="QCX14" s="5">
        <v>165347.52</v>
      </c>
      <c r="QCY14" s="5">
        <v>165347.52</v>
      </c>
      <c r="QCZ14" s="5">
        <v>165347.52</v>
      </c>
      <c r="QDA14" s="5">
        <v>165347.52</v>
      </c>
      <c r="QDB14" s="5">
        <v>165347.52</v>
      </c>
      <c r="QDC14" s="5">
        <v>165347.52</v>
      </c>
      <c r="QDD14" s="5">
        <v>165347.52</v>
      </c>
      <c r="QDE14" s="5">
        <v>165347.52</v>
      </c>
      <c r="QDF14" s="5">
        <v>165347.52</v>
      </c>
      <c r="QDG14" s="5">
        <v>165347.52</v>
      </c>
      <c r="QDH14" s="5">
        <v>165347.52</v>
      </c>
      <c r="QDI14" s="5">
        <v>165347.52</v>
      </c>
      <c r="QDJ14" s="5">
        <v>165347.52</v>
      </c>
      <c r="QDK14" s="5">
        <v>165347.52</v>
      </c>
      <c r="QDL14" s="5">
        <v>165347.52</v>
      </c>
      <c r="QDM14" s="5">
        <v>165347.52</v>
      </c>
      <c r="QDN14" s="5">
        <v>165347.52</v>
      </c>
      <c r="QDO14" s="5">
        <v>165347.52</v>
      </c>
      <c r="QDP14" s="5">
        <v>165347.52</v>
      </c>
      <c r="QDQ14" s="5">
        <v>165347.52</v>
      </c>
      <c r="QDR14" s="5">
        <v>165347.52</v>
      </c>
      <c r="QDS14" s="5">
        <v>165347.52</v>
      </c>
      <c r="QDT14" s="5">
        <v>165347.52</v>
      </c>
      <c r="QDU14" s="5">
        <v>165347.52</v>
      </c>
      <c r="QDV14" s="5">
        <v>165347.52</v>
      </c>
      <c r="QDW14" s="5">
        <v>165347.52</v>
      </c>
      <c r="QDX14" s="5">
        <v>165347.52</v>
      </c>
      <c r="QDY14" s="5">
        <v>165347.52</v>
      </c>
      <c r="QDZ14" s="5">
        <v>165347.52</v>
      </c>
      <c r="QEA14" s="5">
        <v>165347.52</v>
      </c>
      <c r="QEB14" s="5">
        <v>165347.52</v>
      </c>
      <c r="QEC14" s="5">
        <v>165347.52</v>
      </c>
      <c r="QED14" s="5">
        <v>165347.52</v>
      </c>
      <c r="QEE14" s="5">
        <v>165347.52</v>
      </c>
      <c r="QEF14" s="5">
        <v>165347.52</v>
      </c>
      <c r="QEG14" s="5">
        <v>165347.52</v>
      </c>
      <c r="QEH14" s="5">
        <v>165347.52</v>
      </c>
      <c r="QEI14" s="5">
        <v>165347.52</v>
      </c>
      <c r="QEJ14" s="5">
        <v>165347.52</v>
      </c>
      <c r="QEK14" s="5">
        <v>165347.52</v>
      </c>
      <c r="QEL14" s="5">
        <v>165347.52</v>
      </c>
      <c r="QEM14" s="5">
        <v>165347.52</v>
      </c>
      <c r="QEN14" s="5">
        <v>165347.52</v>
      </c>
      <c r="QEO14" s="5">
        <v>165347.52</v>
      </c>
      <c r="QEP14" s="5">
        <v>165347.52</v>
      </c>
      <c r="QEQ14" s="5">
        <v>165347.52</v>
      </c>
      <c r="QER14" s="5">
        <v>165347.52</v>
      </c>
      <c r="QES14" s="5">
        <v>165347.52</v>
      </c>
      <c r="QET14" s="5">
        <v>165347.52</v>
      </c>
      <c r="QEU14" s="5">
        <v>165347.52</v>
      </c>
      <c r="QEV14" s="5">
        <v>165347.52</v>
      </c>
      <c r="QEW14" s="5">
        <v>165347.52</v>
      </c>
      <c r="QEX14" s="5">
        <v>165347.52</v>
      </c>
      <c r="QEY14" s="5">
        <v>165347.52</v>
      </c>
      <c r="QEZ14" s="5">
        <v>165347.52</v>
      </c>
      <c r="QFA14" s="5">
        <v>165347.52</v>
      </c>
      <c r="QFB14" s="5">
        <v>165347.52</v>
      </c>
      <c r="QFC14" s="5">
        <v>165347.52</v>
      </c>
      <c r="QFD14" s="5">
        <v>165347.52</v>
      </c>
      <c r="QFE14" s="5">
        <v>165347.52</v>
      </c>
      <c r="QFF14" s="5">
        <v>165347.52</v>
      </c>
      <c r="QFG14" s="5">
        <v>165347.52</v>
      </c>
      <c r="QFH14" s="5">
        <v>165347.52</v>
      </c>
      <c r="QFI14" s="5">
        <v>165347.52</v>
      </c>
      <c r="QFJ14" s="5">
        <v>165347.52</v>
      </c>
      <c r="QFK14" s="5">
        <v>165347.52</v>
      </c>
      <c r="QFL14" s="5">
        <v>165347.52</v>
      </c>
      <c r="QFM14" s="5">
        <v>165347.52</v>
      </c>
      <c r="QFN14" s="5">
        <v>165347.52</v>
      </c>
      <c r="QFO14" s="5">
        <v>165347.52</v>
      </c>
      <c r="QFP14" s="5">
        <v>165347.52</v>
      </c>
      <c r="QFQ14" s="5">
        <v>165347.52</v>
      </c>
      <c r="QFR14" s="5">
        <v>165347.52</v>
      </c>
      <c r="QFS14" s="5">
        <v>165347.52</v>
      </c>
      <c r="QFT14" s="5">
        <v>165347.52</v>
      </c>
      <c r="QFU14" s="5">
        <v>165347.52</v>
      </c>
      <c r="QFV14" s="5">
        <v>165347.52</v>
      </c>
      <c r="QFW14" s="5">
        <v>165347.52</v>
      </c>
      <c r="QFX14" s="5">
        <v>165347.52</v>
      </c>
      <c r="QFY14" s="5">
        <v>165347.52</v>
      </c>
      <c r="QFZ14" s="5">
        <v>165347.52</v>
      </c>
      <c r="QGA14" s="5">
        <v>165347.52</v>
      </c>
      <c r="QGB14" s="5">
        <v>165347.52</v>
      </c>
      <c r="QGC14" s="5">
        <v>165347.52</v>
      </c>
      <c r="QGD14" s="5">
        <v>165347.52</v>
      </c>
      <c r="QGE14" s="5">
        <v>165347.52</v>
      </c>
      <c r="QGF14" s="5">
        <v>165347.52</v>
      </c>
      <c r="QGG14" s="5">
        <v>165347.52</v>
      </c>
      <c r="QGH14" s="5">
        <v>165347.52</v>
      </c>
      <c r="QGI14" s="5">
        <v>165347.52</v>
      </c>
      <c r="QGJ14" s="5">
        <v>165347.52</v>
      </c>
      <c r="QGK14" s="5">
        <v>165347.52</v>
      </c>
      <c r="QGL14" s="5">
        <v>165347.52</v>
      </c>
      <c r="QGM14" s="5">
        <v>165347.52</v>
      </c>
      <c r="QGN14" s="5">
        <v>165347.52</v>
      </c>
      <c r="QGO14" s="5">
        <v>165347.52</v>
      </c>
      <c r="QGP14" s="5">
        <v>165347.52</v>
      </c>
      <c r="QGQ14" s="5">
        <v>165347.52</v>
      </c>
      <c r="QGR14" s="5">
        <v>165347.52</v>
      </c>
      <c r="QGS14" s="5">
        <v>165347.52</v>
      </c>
      <c r="QGT14" s="5">
        <v>165347.52</v>
      </c>
      <c r="QGU14" s="5">
        <v>165347.52</v>
      </c>
      <c r="QGV14" s="5">
        <v>165347.52</v>
      </c>
      <c r="QGW14" s="5">
        <v>165347.52</v>
      </c>
      <c r="QGX14" s="5">
        <v>165347.52</v>
      </c>
      <c r="QGY14" s="5">
        <v>165347.52</v>
      </c>
      <c r="QGZ14" s="5">
        <v>165347.52</v>
      </c>
      <c r="QHA14" s="5">
        <v>165347.52</v>
      </c>
      <c r="QHB14" s="5">
        <v>165347.52</v>
      </c>
      <c r="QHC14" s="5">
        <v>165347.52</v>
      </c>
      <c r="QHD14" s="5">
        <v>165347.52</v>
      </c>
      <c r="QHE14" s="5">
        <v>165347.52</v>
      </c>
      <c r="QHF14" s="5">
        <v>165347.52</v>
      </c>
      <c r="QHG14" s="5">
        <v>165347.52</v>
      </c>
      <c r="QHH14" s="5">
        <v>165347.52</v>
      </c>
      <c r="QHI14" s="5">
        <v>165347.52</v>
      </c>
      <c r="QHJ14" s="5">
        <v>165347.52</v>
      </c>
      <c r="QHK14" s="5">
        <v>165347.52</v>
      </c>
      <c r="QHL14" s="5">
        <v>165347.52</v>
      </c>
      <c r="QHM14" s="5">
        <v>165347.52</v>
      </c>
      <c r="QHN14" s="5">
        <v>165347.52</v>
      </c>
      <c r="QHO14" s="5">
        <v>165347.52</v>
      </c>
      <c r="QHP14" s="5">
        <v>165347.52</v>
      </c>
      <c r="QHQ14" s="5">
        <v>165347.52</v>
      </c>
      <c r="QHR14" s="5">
        <v>165347.52</v>
      </c>
      <c r="QHS14" s="5">
        <v>165347.52</v>
      </c>
      <c r="QHT14" s="5">
        <v>165347.52</v>
      </c>
      <c r="QHU14" s="5">
        <v>165347.52</v>
      </c>
      <c r="QHV14" s="5">
        <v>165347.52</v>
      </c>
      <c r="QHW14" s="5">
        <v>165347.52</v>
      </c>
      <c r="QHX14" s="5">
        <v>165347.52</v>
      </c>
      <c r="QHY14" s="5">
        <v>165347.52</v>
      </c>
      <c r="QHZ14" s="5">
        <v>165347.52</v>
      </c>
      <c r="QIA14" s="5">
        <v>165347.52</v>
      </c>
      <c r="QIB14" s="5">
        <v>165347.52</v>
      </c>
      <c r="QIC14" s="5">
        <v>165347.52</v>
      </c>
      <c r="QID14" s="5">
        <v>165347.52</v>
      </c>
      <c r="QIE14" s="5">
        <v>165347.52</v>
      </c>
      <c r="QIF14" s="5">
        <v>165347.52</v>
      </c>
      <c r="QIG14" s="5">
        <v>165347.52</v>
      </c>
      <c r="QIH14" s="5">
        <v>165347.52</v>
      </c>
      <c r="QII14" s="5">
        <v>165347.52</v>
      </c>
      <c r="QIJ14" s="5">
        <v>165347.52</v>
      </c>
      <c r="QIK14" s="5">
        <v>165347.52</v>
      </c>
      <c r="QIL14" s="5">
        <v>165347.52</v>
      </c>
      <c r="QIM14" s="5">
        <v>165347.52</v>
      </c>
      <c r="QIN14" s="5">
        <v>165347.52</v>
      </c>
      <c r="QIO14" s="5">
        <v>165347.52</v>
      </c>
      <c r="QIP14" s="5">
        <v>165347.52</v>
      </c>
      <c r="QIQ14" s="5">
        <v>165347.52</v>
      </c>
      <c r="QIR14" s="5">
        <v>165347.52</v>
      </c>
      <c r="QIS14" s="5">
        <v>165347.52</v>
      </c>
      <c r="QIT14" s="5">
        <v>165347.52</v>
      </c>
      <c r="QIU14" s="5">
        <v>165347.52</v>
      </c>
      <c r="QIV14" s="5">
        <v>165347.52</v>
      </c>
      <c r="QIW14" s="5">
        <v>165347.52</v>
      </c>
      <c r="QIX14" s="5">
        <v>165347.52</v>
      </c>
      <c r="QIY14" s="5">
        <v>165347.52</v>
      </c>
      <c r="QIZ14" s="5">
        <v>165347.52</v>
      </c>
      <c r="QJA14" s="5">
        <v>165347.52</v>
      </c>
      <c r="QJB14" s="5">
        <v>165347.52</v>
      </c>
      <c r="QJC14" s="5">
        <v>165347.52</v>
      </c>
      <c r="QJD14" s="5">
        <v>165347.52</v>
      </c>
      <c r="QJE14" s="5">
        <v>165347.52</v>
      </c>
      <c r="QJF14" s="5">
        <v>165347.52</v>
      </c>
      <c r="QJG14" s="5">
        <v>165347.52</v>
      </c>
      <c r="QJH14" s="5">
        <v>165347.52</v>
      </c>
      <c r="QJI14" s="5">
        <v>165347.52</v>
      </c>
      <c r="QJJ14" s="5">
        <v>165347.52</v>
      </c>
      <c r="QJK14" s="5">
        <v>165347.52</v>
      </c>
      <c r="QJL14" s="5">
        <v>165347.52</v>
      </c>
      <c r="QJM14" s="5">
        <v>165347.52</v>
      </c>
      <c r="QJN14" s="5">
        <v>165347.52</v>
      </c>
      <c r="QJO14" s="5">
        <v>165347.52</v>
      </c>
      <c r="QJP14" s="5">
        <v>165347.52</v>
      </c>
      <c r="QJQ14" s="5">
        <v>165347.52</v>
      </c>
      <c r="QJR14" s="5">
        <v>165347.52</v>
      </c>
      <c r="QJS14" s="5">
        <v>165347.52</v>
      </c>
      <c r="QJT14" s="5">
        <v>165347.52</v>
      </c>
      <c r="QJU14" s="5">
        <v>165347.52</v>
      </c>
      <c r="QJV14" s="5">
        <v>165347.52</v>
      </c>
      <c r="QJW14" s="5">
        <v>165347.52</v>
      </c>
      <c r="QJX14" s="5">
        <v>165347.52</v>
      </c>
      <c r="QJY14" s="5">
        <v>165347.52</v>
      </c>
      <c r="QJZ14" s="5">
        <v>165347.52</v>
      </c>
      <c r="QKA14" s="5">
        <v>165347.52</v>
      </c>
      <c r="QKB14" s="5">
        <v>165347.52</v>
      </c>
      <c r="QKC14" s="5">
        <v>165347.52</v>
      </c>
      <c r="QKD14" s="5">
        <v>165347.52</v>
      </c>
      <c r="QKE14" s="5">
        <v>165347.52</v>
      </c>
      <c r="QKF14" s="5">
        <v>165347.52</v>
      </c>
      <c r="QKG14" s="5">
        <v>165347.52</v>
      </c>
      <c r="QKH14" s="5">
        <v>165347.52</v>
      </c>
      <c r="QKI14" s="5">
        <v>165347.52</v>
      </c>
      <c r="QKJ14" s="5">
        <v>165347.52</v>
      </c>
      <c r="QKK14" s="5">
        <v>165347.52</v>
      </c>
      <c r="QKL14" s="5">
        <v>165347.52</v>
      </c>
      <c r="QKM14" s="5">
        <v>165347.52</v>
      </c>
      <c r="QKN14" s="5">
        <v>165347.52</v>
      </c>
      <c r="QKO14" s="5">
        <v>165347.52</v>
      </c>
      <c r="QKP14" s="5">
        <v>165347.52</v>
      </c>
      <c r="QKQ14" s="5">
        <v>165347.52</v>
      </c>
      <c r="QKR14" s="5">
        <v>165347.52</v>
      </c>
      <c r="QKS14" s="5">
        <v>165347.52</v>
      </c>
      <c r="QKT14" s="5">
        <v>165347.52</v>
      </c>
      <c r="QKU14" s="5">
        <v>165347.52</v>
      </c>
      <c r="QKV14" s="5">
        <v>165347.52</v>
      </c>
      <c r="QKW14" s="5">
        <v>165347.52</v>
      </c>
      <c r="QKX14" s="5">
        <v>165347.52</v>
      </c>
      <c r="QKY14" s="5">
        <v>165347.52</v>
      </c>
      <c r="QKZ14" s="5">
        <v>165347.52</v>
      </c>
      <c r="QLA14" s="5">
        <v>165347.52</v>
      </c>
      <c r="QLB14" s="5">
        <v>165347.52</v>
      </c>
      <c r="QLC14" s="5">
        <v>165347.52</v>
      </c>
      <c r="QLD14" s="5">
        <v>165347.52</v>
      </c>
      <c r="QLE14" s="5">
        <v>165347.52</v>
      </c>
      <c r="QLF14" s="5">
        <v>165347.52</v>
      </c>
      <c r="QLG14" s="5">
        <v>165347.52</v>
      </c>
      <c r="QLH14" s="5">
        <v>165347.52</v>
      </c>
      <c r="QLI14" s="5">
        <v>165347.52</v>
      </c>
      <c r="QLJ14" s="5">
        <v>165347.52</v>
      </c>
      <c r="QLK14" s="5">
        <v>165347.52</v>
      </c>
      <c r="QLL14" s="5">
        <v>165347.52</v>
      </c>
      <c r="QLM14" s="5">
        <v>165347.52</v>
      </c>
      <c r="QLN14" s="5">
        <v>165347.52</v>
      </c>
      <c r="QLO14" s="5">
        <v>165347.52</v>
      </c>
      <c r="QLP14" s="5">
        <v>165347.52</v>
      </c>
      <c r="QLQ14" s="5">
        <v>165347.52</v>
      </c>
      <c r="QLR14" s="5">
        <v>165347.52</v>
      </c>
      <c r="QLS14" s="5">
        <v>165347.52</v>
      </c>
      <c r="QLT14" s="5">
        <v>165347.52</v>
      </c>
      <c r="QLU14" s="5">
        <v>165347.52</v>
      </c>
      <c r="QLV14" s="5">
        <v>165347.52</v>
      </c>
      <c r="QLW14" s="5">
        <v>165347.52</v>
      </c>
      <c r="QLX14" s="5">
        <v>165347.52</v>
      </c>
      <c r="QLY14" s="5">
        <v>165347.52</v>
      </c>
      <c r="QLZ14" s="5">
        <v>165347.52</v>
      </c>
      <c r="QMA14" s="5">
        <v>165347.52</v>
      </c>
      <c r="QMB14" s="5">
        <v>165347.52</v>
      </c>
      <c r="QMC14" s="5">
        <v>165347.52</v>
      </c>
      <c r="QMD14" s="5">
        <v>165347.52</v>
      </c>
      <c r="QME14" s="5">
        <v>165347.52</v>
      </c>
      <c r="QMF14" s="5">
        <v>165347.52</v>
      </c>
      <c r="QMG14" s="5">
        <v>165347.52</v>
      </c>
      <c r="QMH14" s="5">
        <v>165347.52</v>
      </c>
      <c r="QMI14" s="5">
        <v>165347.52</v>
      </c>
      <c r="QMJ14" s="5">
        <v>165347.52</v>
      </c>
      <c r="QMK14" s="5">
        <v>165347.52</v>
      </c>
      <c r="QML14" s="5">
        <v>165347.52</v>
      </c>
      <c r="QMM14" s="5">
        <v>165347.52</v>
      </c>
      <c r="QMN14" s="5">
        <v>165347.52</v>
      </c>
      <c r="QMO14" s="5">
        <v>165347.52</v>
      </c>
      <c r="QMP14" s="5">
        <v>165347.52</v>
      </c>
      <c r="QMQ14" s="5">
        <v>165347.52</v>
      </c>
      <c r="QMR14" s="5">
        <v>165347.52</v>
      </c>
      <c r="QMS14" s="5">
        <v>165347.52</v>
      </c>
      <c r="QMT14" s="5">
        <v>165347.52</v>
      </c>
      <c r="QMU14" s="5">
        <v>165347.52</v>
      </c>
      <c r="QMV14" s="5">
        <v>165347.52</v>
      </c>
      <c r="QMW14" s="5">
        <v>165347.52</v>
      </c>
      <c r="QMX14" s="5">
        <v>165347.52</v>
      </c>
      <c r="QMY14" s="5">
        <v>165347.52</v>
      </c>
      <c r="QMZ14" s="5">
        <v>165347.52</v>
      </c>
      <c r="QNA14" s="5">
        <v>165347.52</v>
      </c>
      <c r="QNB14" s="5">
        <v>165347.52</v>
      </c>
      <c r="QNC14" s="5">
        <v>165347.52</v>
      </c>
      <c r="QND14" s="5">
        <v>165347.52</v>
      </c>
      <c r="QNE14" s="5">
        <v>165347.52</v>
      </c>
      <c r="QNF14" s="5">
        <v>165347.52</v>
      </c>
      <c r="QNG14" s="5">
        <v>165347.52</v>
      </c>
      <c r="QNH14" s="5">
        <v>165347.52</v>
      </c>
      <c r="QNI14" s="5">
        <v>165347.52</v>
      </c>
      <c r="QNJ14" s="5">
        <v>165347.52</v>
      </c>
      <c r="QNK14" s="5">
        <v>165347.52</v>
      </c>
      <c r="QNL14" s="5">
        <v>165347.52</v>
      </c>
      <c r="QNM14" s="5">
        <v>165347.52</v>
      </c>
      <c r="QNN14" s="5">
        <v>165347.52</v>
      </c>
      <c r="QNO14" s="5">
        <v>165347.52</v>
      </c>
      <c r="QNP14" s="5">
        <v>165347.52</v>
      </c>
      <c r="QNQ14" s="5">
        <v>165347.52</v>
      </c>
      <c r="QNR14" s="5">
        <v>165347.52</v>
      </c>
      <c r="QNS14" s="5">
        <v>165347.52</v>
      </c>
      <c r="QNT14" s="5">
        <v>165347.52</v>
      </c>
      <c r="QNU14" s="5">
        <v>165347.52</v>
      </c>
      <c r="QNV14" s="5">
        <v>165347.52</v>
      </c>
      <c r="QNW14" s="5">
        <v>165347.52</v>
      </c>
      <c r="QNX14" s="5">
        <v>165347.52</v>
      </c>
      <c r="QNY14" s="5">
        <v>165347.52</v>
      </c>
      <c r="QNZ14" s="5">
        <v>165347.52</v>
      </c>
      <c r="QOA14" s="5">
        <v>165347.52</v>
      </c>
      <c r="QOB14" s="5">
        <v>165347.52</v>
      </c>
      <c r="QOC14" s="5">
        <v>165347.52</v>
      </c>
      <c r="QOD14" s="5">
        <v>165347.52</v>
      </c>
      <c r="QOE14" s="5">
        <v>165347.52</v>
      </c>
      <c r="QOF14" s="5">
        <v>165347.52</v>
      </c>
      <c r="QOG14" s="5">
        <v>165347.52</v>
      </c>
      <c r="QOH14" s="5">
        <v>165347.52</v>
      </c>
      <c r="QOI14" s="5">
        <v>165347.52</v>
      </c>
      <c r="QOJ14" s="5">
        <v>165347.52</v>
      </c>
      <c r="QOK14" s="5">
        <v>165347.52</v>
      </c>
      <c r="QOL14" s="5">
        <v>165347.52</v>
      </c>
      <c r="QOM14" s="5">
        <v>165347.52</v>
      </c>
      <c r="QON14" s="5">
        <v>165347.52</v>
      </c>
      <c r="QOO14" s="5">
        <v>165347.52</v>
      </c>
      <c r="QOP14" s="5">
        <v>165347.52</v>
      </c>
      <c r="QOQ14" s="5">
        <v>165347.52</v>
      </c>
      <c r="QOR14" s="5">
        <v>165347.52</v>
      </c>
      <c r="QOS14" s="5">
        <v>165347.52</v>
      </c>
      <c r="QOT14" s="5">
        <v>165347.52</v>
      </c>
      <c r="QOU14" s="5">
        <v>165347.52</v>
      </c>
      <c r="QOV14" s="5">
        <v>165347.52</v>
      </c>
      <c r="QOW14" s="5">
        <v>165347.52</v>
      </c>
      <c r="QOX14" s="5">
        <v>165347.52</v>
      </c>
      <c r="QOY14" s="5">
        <v>165347.52</v>
      </c>
      <c r="QOZ14" s="5">
        <v>165347.52</v>
      </c>
      <c r="QPA14" s="5">
        <v>165347.52</v>
      </c>
      <c r="QPB14" s="5">
        <v>165347.52</v>
      </c>
      <c r="QPC14" s="5">
        <v>165347.52</v>
      </c>
      <c r="QPD14" s="5">
        <v>165347.52</v>
      </c>
      <c r="QPE14" s="5">
        <v>165347.52</v>
      </c>
      <c r="QPF14" s="5">
        <v>165347.52</v>
      </c>
      <c r="QPG14" s="5">
        <v>165347.52</v>
      </c>
      <c r="QPH14" s="5">
        <v>165347.52</v>
      </c>
      <c r="QPI14" s="5">
        <v>165347.52</v>
      </c>
      <c r="QPJ14" s="5">
        <v>165347.52</v>
      </c>
      <c r="QPK14" s="5">
        <v>165347.52</v>
      </c>
      <c r="QPL14" s="5">
        <v>165347.52</v>
      </c>
      <c r="QPM14" s="5">
        <v>165347.52</v>
      </c>
      <c r="QPN14" s="5">
        <v>165347.52</v>
      </c>
      <c r="QPO14" s="5">
        <v>165347.52</v>
      </c>
      <c r="QPP14" s="5">
        <v>165347.52</v>
      </c>
      <c r="QPQ14" s="5">
        <v>165347.52</v>
      </c>
      <c r="QPR14" s="5">
        <v>165347.52</v>
      </c>
      <c r="QPS14" s="5">
        <v>165347.52</v>
      </c>
      <c r="QPT14" s="5">
        <v>165347.52</v>
      </c>
      <c r="QPU14" s="5">
        <v>165347.52</v>
      </c>
      <c r="QPV14" s="5">
        <v>165347.52</v>
      </c>
      <c r="QPW14" s="5">
        <v>165347.52</v>
      </c>
      <c r="QPX14" s="5">
        <v>165347.52</v>
      </c>
      <c r="QPY14" s="5">
        <v>165347.52</v>
      </c>
      <c r="QPZ14" s="5">
        <v>165347.52</v>
      </c>
      <c r="QQA14" s="5">
        <v>165347.52</v>
      </c>
      <c r="QQB14" s="5">
        <v>165347.52</v>
      </c>
      <c r="QQC14" s="5">
        <v>165347.52</v>
      </c>
      <c r="QQD14" s="5">
        <v>165347.52</v>
      </c>
      <c r="QQE14" s="5">
        <v>165347.52</v>
      </c>
      <c r="QQF14" s="5">
        <v>165347.52</v>
      </c>
      <c r="QQG14" s="5">
        <v>165347.52</v>
      </c>
      <c r="QQH14" s="5">
        <v>165347.52</v>
      </c>
      <c r="QQI14" s="5">
        <v>165347.52</v>
      </c>
      <c r="QQJ14" s="5">
        <v>165347.52</v>
      </c>
      <c r="QQK14" s="5">
        <v>165347.52</v>
      </c>
      <c r="QQL14" s="5">
        <v>165347.52</v>
      </c>
      <c r="QQM14" s="5">
        <v>165347.52</v>
      </c>
      <c r="QQN14" s="5">
        <v>165347.52</v>
      </c>
      <c r="QQO14" s="5">
        <v>165347.52</v>
      </c>
      <c r="QQP14" s="5">
        <v>165347.52</v>
      </c>
      <c r="QQQ14" s="5">
        <v>165347.52</v>
      </c>
      <c r="QQR14" s="5">
        <v>165347.52</v>
      </c>
      <c r="QQS14" s="5">
        <v>165347.52</v>
      </c>
      <c r="QQT14" s="5">
        <v>165347.52</v>
      </c>
      <c r="QQU14" s="5">
        <v>165347.52</v>
      </c>
      <c r="QQV14" s="5">
        <v>165347.52</v>
      </c>
      <c r="QQW14" s="5">
        <v>165347.52</v>
      </c>
      <c r="QQX14" s="5">
        <v>165347.52</v>
      </c>
      <c r="QQY14" s="5">
        <v>165347.52</v>
      </c>
      <c r="QQZ14" s="5">
        <v>165347.52</v>
      </c>
      <c r="QRA14" s="5">
        <v>165347.52</v>
      </c>
      <c r="QRB14" s="5">
        <v>165347.52</v>
      </c>
      <c r="QRC14" s="5">
        <v>165347.52</v>
      </c>
      <c r="QRD14" s="5">
        <v>165347.52</v>
      </c>
      <c r="QRE14" s="5">
        <v>165347.52</v>
      </c>
      <c r="QRF14" s="5">
        <v>165347.52</v>
      </c>
      <c r="QRG14" s="5">
        <v>165347.52</v>
      </c>
      <c r="QRH14" s="5">
        <v>165347.52</v>
      </c>
      <c r="QRI14" s="5">
        <v>165347.52</v>
      </c>
      <c r="QRJ14" s="5">
        <v>165347.52</v>
      </c>
      <c r="QRK14" s="5">
        <v>165347.52</v>
      </c>
      <c r="QRL14" s="5">
        <v>165347.52</v>
      </c>
      <c r="QRM14" s="5">
        <v>165347.52</v>
      </c>
      <c r="QRN14" s="5">
        <v>165347.52</v>
      </c>
      <c r="QRO14" s="5">
        <v>165347.52</v>
      </c>
      <c r="QRP14" s="5">
        <v>165347.52</v>
      </c>
      <c r="QRQ14" s="5">
        <v>165347.52</v>
      </c>
      <c r="QRR14" s="5">
        <v>165347.52</v>
      </c>
      <c r="QRS14" s="5">
        <v>165347.52</v>
      </c>
      <c r="QRT14" s="5">
        <v>165347.52</v>
      </c>
      <c r="QRU14" s="5">
        <v>165347.52</v>
      </c>
      <c r="QRV14" s="5">
        <v>165347.52</v>
      </c>
      <c r="QRW14" s="5">
        <v>165347.52</v>
      </c>
      <c r="QRX14" s="5">
        <v>165347.52</v>
      </c>
      <c r="QRY14" s="5">
        <v>165347.52</v>
      </c>
      <c r="QRZ14" s="5">
        <v>165347.52</v>
      </c>
      <c r="QSA14" s="5">
        <v>165347.52</v>
      </c>
      <c r="QSB14" s="5">
        <v>165347.52</v>
      </c>
      <c r="QSC14" s="5">
        <v>165347.52</v>
      </c>
      <c r="QSD14" s="5">
        <v>165347.52</v>
      </c>
      <c r="QSE14" s="5">
        <v>165347.52</v>
      </c>
      <c r="QSF14" s="5">
        <v>165347.52</v>
      </c>
      <c r="QSG14" s="5">
        <v>165347.52</v>
      </c>
      <c r="QSH14" s="5">
        <v>165347.52</v>
      </c>
      <c r="QSI14" s="5">
        <v>165347.52</v>
      </c>
      <c r="QSJ14" s="5">
        <v>165347.52</v>
      </c>
      <c r="QSK14" s="5">
        <v>165347.52</v>
      </c>
      <c r="QSL14" s="5">
        <v>165347.52</v>
      </c>
      <c r="QSM14" s="5">
        <v>165347.52</v>
      </c>
      <c r="QSN14" s="5">
        <v>165347.52</v>
      </c>
      <c r="QSO14" s="5">
        <v>165347.52</v>
      </c>
      <c r="QSP14" s="5">
        <v>165347.52</v>
      </c>
      <c r="QSQ14" s="5">
        <v>165347.52</v>
      </c>
      <c r="QSR14" s="5">
        <v>165347.52</v>
      </c>
      <c r="QSS14" s="5">
        <v>165347.52</v>
      </c>
      <c r="QST14" s="5">
        <v>165347.52</v>
      </c>
      <c r="QSU14" s="5">
        <v>165347.52</v>
      </c>
      <c r="QSV14" s="5">
        <v>165347.52</v>
      </c>
      <c r="QSW14" s="5">
        <v>165347.52</v>
      </c>
      <c r="QSX14" s="5">
        <v>165347.52</v>
      </c>
      <c r="QSY14" s="5">
        <v>165347.52</v>
      </c>
      <c r="QSZ14" s="5">
        <v>165347.52</v>
      </c>
      <c r="QTA14" s="5">
        <v>165347.52</v>
      </c>
      <c r="QTB14" s="5">
        <v>165347.52</v>
      </c>
      <c r="QTC14" s="5">
        <v>165347.52</v>
      </c>
      <c r="QTD14" s="5">
        <v>165347.52</v>
      </c>
      <c r="QTE14" s="5">
        <v>165347.52</v>
      </c>
      <c r="QTF14" s="5">
        <v>165347.52</v>
      </c>
      <c r="QTG14" s="5">
        <v>165347.52</v>
      </c>
      <c r="QTH14" s="5">
        <v>165347.52</v>
      </c>
      <c r="QTI14" s="5">
        <v>165347.52</v>
      </c>
      <c r="QTJ14" s="5">
        <v>165347.52</v>
      </c>
      <c r="QTK14" s="5">
        <v>165347.52</v>
      </c>
      <c r="QTL14" s="5">
        <v>165347.52</v>
      </c>
      <c r="QTM14" s="5">
        <v>165347.52</v>
      </c>
      <c r="QTN14" s="5">
        <v>165347.52</v>
      </c>
      <c r="QTO14" s="5">
        <v>165347.52</v>
      </c>
      <c r="QTP14" s="5">
        <v>165347.52</v>
      </c>
      <c r="QTQ14" s="5">
        <v>165347.52</v>
      </c>
      <c r="QTR14" s="5">
        <v>165347.52</v>
      </c>
      <c r="QTS14" s="5">
        <v>165347.52</v>
      </c>
      <c r="QTT14" s="5">
        <v>165347.52</v>
      </c>
      <c r="QTU14" s="5">
        <v>165347.52</v>
      </c>
      <c r="QTV14" s="5">
        <v>165347.52</v>
      </c>
      <c r="QTW14" s="5">
        <v>165347.52</v>
      </c>
      <c r="QTX14" s="5">
        <v>165347.52</v>
      </c>
      <c r="QTY14" s="5">
        <v>165347.52</v>
      </c>
      <c r="QTZ14" s="5">
        <v>165347.52</v>
      </c>
      <c r="QUA14" s="5">
        <v>165347.52</v>
      </c>
      <c r="QUB14" s="5">
        <v>165347.52</v>
      </c>
      <c r="QUC14" s="5">
        <v>165347.52</v>
      </c>
      <c r="QUD14" s="5">
        <v>165347.52</v>
      </c>
      <c r="QUE14" s="5">
        <v>165347.52</v>
      </c>
      <c r="QUF14" s="5">
        <v>165347.52</v>
      </c>
      <c r="QUG14" s="5">
        <v>165347.52</v>
      </c>
      <c r="QUH14" s="5">
        <v>165347.52</v>
      </c>
      <c r="QUI14" s="5">
        <v>165347.52</v>
      </c>
      <c r="QUJ14" s="5">
        <v>165347.52</v>
      </c>
      <c r="QUK14" s="5">
        <v>165347.52</v>
      </c>
      <c r="QUL14" s="5">
        <v>165347.52</v>
      </c>
      <c r="QUM14" s="5">
        <v>165347.52</v>
      </c>
      <c r="QUN14" s="5">
        <v>165347.52</v>
      </c>
      <c r="QUO14" s="5">
        <v>165347.52</v>
      </c>
      <c r="QUP14" s="5">
        <v>165347.52</v>
      </c>
      <c r="QUQ14" s="5">
        <v>165347.52</v>
      </c>
      <c r="QUR14" s="5">
        <v>165347.52</v>
      </c>
      <c r="QUS14" s="5">
        <v>165347.52</v>
      </c>
      <c r="QUT14" s="5">
        <v>165347.52</v>
      </c>
      <c r="QUU14" s="5">
        <v>165347.52</v>
      </c>
      <c r="QUV14" s="5">
        <v>165347.52</v>
      </c>
      <c r="QUW14" s="5">
        <v>165347.52</v>
      </c>
      <c r="QUX14" s="5">
        <v>165347.52</v>
      </c>
      <c r="QUY14" s="5">
        <v>165347.52</v>
      </c>
      <c r="QUZ14" s="5">
        <v>165347.52</v>
      </c>
      <c r="QVA14" s="5">
        <v>165347.52</v>
      </c>
      <c r="QVB14" s="5">
        <v>165347.52</v>
      </c>
      <c r="QVC14" s="5">
        <v>165347.52</v>
      </c>
      <c r="QVD14" s="5">
        <v>165347.52</v>
      </c>
      <c r="QVE14" s="5">
        <v>165347.52</v>
      </c>
      <c r="QVF14" s="5">
        <v>165347.52</v>
      </c>
      <c r="QVG14" s="5">
        <v>165347.52</v>
      </c>
      <c r="QVH14" s="5">
        <v>165347.52</v>
      </c>
      <c r="QVI14" s="5">
        <v>165347.52</v>
      </c>
      <c r="QVJ14" s="5">
        <v>165347.52</v>
      </c>
      <c r="QVK14" s="5">
        <v>165347.52</v>
      </c>
      <c r="QVL14" s="5">
        <v>165347.52</v>
      </c>
      <c r="QVM14" s="5">
        <v>165347.52</v>
      </c>
      <c r="QVN14" s="5">
        <v>165347.52</v>
      </c>
      <c r="QVO14" s="5">
        <v>165347.52</v>
      </c>
      <c r="QVP14" s="5">
        <v>165347.52</v>
      </c>
      <c r="QVQ14" s="5">
        <v>165347.52</v>
      </c>
      <c r="QVR14" s="5">
        <v>165347.52</v>
      </c>
      <c r="QVS14" s="5">
        <v>165347.52</v>
      </c>
      <c r="QVT14" s="5">
        <v>165347.52</v>
      </c>
      <c r="QVU14" s="5">
        <v>165347.52</v>
      </c>
      <c r="QVV14" s="5">
        <v>165347.52</v>
      </c>
      <c r="QVW14" s="5">
        <v>165347.52</v>
      </c>
      <c r="QVX14" s="5">
        <v>165347.52</v>
      </c>
      <c r="QVY14" s="5">
        <v>165347.52</v>
      </c>
      <c r="QVZ14" s="5">
        <v>165347.52</v>
      </c>
      <c r="QWA14" s="5">
        <v>165347.52</v>
      </c>
      <c r="QWB14" s="5">
        <v>165347.52</v>
      </c>
      <c r="QWC14" s="5">
        <v>165347.52</v>
      </c>
      <c r="QWD14" s="5">
        <v>165347.52</v>
      </c>
      <c r="QWE14" s="5">
        <v>165347.52</v>
      </c>
      <c r="QWF14" s="5">
        <v>165347.52</v>
      </c>
      <c r="QWG14" s="5">
        <v>165347.52</v>
      </c>
      <c r="QWH14" s="5">
        <v>165347.52</v>
      </c>
      <c r="QWI14" s="5">
        <v>165347.52</v>
      </c>
      <c r="QWJ14" s="5">
        <v>165347.52</v>
      </c>
      <c r="QWK14" s="5">
        <v>165347.52</v>
      </c>
      <c r="QWL14" s="5">
        <v>165347.52</v>
      </c>
      <c r="QWM14" s="5">
        <v>165347.52</v>
      </c>
      <c r="QWN14" s="5">
        <v>165347.52</v>
      </c>
      <c r="QWO14" s="5">
        <v>165347.52</v>
      </c>
      <c r="QWP14" s="5">
        <v>165347.52</v>
      </c>
      <c r="QWQ14" s="5">
        <v>165347.52</v>
      </c>
      <c r="QWR14" s="5">
        <v>165347.52</v>
      </c>
      <c r="QWS14" s="5">
        <v>165347.52</v>
      </c>
      <c r="QWT14" s="5">
        <v>165347.52</v>
      </c>
      <c r="QWU14" s="5">
        <v>165347.52</v>
      </c>
      <c r="QWV14" s="5">
        <v>165347.52</v>
      </c>
      <c r="QWW14" s="5">
        <v>165347.52</v>
      </c>
      <c r="QWX14" s="5">
        <v>165347.52</v>
      </c>
      <c r="QWY14" s="5">
        <v>165347.52</v>
      </c>
      <c r="QWZ14" s="5">
        <v>165347.52</v>
      </c>
      <c r="QXA14" s="5">
        <v>165347.52</v>
      </c>
      <c r="QXB14" s="5">
        <v>165347.52</v>
      </c>
      <c r="QXC14" s="5">
        <v>165347.52</v>
      </c>
      <c r="QXD14" s="5">
        <v>165347.52</v>
      </c>
      <c r="QXE14" s="5">
        <v>165347.52</v>
      </c>
      <c r="QXF14" s="5">
        <v>165347.52</v>
      </c>
      <c r="QXG14" s="5">
        <v>165347.52</v>
      </c>
      <c r="QXH14" s="5">
        <v>165347.52</v>
      </c>
      <c r="QXI14" s="5">
        <v>165347.52</v>
      </c>
      <c r="QXJ14" s="5">
        <v>165347.52</v>
      </c>
      <c r="QXK14" s="5">
        <v>165347.52</v>
      </c>
      <c r="QXL14" s="5">
        <v>165347.52</v>
      </c>
      <c r="QXM14" s="5">
        <v>165347.52</v>
      </c>
      <c r="QXN14" s="5">
        <v>165347.52</v>
      </c>
      <c r="QXO14" s="5">
        <v>165347.52</v>
      </c>
      <c r="QXP14" s="5">
        <v>165347.52</v>
      </c>
      <c r="QXQ14" s="5">
        <v>165347.52</v>
      </c>
      <c r="QXR14" s="5">
        <v>165347.52</v>
      </c>
      <c r="QXS14" s="5">
        <v>165347.52</v>
      </c>
      <c r="QXT14" s="5">
        <v>165347.52</v>
      </c>
      <c r="QXU14" s="5">
        <v>165347.52</v>
      </c>
      <c r="QXV14" s="5">
        <v>165347.52</v>
      </c>
      <c r="QXW14" s="5">
        <v>165347.52</v>
      </c>
      <c r="QXX14" s="5">
        <v>165347.52</v>
      </c>
      <c r="QXY14" s="5">
        <v>165347.52</v>
      </c>
      <c r="QXZ14" s="5">
        <v>165347.52</v>
      </c>
      <c r="QYA14" s="5">
        <v>165347.52</v>
      </c>
      <c r="QYB14" s="5">
        <v>165347.52</v>
      </c>
      <c r="QYC14" s="5">
        <v>165347.52</v>
      </c>
      <c r="QYD14" s="5">
        <v>165347.52</v>
      </c>
      <c r="QYE14" s="5">
        <v>165347.52</v>
      </c>
      <c r="QYF14" s="5">
        <v>165347.52</v>
      </c>
      <c r="QYG14" s="5">
        <v>165347.52</v>
      </c>
      <c r="QYH14" s="5">
        <v>165347.52</v>
      </c>
      <c r="QYI14" s="5">
        <v>165347.52</v>
      </c>
      <c r="QYJ14" s="5">
        <v>165347.52</v>
      </c>
      <c r="QYK14" s="5">
        <v>165347.52</v>
      </c>
      <c r="QYL14" s="5">
        <v>165347.52</v>
      </c>
      <c r="QYM14" s="5">
        <v>165347.52</v>
      </c>
      <c r="QYN14" s="5">
        <v>165347.52</v>
      </c>
      <c r="QYO14" s="5">
        <v>165347.52</v>
      </c>
      <c r="QYP14" s="5">
        <v>165347.52</v>
      </c>
      <c r="QYQ14" s="5">
        <v>165347.52</v>
      </c>
      <c r="QYR14" s="5">
        <v>165347.52</v>
      </c>
      <c r="QYS14" s="5">
        <v>165347.52</v>
      </c>
      <c r="QYT14" s="5">
        <v>165347.52</v>
      </c>
      <c r="QYU14" s="5">
        <v>165347.52</v>
      </c>
      <c r="QYV14" s="5">
        <v>165347.52</v>
      </c>
      <c r="QYW14" s="5">
        <v>165347.52</v>
      </c>
      <c r="QYX14" s="5">
        <v>165347.52</v>
      </c>
      <c r="QYY14" s="5">
        <v>165347.52</v>
      </c>
      <c r="QYZ14" s="5">
        <v>165347.52</v>
      </c>
      <c r="QZA14" s="5">
        <v>165347.52</v>
      </c>
      <c r="QZB14" s="5">
        <v>165347.52</v>
      </c>
      <c r="QZC14" s="5">
        <v>165347.52</v>
      </c>
      <c r="QZD14" s="5">
        <v>165347.52</v>
      </c>
      <c r="QZE14" s="5">
        <v>165347.52</v>
      </c>
      <c r="QZF14" s="5">
        <v>165347.52</v>
      </c>
      <c r="QZG14" s="5">
        <v>165347.52</v>
      </c>
      <c r="QZH14" s="5">
        <v>165347.52</v>
      </c>
      <c r="QZI14" s="5">
        <v>165347.52</v>
      </c>
      <c r="QZJ14" s="5">
        <v>165347.52</v>
      </c>
      <c r="QZK14" s="5">
        <v>165347.52</v>
      </c>
      <c r="QZL14" s="5">
        <v>165347.52</v>
      </c>
      <c r="QZM14" s="5">
        <v>165347.52</v>
      </c>
      <c r="QZN14" s="5">
        <v>165347.52</v>
      </c>
      <c r="QZO14" s="5">
        <v>165347.52</v>
      </c>
      <c r="QZP14" s="5">
        <v>165347.52</v>
      </c>
      <c r="QZQ14" s="5">
        <v>165347.52</v>
      </c>
      <c r="QZR14" s="5">
        <v>165347.52</v>
      </c>
      <c r="QZS14" s="5">
        <v>165347.52</v>
      </c>
      <c r="QZT14" s="5">
        <v>165347.52</v>
      </c>
      <c r="QZU14" s="5">
        <v>165347.52</v>
      </c>
      <c r="QZV14" s="5">
        <v>165347.52</v>
      </c>
      <c r="QZW14" s="5">
        <v>165347.52</v>
      </c>
      <c r="QZX14" s="5">
        <v>165347.52</v>
      </c>
      <c r="QZY14" s="5">
        <v>165347.52</v>
      </c>
      <c r="QZZ14" s="5">
        <v>165347.52</v>
      </c>
      <c r="RAA14" s="5">
        <v>165347.52</v>
      </c>
      <c r="RAB14" s="5">
        <v>165347.52</v>
      </c>
      <c r="RAC14" s="5">
        <v>165347.52</v>
      </c>
      <c r="RAD14" s="5">
        <v>165347.52</v>
      </c>
      <c r="RAE14" s="5">
        <v>165347.52</v>
      </c>
      <c r="RAF14" s="5">
        <v>165347.52</v>
      </c>
      <c r="RAG14" s="5">
        <v>165347.52</v>
      </c>
      <c r="RAH14" s="5">
        <v>165347.52</v>
      </c>
      <c r="RAI14" s="5">
        <v>165347.52</v>
      </c>
      <c r="RAJ14" s="5">
        <v>165347.52</v>
      </c>
      <c r="RAK14" s="5">
        <v>165347.52</v>
      </c>
      <c r="RAL14" s="5">
        <v>165347.52</v>
      </c>
      <c r="RAM14" s="5">
        <v>165347.52</v>
      </c>
      <c r="RAN14" s="5">
        <v>165347.52</v>
      </c>
      <c r="RAO14" s="5">
        <v>165347.52</v>
      </c>
      <c r="RAP14" s="5">
        <v>165347.52</v>
      </c>
      <c r="RAQ14" s="5">
        <v>165347.52</v>
      </c>
      <c r="RAR14" s="5">
        <v>165347.52</v>
      </c>
      <c r="RAS14" s="5">
        <v>165347.52</v>
      </c>
      <c r="RAT14" s="5">
        <v>165347.52</v>
      </c>
      <c r="RAU14" s="5">
        <v>165347.52</v>
      </c>
      <c r="RAV14" s="5">
        <v>165347.52</v>
      </c>
      <c r="RAW14" s="5">
        <v>165347.52</v>
      </c>
      <c r="RAX14" s="5">
        <v>165347.52</v>
      </c>
      <c r="RAY14" s="5">
        <v>165347.52</v>
      </c>
      <c r="RAZ14" s="5">
        <v>165347.52</v>
      </c>
      <c r="RBA14" s="5">
        <v>165347.52</v>
      </c>
      <c r="RBB14" s="5">
        <v>165347.52</v>
      </c>
      <c r="RBC14" s="5">
        <v>165347.52</v>
      </c>
      <c r="RBD14" s="5">
        <v>165347.52</v>
      </c>
      <c r="RBE14" s="5">
        <v>165347.52</v>
      </c>
      <c r="RBF14" s="5">
        <v>165347.52</v>
      </c>
      <c r="RBG14" s="5">
        <v>165347.52</v>
      </c>
      <c r="RBH14" s="5">
        <v>165347.52</v>
      </c>
      <c r="RBI14" s="5">
        <v>165347.52</v>
      </c>
      <c r="RBJ14" s="5">
        <v>165347.52</v>
      </c>
      <c r="RBK14" s="5">
        <v>165347.52</v>
      </c>
      <c r="RBL14" s="5">
        <v>165347.52</v>
      </c>
      <c r="RBM14" s="5">
        <v>165347.52</v>
      </c>
      <c r="RBN14" s="5">
        <v>165347.52</v>
      </c>
      <c r="RBO14" s="5">
        <v>165347.52</v>
      </c>
      <c r="RBP14" s="5">
        <v>165347.52</v>
      </c>
      <c r="RBQ14" s="5">
        <v>165347.52</v>
      </c>
      <c r="RBR14" s="5">
        <v>165347.52</v>
      </c>
      <c r="RBS14" s="5">
        <v>165347.52</v>
      </c>
      <c r="RBT14" s="5">
        <v>165347.52</v>
      </c>
      <c r="RBU14" s="5">
        <v>165347.52</v>
      </c>
      <c r="RBV14" s="5">
        <v>165347.52</v>
      </c>
      <c r="RBW14" s="5">
        <v>165347.52</v>
      </c>
      <c r="RBX14" s="5">
        <v>165347.52</v>
      </c>
      <c r="RBY14" s="5">
        <v>165347.52</v>
      </c>
      <c r="RBZ14" s="5">
        <v>165347.52</v>
      </c>
      <c r="RCA14" s="5">
        <v>165347.52</v>
      </c>
      <c r="RCB14" s="5">
        <v>165347.52</v>
      </c>
      <c r="RCC14" s="5">
        <v>165347.52</v>
      </c>
      <c r="RCD14" s="5">
        <v>165347.52</v>
      </c>
      <c r="RCE14" s="5">
        <v>165347.52</v>
      </c>
      <c r="RCF14" s="5">
        <v>165347.52</v>
      </c>
      <c r="RCG14" s="5">
        <v>165347.52</v>
      </c>
      <c r="RCH14" s="5">
        <v>165347.52</v>
      </c>
      <c r="RCI14" s="5">
        <v>165347.52</v>
      </c>
      <c r="RCJ14" s="5">
        <v>165347.52</v>
      </c>
      <c r="RCK14" s="5">
        <v>165347.52</v>
      </c>
      <c r="RCL14" s="5">
        <v>165347.52</v>
      </c>
      <c r="RCM14" s="5">
        <v>165347.52</v>
      </c>
      <c r="RCN14" s="5">
        <v>165347.52</v>
      </c>
      <c r="RCO14" s="5">
        <v>165347.52</v>
      </c>
      <c r="RCP14" s="5">
        <v>165347.52</v>
      </c>
      <c r="RCQ14" s="5">
        <v>165347.52</v>
      </c>
      <c r="RCR14" s="5">
        <v>165347.52</v>
      </c>
      <c r="RCS14" s="5">
        <v>165347.52</v>
      </c>
      <c r="RCT14" s="5">
        <v>165347.52</v>
      </c>
      <c r="RCU14" s="5">
        <v>165347.52</v>
      </c>
      <c r="RCV14" s="5">
        <v>165347.52</v>
      </c>
      <c r="RCW14" s="5">
        <v>165347.52</v>
      </c>
      <c r="RCX14" s="5">
        <v>165347.52</v>
      </c>
      <c r="RCY14" s="5">
        <v>165347.52</v>
      </c>
      <c r="RCZ14" s="5">
        <v>165347.52</v>
      </c>
      <c r="RDA14" s="5">
        <v>165347.52</v>
      </c>
      <c r="RDB14" s="5">
        <v>165347.52</v>
      </c>
      <c r="RDC14" s="5">
        <v>165347.52</v>
      </c>
      <c r="RDD14" s="5">
        <v>165347.52</v>
      </c>
      <c r="RDE14" s="5">
        <v>165347.52</v>
      </c>
      <c r="RDF14" s="5">
        <v>165347.52</v>
      </c>
      <c r="RDG14" s="5">
        <v>165347.52</v>
      </c>
      <c r="RDH14" s="5">
        <v>165347.52</v>
      </c>
      <c r="RDI14" s="5">
        <v>165347.52</v>
      </c>
      <c r="RDJ14" s="5">
        <v>165347.52</v>
      </c>
      <c r="RDK14" s="5">
        <v>165347.52</v>
      </c>
      <c r="RDL14" s="5">
        <v>165347.52</v>
      </c>
      <c r="RDM14" s="5">
        <v>165347.52</v>
      </c>
      <c r="RDN14" s="5">
        <v>165347.52</v>
      </c>
      <c r="RDO14" s="5">
        <v>165347.52</v>
      </c>
      <c r="RDP14" s="5">
        <v>165347.52</v>
      </c>
      <c r="RDQ14" s="5">
        <v>165347.52</v>
      </c>
      <c r="RDR14" s="5">
        <v>165347.52</v>
      </c>
      <c r="RDS14" s="5">
        <v>165347.52</v>
      </c>
      <c r="RDT14" s="5">
        <v>165347.52</v>
      </c>
      <c r="RDU14" s="5">
        <v>165347.52</v>
      </c>
      <c r="RDV14" s="5">
        <v>165347.52</v>
      </c>
      <c r="RDW14" s="5">
        <v>165347.52</v>
      </c>
      <c r="RDX14" s="5">
        <v>165347.52</v>
      </c>
      <c r="RDY14" s="5">
        <v>165347.52</v>
      </c>
      <c r="RDZ14" s="5">
        <v>165347.52</v>
      </c>
      <c r="REA14" s="5">
        <v>165347.52</v>
      </c>
      <c r="REB14" s="5">
        <v>165347.52</v>
      </c>
      <c r="REC14" s="5">
        <v>165347.52</v>
      </c>
      <c r="RED14" s="5">
        <v>165347.52</v>
      </c>
      <c r="REE14" s="5">
        <v>165347.52</v>
      </c>
      <c r="REF14" s="5">
        <v>165347.52</v>
      </c>
      <c r="REG14" s="5">
        <v>165347.52</v>
      </c>
      <c r="REH14" s="5">
        <v>165347.52</v>
      </c>
      <c r="REI14" s="5">
        <v>165347.52</v>
      </c>
      <c r="REJ14" s="5">
        <v>165347.52</v>
      </c>
      <c r="REK14" s="5">
        <v>165347.52</v>
      </c>
      <c r="REL14" s="5">
        <v>165347.52</v>
      </c>
      <c r="REM14" s="5">
        <v>165347.52</v>
      </c>
      <c r="REN14" s="5">
        <v>165347.52</v>
      </c>
      <c r="REO14" s="5">
        <v>165347.52</v>
      </c>
      <c r="REP14" s="5">
        <v>165347.52</v>
      </c>
      <c r="REQ14" s="5">
        <v>165347.52</v>
      </c>
      <c r="RER14" s="5">
        <v>165347.52</v>
      </c>
      <c r="RES14" s="5">
        <v>165347.52</v>
      </c>
      <c r="RET14" s="5">
        <v>165347.52</v>
      </c>
      <c r="REU14" s="5">
        <v>165347.52</v>
      </c>
      <c r="REV14" s="5">
        <v>165347.52</v>
      </c>
      <c r="REW14" s="5">
        <v>165347.52</v>
      </c>
      <c r="REX14" s="5">
        <v>165347.52</v>
      </c>
      <c r="REY14" s="5">
        <v>165347.52</v>
      </c>
      <c r="REZ14" s="5">
        <v>165347.52</v>
      </c>
      <c r="RFA14" s="5">
        <v>165347.52</v>
      </c>
      <c r="RFB14" s="5">
        <v>165347.52</v>
      </c>
      <c r="RFC14" s="5">
        <v>165347.52</v>
      </c>
      <c r="RFD14" s="5">
        <v>165347.52</v>
      </c>
      <c r="RFE14" s="5">
        <v>165347.52</v>
      </c>
      <c r="RFF14" s="5">
        <v>165347.52</v>
      </c>
      <c r="RFG14" s="5">
        <v>165347.52</v>
      </c>
      <c r="RFH14" s="5">
        <v>165347.52</v>
      </c>
      <c r="RFI14" s="5">
        <v>165347.52</v>
      </c>
      <c r="RFJ14" s="5">
        <v>165347.52</v>
      </c>
      <c r="RFK14" s="5">
        <v>165347.52</v>
      </c>
      <c r="RFL14" s="5">
        <v>165347.52</v>
      </c>
      <c r="RFM14" s="5">
        <v>165347.52</v>
      </c>
      <c r="RFN14" s="5">
        <v>165347.52</v>
      </c>
      <c r="RFO14" s="5">
        <v>165347.52</v>
      </c>
      <c r="RFP14" s="5">
        <v>165347.52</v>
      </c>
      <c r="RFQ14" s="5">
        <v>165347.52</v>
      </c>
      <c r="RFR14" s="5">
        <v>165347.52</v>
      </c>
      <c r="RFS14" s="5">
        <v>165347.52</v>
      </c>
      <c r="RFT14" s="5">
        <v>165347.52</v>
      </c>
      <c r="RFU14" s="5">
        <v>165347.52</v>
      </c>
      <c r="RFV14" s="5">
        <v>165347.52</v>
      </c>
      <c r="RFW14" s="5">
        <v>165347.52</v>
      </c>
      <c r="RFX14" s="5">
        <v>165347.52</v>
      </c>
      <c r="RFY14" s="5">
        <v>165347.52</v>
      </c>
      <c r="RFZ14" s="5">
        <v>165347.52</v>
      </c>
      <c r="RGA14" s="5">
        <v>165347.52</v>
      </c>
      <c r="RGB14" s="5">
        <v>165347.52</v>
      </c>
      <c r="RGC14" s="5">
        <v>165347.52</v>
      </c>
      <c r="RGD14" s="5">
        <v>165347.52</v>
      </c>
      <c r="RGE14" s="5">
        <v>165347.52</v>
      </c>
      <c r="RGF14" s="5">
        <v>165347.52</v>
      </c>
      <c r="RGG14" s="5">
        <v>165347.52</v>
      </c>
      <c r="RGH14" s="5">
        <v>165347.52</v>
      </c>
      <c r="RGI14" s="5">
        <v>165347.52</v>
      </c>
      <c r="RGJ14" s="5">
        <v>165347.52</v>
      </c>
      <c r="RGK14" s="5">
        <v>165347.52</v>
      </c>
      <c r="RGL14" s="5">
        <v>165347.52</v>
      </c>
      <c r="RGM14" s="5">
        <v>165347.52</v>
      </c>
      <c r="RGN14" s="5">
        <v>165347.52</v>
      </c>
      <c r="RGO14" s="5">
        <v>165347.52</v>
      </c>
      <c r="RGP14" s="5">
        <v>165347.52</v>
      </c>
      <c r="RGQ14" s="5">
        <v>165347.52</v>
      </c>
      <c r="RGR14" s="5">
        <v>165347.52</v>
      </c>
      <c r="RGS14" s="5">
        <v>165347.52</v>
      </c>
      <c r="RGT14" s="5">
        <v>165347.52</v>
      </c>
      <c r="RGU14" s="5">
        <v>165347.52</v>
      </c>
      <c r="RGV14" s="5">
        <v>165347.52</v>
      </c>
      <c r="RGW14" s="5">
        <v>165347.52</v>
      </c>
      <c r="RGX14" s="5">
        <v>165347.52</v>
      </c>
      <c r="RGY14" s="5">
        <v>165347.52</v>
      </c>
      <c r="RGZ14" s="5">
        <v>165347.52</v>
      </c>
      <c r="RHA14" s="5">
        <v>165347.52</v>
      </c>
      <c r="RHB14" s="5">
        <v>165347.52</v>
      </c>
      <c r="RHC14" s="5">
        <v>165347.52</v>
      </c>
      <c r="RHD14" s="5">
        <v>165347.52</v>
      </c>
      <c r="RHE14" s="5">
        <v>165347.52</v>
      </c>
      <c r="RHF14" s="5">
        <v>165347.52</v>
      </c>
      <c r="RHG14" s="5">
        <v>165347.52</v>
      </c>
      <c r="RHH14" s="5">
        <v>165347.52</v>
      </c>
      <c r="RHI14" s="5">
        <v>165347.52</v>
      </c>
      <c r="RHJ14" s="5">
        <v>165347.52</v>
      </c>
      <c r="RHK14" s="5">
        <v>165347.52</v>
      </c>
      <c r="RHL14" s="5">
        <v>165347.52</v>
      </c>
      <c r="RHM14" s="5">
        <v>165347.52</v>
      </c>
      <c r="RHN14" s="5">
        <v>165347.52</v>
      </c>
      <c r="RHO14" s="5">
        <v>165347.52</v>
      </c>
      <c r="RHP14" s="5">
        <v>165347.52</v>
      </c>
      <c r="RHQ14" s="5">
        <v>165347.52</v>
      </c>
      <c r="RHR14" s="5">
        <v>165347.52</v>
      </c>
      <c r="RHS14" s="5">
        <v>165347.52</v>
      </c>
      <c r="RHT14" s="5">
        <v>165347.52</v>
      </c>
      <c r="RHU14" s="5">
        <v>165347.52</v>
      </c>
      <c r="RHV14" s="5">
        <v>165347.52</v>
      </c>
      <c r="RHW14" s="5">
        <v>165347.52</v>
      </c>
      <c r="RHX14" s="5">
        <v>165347.52</v>
      </c>
      <c r="RHY14" s="5">
        <v>165347.52</v>
      </c>
      <c r="RHZ14" s="5">
        <v>165347.52</v>
      </c>
      <c r="RIA14" s="5">
        <v>165347.52</v>
      </c>
      <c r="RIB14" s="5">
        <v>165347.52</v>
      </c>
      <c r="RIC14" s="5">
        <v>165347.52</v>
      </c>
      <c r="RID14" s="5">
        <v>165347.52</v>
      </c>
      <c r="RIE14" s="5">
        <v>165347.52</v>
      </c>
      <c r="RIF14" s="5">
        <v>165347.52</v>
      </c>
      <c r="RIG14" s="5">
        <v>165347.52</v>
      </c>
      <c r="RIH14" s="5">
        <v>165347.52</v>
      </c>
      <c r="RII14" s="5">
        <v>165347.52</v>
      </c>
      <c r="RIJ14" s="5">
        <v>165347.52</v>
      </c>
      <c r="RIK14" s="5">
        <v>165347.52</v>
      </c>
      <c r="RIL14" s="5">
        <v>165347.52</v>
      </c>
      <c r="RIM14" s="5">
        <v>165347.52</v>
      </c>
      <c r="RIN14" s="5">
        <v>165347.52</v>
      </c>
      <c r="RIO14" s="5">
        <v>165347.52</v>
      </c>
      <c r="RIP14" s="5">
        <v>165347.52</v>
      </c>
      <c r="RIQ14" s="5">
        <v>165347.52</v>
      </c>
      <c r="RIR14" s="5">
        <v>165347.52</v>
      </c>
      <c r="RIS14" s="5">
        <v>165347.52</v>
      </c>
      <c r="RIT14" s="5">
        <v>165347.52</v>
      </c>
      <c r="RIU14" s="5">
        <v>165347.52</v>
      </c>
      <c r="RIV14" s="5">
        <v>165347.52</v>
      </c>
      <c r="RIW14" s="5">
        <v>165347.52</v>
      </c>
      <c r="RIX14" s="5">
        <v>165347.52</v>
      </c>
      <c r="RIY14" s="5">
        <v>165347.52</v>
      </c>
      <c r="RIZ14" s="5">
        <v>165347.52</v>
      </c>
      <c r="RJA14" s="5">
        <v>165347.52</v>
      </c>
      <c r="RJB14" s="5">
        <v>165347.52</v>
      </c>
      <c r="RJC14" s="5">
        <v>165347.52</v>
      </c>
      <c r="RJD14" s="5">
        <v>165347.52</v>
      </c>
      <c r="RJE14" s="5">
        <v>165347.52</v>
      </c>
      <c r="RJF14" s="5">
        <v>165347.52</v>
      </c>
      <c r="RJG14" s="5">
        <v>165347.52</v>
      </c>
      <c r="RJH14" s="5">
        <v>165347.52</v>
      </c>
      <c r="RJI14" s="5">
        <v>165347.52</v>
      </c>
      <c r="RJJ14" s="5">
        <v>165347.52</v>
      </c>
      <c r="RJK14" s="5">
        <v>165347.52</v>
      </c>
      <c r="RJL14" s="5">
        <v>165347.52</v>
      </c>
      <c r="RJM14" s="5">
        <v>165347.52</v>
      </c>
      <c r="RJN14" s="5">
        <v>165347.52</v>
      </c>
      <c r="RJO14" s="5">
        <v>165347.52</v>
      </c>
      <c r="RJP14" s="5">
        <v>165347.52</v>
      </c>
      <c r="RJQ14" s="5">
        <v>165347.52</v>
      </c>
      <c r="RJR14" s="5">
        <v>165347.52</v>
      </c>
      <c r="RJS14" s="5">
        <v>165347.52</v>
      </c>
      <c r="RJT14" s="5">
        <v>165347.52</v>
      </c>
      <c r="RJU14" s="5">
        <v>165347.52</v>
      </c>
      <c r="RJV14" s="5">
        <v>165347.52</v>
      </c>
      <c r="RJW14" s="5">
        <v>165347.52</v>
      </c>
      <c r="RJX14" s="5">
        <v>165347.52</v>
      </c>
      <c r="RJY14" s="5">
        <v>165347.52</v>
      </c>
      <c r="RJZ14" s="5">
        <v>165347.52</v>
      </c>
      <c r="RKA14" s="5">
        <v>165347.52</v>
      </c>
      <c r="RKB14" s="5">
        <v>165347.52</v>
      </c>
      <c r="RKC14" s="5">
        <v>165347.52</v>
      </c>
      <c r="RKD14" s="5">
        <v>165347.52</v>
      </c>
      <c r="RKE14" s="5">
        <v>165347.52</v>
      </c>
      <c r="RKF14" s="5">
        <v>165347.52</v>
      </c>
      <c r="RKG14" s="5">
        <v>165347.52</v>
      </c>
      <c r="RKH14" s="5">
        <v>165347.52</v>
      </c>
      <c r="RKI14" s="5">
        <v>165347.52</v>
      </c>
      <c r="RKJ14" s="5">
        <v>165347.52</v>
      </c>
      <c r="RKK14" s="5">
        <v>165347.52</v>
      </c>
      <c r="RKL14" s="5">
        <v>165347.52</v>
      </c>
      <c r="RKM14" s="5">
        <v>165347.52</v>
      </c>
      <c r="RKN14" s="5">
        <v>165347.52</v>
      </c>
      <c r="RKO14" s="5">
        <v>165347.52</v>
      </c>
      <c r="RKP14" s="5">
        <v>165347.52</v>
      </c>
      <c r="RKQ14" s="5">
        <v>165347.52</v>
      </c>
      <c r="RKR14" s="5">
        <v>165347.52</v>
      </c>
      <c r="RKS14" s="5">
        <v>165347.52</v>
      </c>
      <c r="RKT14" s="5">
        <v>165347.52</v>
      </c>
      <c r="RKU14" s="5">
        <v>165347.52</v>
      </c>
      <c r="RKV14" s="5">
        <v>165347.52</v>
      </c>
      <c r="RKW14" s="5">
        <v>165347.52</v>
      </c>
      <c r="RKX14" s="5">
        <v>165347.52</v>
      </c>
      <c r="RKY14" s="5">
        <v>165347.52</v>
      </c>
      <c r="RKZ14" s="5">
        <v>165347.52</v>
      </c>
      <c r="RLA14" s="5">
        <v>165347.52</v>
      </c>
      <c r="RLB14" s="5">
        <v>165347.52</v>
      </c>
      <c r="RLC14" s="5">
        <v>165347.52</v>
      </c>
      <c r="RLD14" s="5">
        <v>165347.52</v>
      </c>
      <c r="RLE14" s="5">
        <v>165347.52</v>
      </c>
      <c r="RLF14" s="5">
        <v>165347.52</v>
      </c>
      <c r="RLG14" s="5">
        <v>165347.52</v>
      </c>
      <c r="RLH14" s="5">
        <v>165347.52</v>
      </c>
      <c r="RLI14" s="5">
        <v>165347.52</v>
      </c>
      <c r="RLJ14" s="5">
        <v>165347.52</v>
      </c>
      <c r="RLK14" s="5">
        <v>165347.52</v>
      </c>
      <c r="RLL14" s="5">
        <v>165347.52</v>
      </c>
      <c r="RLM14" s="5">
        <v>165347.52</v>
      </c>
      <c r="RLN14" s="5">
        <v>165347.52</v>
      </c>
      <c r="RLO14" s="5">
        <v>165347.52</v>
      </c>
      <c r="RLP14" s="5">
        <v>165347.52</v>
      </c>
      <c r="RLQ14" s="5">
        <v>165347.52</v>
      </c>
      <c r="RLR14" s="5">
        <v>165347.52</v>
      </c>
      <c r="RLS14" s="5">
        <v>165347.52</v>
      </c>
      <c r="RLT14" s="5">
        <v>165347.52</v>
      </c>
      <c r="RLU14" s="5">
        <v>165347.52</v>
      </c>
      <c r="RLV14" s="5">
        <v>165347.52</v>
      </c>
      <c r="RLW14" s="5">
        <v>165347.52</v>
      </c>
      <c r="RLX14" s="5">
        <v>165347.52</v>
      </c>
      <c r="RLY14" s="5">
        <v>165347.52</v>
      </c>
      <c r="RLZ14" s="5">
        <v>165347.52</v>
      </c>
      <c r="RMA14" s="5">
        <v>165347.52</v>
      </c>
      <c r="RMB14" s="5">
        <v>165347.52</v>
      </c>
      <c r="RMC14" s="5">
        <v>165347.52</v>
      </c>
      <c r="RMD14" s="5">
        <v>165347.52</v>
      </c>
      <c r="RME14" s="5">
        <v>165347.52</v>
      </c>
      <c r="RMF14" s="5">
        <v>165347.52</v>
      </c>
      <c r="RMG14" s="5">
        <v>165347.52</v>
      </c>
      <c r="RMH14" s="5">
        <v>165347.52</v>
      </c>
      <c r="RMI14" s="5">
        <v>165347.52</v>
      </c>
      <c r="RMJ14" s="5">
        <v>165347.52</v>
      </c>
      <c r="RMK14" s="5">
        <v>165347.52</v>
      </c>
      <c r="RML14" s="5">
        <v>165347.52</v>
      </c>
      <c r="RMM14" s="5">
        <v>165347.52</v>
      </c>
      <c r="RMN14" s="5">
        <v>165347.52</v>
      </c>
      <c r="RMO14" s="5">
        <v>165347.52</v>
      </c>
      <c r="RMP14" s="5">
        <v>165347.52</v>
      </c>
      <c r="RMQ14" s="5">
        <v>165347.52</v>
      </c>
      <c r="RMR14" s="5">
        <v>165347.52</v>
      </c>
      <c r="RMS14" s="5">
        <v>165347.52</v>
      </c>
      <c r="RMT14" s="5">
        <v>165347.52</v>
      </c>
      <c r="RMU14" s="5">
        <v>165347.52</v>
      </c>
      <c r="RMV14" s="5">
        <v>165347.52</v>
      </c>
      <c r="RMW14" s="5">
        <v>165347.52</v>
      </c>
      <c r="RMX14" s="5">
        <v>165347.52</v>
      </c>
      <c r="RMY14" s="5">
        <v>165347.52</v>
      </c>
      <c r="RMZ14" s="5">
        <v>165347.52</v>
      </c>
      <c r="RNA14" s="5">
        <v>165347.52</v>
      </c>
      <c r="RNB14" s="5">
        <v>165347.52</v>
      </c>
      <c r="RNC14" s="5">
        <v>165347.52</v>
      </c>
      <c r="RND14" s="5">
        <v>165347.52</v>
      </c>
      <c r="RNE14" s="5">
        <v>165347.52</v>
      </c>
      <c r="RNF14" s="5">
        <v>165347.52</v>
      </c>
      <c r="RNG14" s="5">
        <v>165347.52</v>
      </c>
      <c r="RNH14" s="5">
        <v>165347.52</v>
      </c>
      <c r="RNI14" s="5">
        <v>165347.52</v>
      </c>
      <c r="RNJ14" s="5">
        <v>165347.52</v>
      </c>
      <c r="RNK14" s="5">
        <v>165347.52</v>
      </c>
      <c r="RNL14" s="5">
        <v>165347.52</v>
      </c>
      <c r="RNM14" s="5">
        <v>165347.52</v>
      </c>
      <c r="RNN14" s="5">
        <v>165347.52</v>
      </c>
      <c r="RNO14" s="5">
        <v>165347.52</v>
      </c>
      <c r="RNP14" s="5">
        <v>165347.52</v>
      </c>
      <c r="RNQ14" s="5">
        <v>165347.52</v>
      </c>
      <c r="RNR14" s="5">
        <v>165347.52</v>
      </c>
      <c r="RNS14" s="5">
        <v>165347.52</v>
      </c>
      <c r="RNT14" s="5">
        <v>165347.52</v>
      </c>
      <c r="RNU14" s="5">
        <v>165347.52</v>
      </c>
      <c r="RNV14" s="5">
        <v>165347.52</v>
      </c>
      <c r="RNW14" s="5">
        <v>165347.52</v>
      </c>
      <c r="RNX14" s="5">
        <v>165347.52</v>
      </c>
      <c r="RNY14" s="5">
        <v>165347.52</v>
      </c>
      <c r="RNZ14" s="5">
        <v>165347.52</v>
      </c>
      <c r="ROA14" s="5">
        <v>165347.52</v>
      </c>
      <c r="ROB14" s="5">
        <v>165347.52</v>
      </c>
      <c r="ROC14" s="5">
        <v>165347.52</v>
      </c>
      <c r="ROD14" s="5">
        <v>165347.52</v>
      </c>
      <c r="ROE14" s="5">
        <v>165347.52</v>
      </c>
      <c r="ROF14" s="5">
        <v>165347.52</v>
      </c>
      <c r="ROG14" s="5">
        <v>165347.52</v>
      </c>
      <c r="ROH14" s="5">
        <v>165347.52</v>
      </c>
      <c r="ROI14" s="5">
        <v>165347.52</v>
      </c>
      <c r="ROJ14" s="5">
        <v>165347.52</v>
      </c>
      <c r="ROK14" s="5">
        <v>165347.52</v>
      </c>
      <c r="ROL14" s="5">
        <v>165347.52</v>
      </c>
      <c r="ROM14" s="5">
        <v>165347.52</v>
      </c>
      <c r="RON14" s="5">
        <v>165347.52</v>
      </c>
      <c r="ROO14" s="5">
        <v>165347.52</v>
      </c>
      <c r="ROP14" s="5">
        <v>165347.52</v>
      </c>
      <c r="ROQ14" s="5">
        <v>165347.52</v>
      </c>
      <c r="ROR14" s="5">
        <v>165347.52</v>
      </c>
      <c r="ROS14" s="5">
        <v>165347.52</v>
      </c>
      <c r="ROT14" s="5">
        <v>165347.52</v>
      </c>
      <c r="ROU14" s="5">
        <v>165347.52</v>
      </c>
      <c r="ROV14" s="5">
        <v>165347.52</v>
      </c>
      <c r="ROW14" s="5">
        <v>165347.52</v>
      </c>
      <c r="ROX14" s="5">
        <v>165347.52</v>
      </c>
      <c r="ROY14" s="5">
        <v>165347.52</v>
      </c>
      <c r="ROZ14" s="5">
        <v>165347.52</v>
      </c>
      <c r="RPA14" s="5">
        <v>165347.52</v>
      </c>
      <c r="RPB14" s="5">
        <v>165347.52</v>
      </c>
      <c r="RPC14" s="5">
        <v>165347.52</v>
      </c>
      <c r="RPD14" s="5">
        <v>165347.52</v>
      </c>
      <c r="RPE14" s="5">
        <v>165347.52</v>
      </c>
      <c r="RPF14" s="5">
        <v>165347.52</v>
      </c>
      <c r="RPG14" s="5">
        <v>165347.52</v>
      </c>
      <c r="RPH14" s="5">
        <v>165347.52</v>
      </c>
      <c r="RPI14" s="5">
        <v>165347.52</v>
      </c>
      <c r="RPJ14" s="5">
        <v>165347.52</v>
      </c>
      <c r="RPK14" s="5">
        <v>165347.52</v>
      </c>
      <c r="RPL14" s="5">
        <v>165347.52</v>
      </c>
      <c r="RPM14" s="5">
        <v>165347.52</v>
      </c>
      <c r="RPN14" s="5">
        <v>165347.52</v>
      </c>
      <c r="RPO14" s="5">
        <v>165347.52</v>
      </c>
      <c r="RPP14" s="5">
        <v>165347.52</v>
      </c>
      <c r="RPQ14" s="5">
        <v>165347.52</v>
      </c>
      <c r="RPR14" s="5">
        <v>165347.52</v>
      </c>
      <c r="RPS14" s="5">
        <v>165347.52</v>
      </c>
      <c r="RPT14" s="5">
        <v>165347.52</v>
      </c>
      <c r="RPU14" s="5">
        <v>165347.52</v>
      </c>
      <c r="RPV14" s="5">
        <v>165347.52</v>
      </c>
      <c r="RPW14" s="5">
        <v>165347.52</v>
      </c>
      <c r="RPX14" s="5">
        <v>165347.52</v>
      </c>
      <c r="RPY14" s="5">
        <v>165347.52</v>
      </c>
      <c r="RPZ14" s="5">
        <v>165347.52</v>
      </c>
      <c r="RQA14" s="5">
        <v>165347.52</v>
      </c>
      <c r="RQB14" s="5">
        <v>165347.52</v>
      </c>
      <c r="RQC14" s="5">
        <v>165347.52</v>
      </c>
      <c r="RQD14" s="5">
        <v>165347.52</v>
      </c>
      <c r="RQE14" s="5">
        <v>165347.52</v>
      </c>
      <c r="RQF14" s="5">
        <v>165347.52</v>
      </c>
      <c r="RQG14" s="5">
        <v>165347.52</v>
      </c>
      <c r="RQH14" s="5">
        <v>165347.52</v>
      </c>
      <c r="RQI14" s="5">
        <v>165347.52</v>
      </c>
      <c r="RQJ14" s="5">
        <v>165347.52</v>
      </c>
      <c r="RQK14" s="5">
        <v>165347.52</v>
      </c>
      <c r="RQL14" s="5">
        <v>165347.52</v>
      </c>
      <c r="RQM14" s="5">
        <v>165347.52</v>
      </c>
      <c r="RQN14" s="5">
        <v>165347.52</v>
      </c>
      <c r="RQO14" s="5">
        <v>165347.52</v>
      </c>
      <c r="RQP14" s="5">
        <v>165347.52</v>
      </c>
      <c r="RQQ14" s="5">
        <v>165347.52</v>
      </c>
      <c r="RQR14" s="5">
        <v>165347.52</v>
      </c>
      <c r="RQS14" s="5">
        <v>165347.52</v>
      </c>
      <c r="RQT14" s="5">
        <v>165347.52</v>
      </c>
      <c r="RQU14" s="5">
        <v>165347.52</v>
      </c>
      <c r="RQV14" s="5">
        <v>165347.52</v>
      </c>
      <c r="RQW14" s="5">
        <v>165347.52</v>
      </c>
      <c r="RQX14" s="5">
        <v>165347.52</v>
      </c>
      <c r="RQY14" s="5">
        <v>165347.52</v>
      </c>
      <c r="RQZ14" s="5">
        <v>165347.52</v>
      </c>
      <c r="RRA14" s="5">
        <v>165347.52</v>
      </c>
      <c r="RRB14" s="5">
        <v>165347.52</v>
      </c>
      <c r="RRC14" s="5">
        <v>165347.52</v>
      </c>
      <c r="RRD14" s="5">
        <v>165347.52</v>
      </c>
      <c r="RRE14" s="5">
        <v>165347.52</v>
      </c>
      <c r="RRF14" s="5">
        <v>165347.52</v>
      </c>
      <c r="RRG14" s="5">
        <v>165347.52</v>
      </c>
      <c r="RRH14" s="5">
        <v>165347.52</v>
      </c>
      <c r="RRI14" s="5">
        <v>165347.52</v>
      </c>
      <c r="RRJ14" s="5">
        <v>165347.52</v>
      </c>
      <c r="RRK14" s="5">
        <v>165347.52</v>
      </c>
      <c r="RRL14" s="5">
        <v>165347.52</v>
      </c>
      <c r="RRM14" s="5">
        <v>165347.52</v>
      </c>
      <c r="RRN14" s="5">
        <v>165347.52</v>
      </c>
      <c r="RRO14" s="5">
        <v>165347.52</v>
      </c>
      <c r="RRP14" s="5">
        <v>165347.52</v>
      </c>
      <c r="RRQ14" s="5">
        <v>165347.52</v>
      </c>
      <c r="RRR14" s="5">
        <v>165347.52</v>
      </c>
      <c r="RRS14" s="5">
        <v>165347.52</v>
      </c>
      <c r="RRT14" s="5">
        <v>165347.52</v>
      </c>
      <c r="RRU14" s="5">
        <v>165347.52</v>
      </c>
      <c r="RRV14" s="5">
        <v>165347.52</v>
      </c>
      <c r="RRW14" s="5">
        <v>165347.52</v>
      </c>
      <c r="RRX14" s="5">
        <v>165347.52</v>
      </c>
      <c r="RRY14" s="5">
        <v>165347.52</v>
      </c>
      <c r="RRZ14" s="5">
        <v>165347.52</v>
      </c>
      <c r="RSA14" s="5">
        <v>165347.52</v>
      </c>
      <c r="RSB14" s="5">
        <v>165347.52</v>
      </c>
      <c r="RSC14" s="5">
        <v>165347.52</v>
      </c>
      <c r="RSD14" s="5">
        <v>165347.52</v>
      </c>
      <c r="RSE14" s="5">
        <v>165347.52</v>
      </c>
      <c r="RSF14" s="5">
        <v>165347.52</v>
      </c>
      <c r="RSG14" s="5">
        <v>165347.52</v>
      </c>
      <c r="RSH14" s="5">
        <v>165347.52</v>
      </c>
      <c r="RSI14" s="5">
        <v>165347.52</v>
      </c>
      <c r="RSJ14" s="5">
        <v>165347.52</v>
      </c>
      <c r="RSK14" s="5">
        <v>165347.52</v>
      </c>
      <c r="RSL14" s="5">
        <v>165347.52</v>
      </c>
      <c r="RSM14" s="5">
        <v>165347.52</v>
      </c>
      <c r="RSN14" s="5">
        <v>165347.52</v>
      </c>
      <c r="RSO14" s="5">
        <v>165347.52</v>
      </c>
      <c r="RSP14" s="5">
        <v>165347.52</v>
      </c>
      <c r="RSQ14" s="5">
        <v>165347.52</v>
      </c>
      <c r="RSR14" s="5">
        <v>165347.52</v>
      </c>
      <c r="RSS14" s="5">
        <v>165347.52</v>
      </c>
      <c r="RST14" s="5">
        <v>165347.52</v>
      </c>
      <c r="RSU14" s="5">
        <v>165347.52</v>
      </c>
      <c r="RSV14" s="5">
        <v>165347.52</v>
      </c>
      <c r="RSW14" s="5">
        <v>165347.52</v>
      </c>
      <c r="RSX14" s="5">
        <v>165347.52</v>
      </c>
      <c r="RSY14" s="5">
        <v>165347.52</v>
      </c>
      <c r="RSZ14" s="5">
        <v>165347.52</v>
      </c>
      <c r="RTA14" s="5">
        <v>165347.52</v>
      </c>
      <c r="RTB14" s="5">
        <v>165347.52</v>
      </c>
      <c r="RTC14" s="5">
        <v>165347.52</v>
      </c>
      <c r="RTD14" s="5">
        <v>165347.52</v>
      </c>
      <c r="RTE14" s="5">
        <v>165347.52</v>
      </c>
      <c r="RTF14" s="5">
        <v>165347.52</v>
      </c>
      <c r="RTG14" s="5">
        <v>165347.52</v>
      </c>
      <c r="RTH14" s="5">
        <v>165347.52</v>
      </c>
      <c r="RTI14" s="5">
        <v>165347.52</v>
      </c>
      <c r="RTJ14" s="5">
        <v>165347.52</v>
      </c>
      <c r="RTK14" s="5">
        <v>165347.52</v>
      </c>
      <c r="RTL14" s="5">
        <v>165347.52</v>
      </c>
      <c r="RTM14" s="5">
        <v>165347.52</v>
      </c>
      <c r="RTN14" s="5">
        <v>165347.52</v>
      </c>
      <c r="RTO14" s="5">
        <v>165347.52</v>
      </c>
      <c r="RTP14" s="5">
        <v>165347.52</v>
      </c>
      <c r="RTQ14" s="5">
        <v>165347.52</v>
      </c>
      <c r="RTR14" s="5">
        <v>165347.52</v>
      </c>
      <c r="RTS14" s="5">
        <v>165347.52</v>
      </c>
      <c r="RTT14" s="5">
        <v>165347.52</v>
      </c>
      <c r="RTU14" s="5">
        <v>165347.52</v>
      </c>
      <c r="RTV14" s="5">
        <v>165347.52</v>
      </c>
      <c r="RTW14" s="5">
        <v>165347.52</v>
      </c>
      <c r="RTX14" s="5">
        <v>165347.52</v>
      </c>
      <c r="RTY14" s="5">
        <v>165347.52</v>
      </c>
      <c r="RTZ14" s="5">
        <v>165347.52</v>
      </c>
      <c r="RUA14" s="5">
        <v>165347.52</v>
      </c>
      <c r="RUB14" s="5">
        <v>165347.52</v>
      </c>
      <c r="RUC14" s="5">
        <v>165347.52</v>
      </c>
      <c r="RUD14" s="5">
        <v>165347.52</v>
      </c>
      <c r="RUE14" s="5">
        <v>165347.52</v>
      </c>
      <c r="RUF14" s="5">
        <v>165347.52</v>
      </c>
      <c r="RUG14" s="5">
        <v>165347.52</v>
      </c>
      <c r="RUH14" s="5">
        <v>165347.52</v>
      </c>
      <c r="RUI14" s="5">
        <v>165347.52</v>
      </c>
      <c r="RUJ14" s="5">
        <v>165347.52</v>
      </c>
      <c r="RUK14" s="5">
        <v>165347.52</v>
      </c>
      <c r="RUL14" s="5">
        <v>165347.52</v>
      </c>
      <c r="RUM14" s="5">
        <v>165347.52</v>
      </c>
      <c r="RUN14" s="5">
        <v>165347.52</v>
      </c>
      <c r="RUO14" s="5">
        <v>165347.52</v>
      </c>
      <c r="RUP14" s="5">
        <v>165347.52</v>
      </c>
      <c r="RUQ14" s="5">
        <v>165347.52</v>
      </c>
      <c r="RUR14" s="5">
        <v>165347.52</v>
      </c>
      <c r="RUS14" s="5">
        <v>165347.52</v>
      </c>
      <c r="RUT14" s="5">
        <v>165347.52</v>
      </c>
      <c r="RUU14" s="5">
        <v>165347.52</v>
      </c>
      <c r="RUV14" s="5">
        <v>165347.52</v>
      </c>
      <c r="RUW14" s="5">
        <v>165347.52</v>
      </c>
      <c r="RUX14" s="5">
        <v>165347.52</v>
      </c>
      <c r="RUY14" s="5">
        <v>165347.52</v>
      </c>
      <c r="RUZ14" s="5">
        <v>165347.52</v>
      </c>
      <c r="RVA14" s="5">
        <v>165347.52</v>
      </c>
      <c r="RVB14" s="5">
        <v>165347.52</v>
      </c>
      <c r="RVC14" s="5">
        <v>165347.52</v>
      </c>
      <c r="RVD14" s="5">
        <v>165347.52</v>
      </c>
      <c r="RVE14" s="5">
        <v>165347.52</v>
      </c>
      <c r="RVF14" s="5">
        <v>165347.52</v>
      </c>
      <c r="RVG14" s="5">
        <v>165347.52</v>
      </c>
      <c r="RVH14" s="5">
        <v>165347.52</v>
      </c>
      <c r="RVI14" s="5">
        <v>165347.52</v>
      </c>
      <c r="RVJ14" s="5">
        <v>165347.52</v>
      </c>
      <c r="RVK14" s="5">
        <v>165347.52</v>
      </c>
      <c r="RVL14" s="5">
        <v>165347.52</v>
      </c>
      <c r="RVM14" s="5">
        <v>165347.52</v>
      </c>
      <c r="RVN14" s="5">
        <v>165347.52</v>
      </c>
      <c r="RVO14" s="5">
        <v>165347.52</v>
      </c>
      <c r="RVP14" s="5">
        <v>165347.52</v>
      </c>
      <c r="RVQ14" s="5">
        <v>165347.52</v>
      </c>
      <c r="RVR14" s="5">
        <v>165347.52</v>
      </c>
      <c r="RVS14" s="5">
        <v>165347.52</v>
      </c>
      <c r="RVT14" s="5">
        <v>165347.52</v>
      </c>
      <c r="RVU14" s="5">
        <v>165347.52</v>
      </c>
      <c r="RVV14" s="5">
        <v>165347.52</v>
      </c>
      <c r="RVW14" s="5">
        <v>165347.52</v>
      </c>
      <c r="RVX14" s="5">
        <v>165347.52</v>
      </c>
      <c r="RVY14" s="5">
        <v>165347.52</v>
      </c>
      <c r="RVZ14" s="5">
        <v>165347.52</v>
      </c>
      <c r="RWA14" s="5">
        <v>165347.52</v>
      </c>
      <c r="RWB14" s="5">
        <v>165347.52</v>
      </c>
      <c r="RWC14" s="5">
        <v>165347.52</v>
      </c>
      <c r="RWD14" s="5">
        <v>165347.52</v>
      </c>
      <c r="RWE14" s="5">
        <v>165347.52</v>
      </c>
      <c r="RWF14" s="5">
        <v>165347.52</v>
      </c>
      <c r="RWG14" s="5">
        <v>165347.52</v>
      </c>
      <c r="RWH14" s="5">
        <v>165347.52</v>
      </c>
      <c r="RWI14" s="5">
        <v>165347.52</v>
      </c>
      <c r="RWJ14" s="5">
        <v>165347.52</v>
      </c>
      <c r="RWK14" s="5">
        <v>165347.52</v>
      </c>
      <c r="RWL14" s="5">
        <v>165347.52</v>
      </c>
      <c r="RWM14" s="5">
        <v>165347.52</v>
      </c>
      <c r="RWN14" s="5">
        <v>165347.52</v>
      </c>
      <c r="RWO14" s="5">
        <v>165347.52</v>
      </c>
      <c r="RWP14" s="5">
        <v>165347.52</v>
      </c>
      <c r="RWQ14" s="5">
        <v>165347.52</v>
      </c>
      <c r="RWR14" s="5">
        <v>165347.52</v>
      </c>
      <c r="RWS14" s="5">
        <v>165347.52</v>
      </c>
      <c r="RWT14" s="5">
        <v>165347.52</v>
      </c>
      <c r="RWU14" s="5">
        <v>165347.52</v>
      </c>
      <c r="RWV14" s="5">
        <v>165347.52</v>
      </c>
      <c r="RWW14" s="5">
        <v>165347.52</v>
      </c>
      <c r="RWX14" s="5">
        <v>165347.52</v>
      </c>
      <c r="RWY14" s="5">
        <v>165347.52</v>
      </c>
      <c r="RWZ14" s="5">
        <v>165347.52</v>
      </c>
      <c r="RXA14" s="5">
        <v>165347.52</v>
      </c>
      <c r="RXB14" s="5">
        <v>165347.52</v>
      </c>
      <c r="RXC14" s="5">
        <v>165347.52</v>
      </c>
      <c r="RXD14" s="5">
        <v>165347.52</v>
      </c>
      <c r="RXE14" s="5">
        <v>165347.52</v>
      </c>
      <c r="RXF14" s="5">
        <v>165347.52</v>
      </c>
      <c r="RXG14" s="5">
        <v>165347.52</v>
      </c>
      <c r="RXH14" s="5">
        <v>165347.52</v>
      </c>
      <c r="RXI14" s="5">
        <v>165347.52</v>
      </c>
      <c r="RXJ14" s="5">
        <v>165347.52</v>
      </c>
      <c r="RXK14" s="5">
        <v>165347.52</v>
      </c>
      <c r="RXL14" s="5">
        <v>165347.52</v>
      </c>
      <c r="RXM14" s="5">
        <v>165347.52</v>
      </c>
      <c r="RXN14" s="5">
        <v>165347.52</v>
      </c>
      <c r="RXO14" s="5">
        <v>165347.52</v>
      </c>
      <c r="RXP14" s="5">
        <v>165347.52</v>
      </c>
      <c r="RXQ14" s="5">
        <v>165347.52</v>
      </c>
      <c r="RXR14" s="5">
        <v>165347.52</v>
      </c>
      <c r="RXS14" s="5">
        <v>165347.52</v>
      </c>
      <c r="RXT14" s="5">
        <v>165347.52</v>
      </c>
      <c r="RXU14" s="5">
        <v>165347.52</v>
      </c>
      <c r="RXV14" s="5">
        <v>165347.52</v>
      </c>
      <c r="RXW14" s="5">
        <v>165347.52</v>
      </c>
      <c r="RXX14" s="5">
        <v>165347.52</v>
      </c>
      <c r="RXY14" s="5">
        <v>165347.52</v>
      </c>
      <c r="RXZ14" s="5">
        <v>165347.52</v>
      </c>
      <c r="RYA14" s="5">
        <v>165347.52</v>
      </c>
      <c r="RYB14" s="5">
        <v>165347.52</v>
      </c>
      <c r="RYC14" s="5">
        <v>165347.52</v>
      </c>
      <c r="RYD14" s="5">
        <v>165347.52</v>
      </c>
      <c r="RYE14" s="5">
        <v>165347.52</v>
      </c>
      <c r="RYF14" s="5">
        <v>165347.52</v>
      </c>
      <c r="RYG14" s="5">
        <v>165347.52</v>
      </c>
      <c r="RYH14" s="5">
        <v>165347.52</v>
      </c>
      <c r="RYI14" s="5">
        <v>165347.52</v>
      </c>
      <c r="RYJ14" s="5">
        <v>165347.52</v>
      </c>
      <c r="RYK14" s="5">
        <v>165347.52</v>
      </c>
      <c r="RYL14" s="5">
        <v>165347.52</v>
      </c>
      <c r="RYM14" s="5">
        <v>165347.52</v>
      </c>
      <c r="RYN14" s="5">
        <v>165347.52</v>
      </c>
      <c r="RYO14" s="5">
        <v>165347.52</v>
      </c>
      <c r="RYP14" s="5">
        <v>165347.52</v>
      </c>
      <c r="RYQ14" s="5">
        <v>165347.52</v>
      </c>
      <c r="RYR14" s="5">
        <v>165347.52</v>
      </c>
      <c r="RYS14" s="5">
        <v>165347.52</v>
      </c>
      <c r="RYT14" s="5">
        <v>165347.52</v>
      </c>
      <c r="RYU14" s="5">
        <v>165347.52</v>
      </c>
      <c r="RYV14" s="5">
        <v>165347.52</v>
      </c>
      <c r="RYW14" s="5">
        <v>165347.52</v>
      </c>
      <c r="RYX14" s="5">
        <v>165347.52</v>
      </c>
      <c r="RYY14" s="5">
        <v>165347.52</v>
      </c>
      <c r="RYZ14" s="5">
        <v>165347.52</v>
      </c>
      <c r="RZA14" s="5">
        <v>165347.52</v>
      </c>
      <c r="RZB14" s="5">
        <v>165347.52</v>
      </c>
      <c r="RZC14" s="5">
        <v>165347.52</v>
      </c>
      <c r="RZD14" s="5">
        <v>165347.52</v>
      </c>
      <c r="RZE14" s="5">
        <v>165347.52</v>
      </c>
      <c r="RZF14" s="5">
        <v>165347.52</v>
      </c>
      <c r="RZG14" s="5">
        <v>165347.52</v>
      </c>
      <c r="RZH14" s="5">
        <v>165347.52</v>
      </c>
      <c r="RZI14" s="5">
        <v>165347.52</v>
      </c>
      <c r="RZJ14" s="5">
        <v>165347.52</v>
      </c>
      <c r="RZK14" s="5">
        <v>165347.52</v>
      </c>
      <c r="RZL14" s="5">
        <v>165347.52</v>
      </c>
      <c r="RZM14" s="5">
        <v>165347.52</v>
      </c>
      <c r="RZN14" s="5">
        <v>165347.52</v>
      </c>
      <c r="RZO14" s="5">
        <v>165347.52</v>
      </c>
      <c r="RZP14" s="5">
        <v>165347.52</v>
      </c>
      <c r="RZQ14" s="5">
        <v>165347.52</v>
      </c>
      <c r="RZR14" s="5">
        <v>165347.52</v>
      </c>
      <c r="RZS14" s="5">
        <v>165347.52</v>
      </c>
      <c r="RZT14" s="5">
        <v>165347.52</v>
      </c>
      <c r="RZU14" s="5">
        <v>165347.52</v>
      </c>
      <c r="RZV14" s="5">
        <v>165347.52</v>
      </c>
      <c r="RZW14" s="5">
        <v>165347.52</v>
      </c>
      <c r="RZX14" s="5">
        <v>165347.52</v>
      </c>
      <c r="RZY14" s="5">
        <v>165347.52</v>
      </c>
      <c r="RZZ14" s="5">
        <v>165347.52</v>
      </c>
      <c r="SAA14" s="5">
        <v>165347.52</v>
      </c>
      <c r="SAB14" s="5">
        <v>165347.52</v>
      </c>
      <c r="SAC14" s="5">
        <v>165347.52</v>
      </c>
      <c r="SAD14" s="5">
        <v>165347.52</v>
      </c>
      <c r="SAE14" s="5">
        <v>165347.52</v>
      </c>
      <c r="SAF14" s="5">
        <v>165347.52</v>
      </c>
      <c r="SAG14" s="5">
        <v>165347.52</v>
      </c>
      <c r="SAH14" s="5">
        <v>165347.52</v>
      </c>
      <c r="SAI14" s="5">
        <v>165347.52</v>
      </c>
      <c r="SAJ14" s="5">
        <v>165347.52</v>
      </c>
      <c r="SAK14" s="5">
        <v>165347.52</v>
      </c>
      <c r="SAL14" s="5">
        <v>165347.52</v>
      </c>
      <c r="SAM14" s="5">
        <v>165347.52</v>
      </c>
      <c r="SAN14" s="5">
        <v>165347.52</v>
      </c>
      <c r="SAO14" s="5">
        <v>165347.52</v>
      </c>
      <c r="SAP14" s="5">
        <v>165347.52</v>
      </c>
      <c r="SAQ14" s="5">
        <v>165347.52</v>
      </c>
      <c r="SAR14" s="5">
        <v>165347.52</v>
      </c>
      <c r="SAS14" s="5">
        <v>165347.52</v>
      </c>
      <c r="SAT14" s="5">
        <v>165347.52</v>
      </c>
      <c r="SAU14" s="5">
        <v>165347.52</v>
      </c>
      <c r="SAV14" s="5">
        <v>165347.52</v>
      </c>
      <c r="SAW14" s="5">
        <v>165347.52</v>
      </c>
      <c r="SAX14" s="5">
        <v>165347.52</v>
      </c>
      <c r="SAY14" s="5">
        <v>165347.52</v>
      </c>
      <c r="SAZ14" s="5">
        <v>165347.52</v>
      </c>
      <c r="SBA14" s="5">
        <v>165347.52</v>
      </c>
      <c r="SBB14" s="5">
        <v>165347.52</v>
      </c>
      <c r="SBC14" s="5">
        <v>165347.52</v>
      </c>
      <c r="SBD14" s="5">
        <v>165347.52</v>
      </c>
      <c r="SBE14" s="5">
        <v>165347.52</v>
      </c>
      <c r="SBF14" s="5">
        <v>165347.52</v>
      </c>
      <c r="SBG14" s="5">
        <v>165347.52</v>
      </c>
      <c r="SBH14" s="5">
        <v>165347.52</v>
      </c>
      <c r="SBI14" s="5">
        <v>165347.52</v>
      </c>
      <c r="SBJ14" s="5">
        <v>165347.52</v>
      </c>
      <c r="SBK14" s="5">
        <v>165347.52</v>
      </c>
      <c r="SBL14" s="5">
        <v>165347.52</v>
      </c>
      <c r="SBM14" s="5">
        <v>165347.52</v>
      </c>
      <c r="SBN14" s="5">
        <v>165347.52</v>
      </c>
      <c r="SBO14" s="5">
        <v>165347.52</v>
      </c>
      <c r="SBP14" s="5">
        <v>165347.52</v>
      </c>
      <c r="SBQ14" s="5">
        <v>165347.52</v>
      </c>
      <c r="SBR14" s="5">
        <v>165347.52</v>
      </c>
      <c r="SBS14" s="5">
        <v>165347.52</v>
      </c>
      <c r="SBT14" s="5">
        <v>165347.52</v>
      </c>
      <c r="SBU14" s="5">
        <v>165347.52</v>
      </c>
      <c r="SBV14" s="5">
        <v>165347.52</v>
      </c>
      <c r="SBW14" s="5">
        <v>165347.52</v>
      </c>
      <c r="SBX14" s="5">
        <v>165347.52</v>
      </c>
      <c r="SBY14" s="5">
        <v>165347.52</v>
      </c>
      <c r="SBZ14" s="5">
        <v>165347.52</v>
      </c>
      <c r="SCA14" s="5">
        <v>165347.52</v>
      </c>
      <c r="SCB14" s="5">
        <v>165347.52</v>
      </c>
      <c r="SCC14" s="5">
        <v>165347.52</v>
      </c>
      <c r="SCD14" s="5">
        <v>165347.52</v>
      </c>
      <c r="SCE14" s="5">
        <v>165347.52</v>
      </c>
      <c r="SCF14" s="5">
        <v>165347.52</v>
      </c>
      <c r="SCG14" s="5">
        <v>165347.52</v>
      </c>
      <c r="SCH14" s="5">
        <v>165347.52</v>
      </c>
      <c r="SCI14" s="5">
        <v>165347.52</v>
      </c>
      <c r="SCJ14" s="5">
        <v>165347.52</v>
      </c>
      <c r="SCK14" s="5">
        <v>165347.52</v>
      </c>
      <c r="SCL14" s="5">
        <v>165347.52</v>
      </c>
      <c r="SCM14" s="5">
        <v>165347.52</v>
      </c>
      <c r="SCN14" s="5">
        <v>165347.52</v>
      </c>
      <c r="SCO14" s="5">
        <v>165347.52</v>
      </c>
      <c r="SCP14" s="5">
        <v>165347.52</v>
      </c>
      <c r="SCQ14" s="5">
        <v>165347.52</v>
      </c>
      <c r="SCR14" s="5">
        <v>165347.52</v>
      </c>
      <c r="SCS14" s="5">
        <v>165347.52</v>
      </c>
      <c r="SCT14" s="5">
        <v>165347.52</v>
      </c>
      <c r="SCU14" s="5">
        <v>165347.52</v>
      </c>
      <c r="SCV14" s="5">
        <v>165347.52</v>
      </c>
      <c r="SCW14" s="5">
        <v>165347.52</v>
      </c>
      <c r="SCX14" s="5">
        <v>165347.52</v>
      </c>
      <c r="SCY14" s="5">
        <v>165347.52</v>
      </c>
      <c r="SCZ14" s="5">
        <v>165347.52</v>
      </c>
      <c r="SDA14" s="5">
        <v>165347.52</v>
      </c>
      <c r="SDB14" s="5">
        <v>165347.52</v>
      </c>
      <c r="SDC14" s="5">
        <v>165347.52</v>
      </c>
      <c r="SDD14" s="5">
        <v>165347.52</v>
      </c>
      <c r="SDE14" s="5">
        <v>165347.52</v>
      </c>
      <c r="SDF14" s="5">
        <v>165347.52</v>
      </c>
      <c r="SDG14" s="5">
        <v>165347.52</v>
      </c>
      <c r="SDH14" s="5">
        <v>165347.52</v>
      </c>
      <c r="SDI14" s="5">
        <v>165347.52</v>
      </c>
      <c r="SDJ14" s="5">
        <v>165347.52</v>
      </c>
      <c r="SDK14" s="5">
        <v>165347.52</v>
      </c>
      <c r="SDL14" s="5">
        <v>165347.52</v>
      </c>
      <c r="SDM14" s="5">
        <v>165347.52</v>
      </c>
      <c r="SDN14" s="5">
        <v>165347.52</v>
      </c>
      <c r="SDO14" s="5">
        <v>165347.52</v>
      </c>
      <c r="SDP14" s="5">
        <v>165347.52</v>
      </c>
      <c r="SDQ14" s="5">
        <v>165347.52</v>
      </c>
      <c r="SDR14" s="5">
        <v>165347.52</v>
      </c>
      <c r="SDS14" s="5">
        <v>165347.52</v>
      </c>
      <c r="SDT14" s="5">
        <v>165347.52</v>
      </c>
      <c r="SDU14" s="5">
        <v>165347.52</v>
      </c>
      <c r="SDV14" s="5">
        <v>165347.52</v>
      </c>
      <c r="SDW14" s="5">
        <v>165347.52</v>
      </c>
      <c r="SDX14" s="5">
        <v>165347.52</v>
      </c>
      <c r="SDY14" s="5">
        <v>165347.52</v>
      </c>
      <c r="SDZ14" s="5">
        <v>165347.52</v>
      </c>
      <c r="SEA14" s="5">
        <v>165347.52</v>
      </c>
      <c r="SEB14" s="5">
        <v>165347.52</v>
      </c>
      <c r="SEC14" s="5">
        <v>165347.52</v>
      </c>
      <c r="SED14" s="5">
        <v>165347.52</v>
      </c>
      <c r="SEE14" s="5">
        <v>165347.52</v>
      </c>
      <c r="SEF14" s="5">
        <v>165347.52</v>
      </c>
      <c r="SEG14" s="5">
        <v>165347.52</v>
      </c>
      <c r="SEH14" s="5">
        <v>165347.52</v>
      </c>
      <c r="SEI14" s="5">
        <v>165347.52</v>
      </c>
      <c r="SEJ14" s="5">
        <v>165347.52</v>
      </c>
      <c r="SEK14" s="5">
        <v>165347.52</v>
      </c>
      <c r="SEL14" s="5">
        <v>165347.52</v>
      </c>
      <c r="SEM14" s="5">
        <v>165347.52</v>
      </c>
      <c r="SEN14" s="5">
        <v>165347.52</v>
      </c>
      <c r="SEO14" s="5">
        <v>165347.52</v>
      </c>
      <c r="SEP14" s="5">
        <v>165347.52</v>
      </c>
      <c r="SEQ14" s="5">
        <v>165347.52</v>
      </c>
      <c r="SER14" s="5">
        <v>165347.52</v>
      </c>
      <c r="SES14" s="5">
        <v>165347.52</v>
      </c>
      <c r="SET14" s="5">
        <v>165347.52</v>
      </c>
      <c r="SEU14" s="5">
        <v>165347.52</v>
      </c>
      <c r="SEV14" s="5">
        <v>165347.52</v>
      </c>
      <c r="SEW14" s="5">
        <v>165347.52</v>
      </c>
      <c r="SEX14" s="5">
        <v>165347.52</v>
      </c>
      <c r="SEY14" s="5">
        <v>165347.52</v>
      </c>
      <c r="SEZ14" s="5">
        <v>165347.52</v>
      </c>
      <c r="SFA14" s="5">
        <v>165347.52</v>
      </c>
      <c r="SFB14" s="5">
        <v>165347.52</v>
      </c>
      <c r="SFC14" s="5">
        <v>165347.52</v>
      </c>
      <c r="SFD14" s="5">
        <v>165347.52</v>
      </c>
      <c r="SFE14" s="5">
        <v>165347.52</v>
      </c>
      <c r="SFF14" s="5">
        <v>165347.52</v>
      </c>
      <c r="SFG14" s="5">
        <v>165347.52</v>
      </c>
      <c r="SFH14" s="5">
        <v>165347.52</v>
      </c>
      <c r="SFI14" s="5">
        <v>165347.52</v>
      </c>
      <c r="SFJ14" s="5">
        <v>165347.52</v>
      </c>
      <c r="SFK14" s="5">
        <v>165347.52</v>
      </c>
      <c r="SFL14" s="5">
        <v>165347.52</v>
      </c>
      <c r="SFM14" s="5">
        <v>165347.52</v>
      </c>
      <c r="SFN14" s="5">
        <v>165347.52</v>
      </c>
      <c r="SFO14" s="5">
        <v>165347.52</v>
      </c>
      <c r="SFP14" s="5">
        <v>165347.52</v>
      </c>
      <c r="SFQ14" s="5">
        <v>165347.52</v>
      </c>
      <c r="SFR14" s="5">
        <v>165347.52</v>
      </c>
      <c r="SFS14" s="5">
        <v>165347.52</v>
      </c>
      <c r="SFT14" s="5">
        <v>165347.52</v>
      </c>
      <c r="SFU14" s="5">
        <v>165347.52</v>
      </c>
      <c r="SFV14" s="5">
        <v>165347.52</v>
      </c>
      <c r="SFW14" s="5">
        <v>165347.52</v>
      </c>
      <c r="SFX14" s="5">
        <v>165347.52</v>
      </c>
      <c r="SFY14" s="5">
        <v>165347.52</v>
      </c>
      <c r="SFZ14" s="5">
        <v>165347.52</v>
      </c>
      <c r="SGA14" s="5">
        <v>165347.52</v>
      </c>
      <c r="SGB14" s="5">
        <v>165347.52</v>
      </c>
      <c r="SGC14" s="5">
        <v>165347.52</v>
      </c>
      <c r="SGD14" s="5">
        <v>165347.52</v>
      </c>
      <c r="SGE14" s="5">
        <v>165347.52</v>
      </c>
      <c r="SGF14" s="5">
        <v>165347.52</v>
      </c>
      <c r="SGG14" s="5">
        <v>165347.52</v>
      </c>
      <c r="SGH14" s="5">
        <v>165347.52</v>
      </c>
      <c r="SGI14" s="5">
        <v>165347.52</v>
      </c>
      <c r="SGJ14" s="5">
        <v>165347.52</v>
      </c>
      <c r="SGK14" s="5">
        <v>165347.52</v>
      </c>
      <c r="SGL14" s="5">
        <v>165347.52</v>
      </c>
      <c r="SGM14" s="5">
        <v>165347.52</v>
      </c>
      <c r="SGN14" s="5">
        <v>165347.52</v>
      </c>
      <c r="SGO14" s="5">
        <v>165347.52</v>
      </c>
      <c r="SGP14" s="5">
        <v>165347.52</v>
      </c>
      <c r="SGQ14" s="5">
        <v>165347.52</v>
      </c>
      <c r="SGR14" s="5">
        <v>165347.52</v>
      </c>
      <c r="SGS14" s="5">
        <v>165347.52</v>
      </c>
      <c r="SGT14" s="5">
        <v>165347.52</v>
      </c>
      <c r="SGU14" s="5">
        <v>165347.52</v>
      </c>
      <c r="SGV14" s="5">
        <v>165347.52</v>
      </c>
      <c r="SGW14" s="5">
        <v>165347.52</v>
      </c>
      <c r="SGX14" s="5">
        <v>165347.52</v>
      </c>
      <c r="SGY14" s="5">
        <v>165347.52</v>
      </c>
      <c r="SGZ14" s="5">
        <v>165347.52</v>
      </c>
      <c r="SHA14" s="5">
        <v>165347.52</v>
      </c>
      <c r="SHB14" s="5">
        <v>165347.52</v>
      </c>
      <c r="SHC14" s="5">
        <v>165347.52</v>
      </c>
      <c r="SHD14" s="5">
        <v>165347.52</v>
      </c>
      <c r="SHE14" s="5">
        <v>165347.52</v>
      </c>
      <c r="SHF14" s="5">
        <v>165347.52</v>
      </c>
      <c r="SHG14" s="5">
        <v>165347.52</v>
      </c>
      <c r="SHH14" s="5">
        <v>165347.52</v>
      </c>
      <c r="SHI14" s="5">
        <v>165347.52</v>
      </c>
      <c r="SHJ14" s="5">
        <v>165347.52</v>
      </c>
      <c r="SHK14" s="5">
        <v>165347.52</v>
      </c>
      <c r="SHL14" s="5">
        <v>165347.52</v>
      </c>
      <c r="SHM14" s="5">
        <v>165347.52</v>
      </c>
      <c r="SHN14" s="5">
        <v>165347.52</v>
      </c>
      <c r="SHO14" s="5">
        <v>165347.52</v>
      </c>
      <c r="SHP14" s="5">
        <v>165347.52</v>
      </c>
      <c r="SHQ14" s="5">
        <v>165347.52</v>
      </c>
      <c r="SHR14" s="5">
        <v>165347.52</v>
      </c>
      <c r="SHS14" s="5">
        <v>165347.52</v>
      </c>
      <c r="SHT14" s="5">
        <v>165347.52</v>
      </c>
      <c r="SHU14" s="5">
        <v>165347.52</v>
      </c>
      <c r="SHV14" s="5">
        <v>165347.52</v>
      </c>
      <c r="SHW14" s="5">
        <v>165347.52</v>
      </c>
      <c r="SHX14" s="5">
        <v>165347.52</v>
      </c>
      <c r="SHY14" s="5">
        <v>165347.52</v>
      </c>
      <c r="SHZ14" s="5">
        <v>165347.52</v>
      </c>
      <c r="SIA14" s="5">
        <v>165347.52</v>
      </c>
      <c r="SIB14" s="5">
        <v>165347.52</v>
      </c>
      <c r="SIC14" s="5">
        <v>165347.52</v>
      </c>
      <c r="SID14" s="5">
        <v>165347.52</v>
      </c>
      <c r="SIE14" s="5">
        <v>165347.52</v>
      </c>
      <c r="SIF14" s="5">
        <v>165347.52</v>
      </c>
      <c r="SIG14" s="5">
        <v>165347.52</v>
      </c>
      <c r="SIH14" s="5">
        <v>165347.52</v>
      </c>
      <c r="SII14" s="5">
        <v>165347.52</v>
      </c>
      <c r="SIJ14" s="5">
        <v>165347.52</v>
      </c>
      <c r="SIK14" s="5">
        <v>165347.52</v>
      </c>
      <c r="SIL14" s="5">
        <v>165347.52</v>
      </c>
      <c r="SIM14" s="5">
        <v>165347.52</v>
      </c>
      <c r="SIN14" s="5">
        <v>165347.52</v>
      </c>
      <c r="SIO14" s="5">
        <v>165347.52</v>
      </c>
      <c r="SIP14" s="5">
        <v>165347.52</v>
      </c>
      <c r="SIQ14" s="5">
        <v>165347.52</v>
      </c>
      <c r="SIR14" s="5">
        <v>165347.52</v>
      </c>
      <c r="SIS14" s="5">
        <v>165347.52</v>
      </c>
      <c r="SIT14" s="5">
        <v>165347.52</v>
      </c>
      <c r="SIU14" s="5">
        <v>165347.52</v>
      </c>
      <c r="SIV14" s="5">
        <v>165347.52</v>
      </c>
      <c r="SIW14" s="5">
        <v>165347.52</v>
      </c>
      <c r="SIX14" s="5">
        <v>165347.52</v>
      </c>
      <c r="SIY14" s="5">
        <v>165347.52</v>
      </c>
      <c r="SIZ14" s="5">
        <v>165347.52</v>
      </c>
      <c r="SJA14" s="5">
        <v>165347.52</v>
      </c>
      <c r="SJB14" s="5">
        <v>165347.52</v>
      </c>
      <c r="SJC14" s="5">
        <v>165347.52</v>
      </c>
      <c r="SJD14" s="5">
        <v>165347.52</v>
      </c>
      <c r="SJE14" s="5">
        <v>165347.52</v>
      </c>
      <c r="SJF14" s="5">
        <v>165347.52</v>
      </c>
      <c r="SJG14" s="5">
        <v>165347.52</v>
      </c>
      <c r="SJH14" s="5">
        <v>165347.52</v>
      </c>
      <c r="SJI14" s="5">
        <v>165347.52</v>
      </c>
      <c r="SJJ14" s="5">
        <v>165347.52</v>
      </c>
      <c r="SJK14" s="5">
        <v>165347.52</v>
      </c>
      <c r="SJL14" s="5">
        <v>165347.52</v>
      </c>
      <c r="SJM14" s="5">
        <v>165347.52</v>
      </c>
      <c r="SJN14" s="5">
        <v>165347.52</v>
      </c>
      <c r="SJO14" s="5">
        <v>165347.52</v>
      </c>
      <c r="SJP14" s="5">
        <v>165347.52</v>
      </c>
      <c r="SJQ14" s="5">
        <v>165347.52</v>
      </c>
      <c r="SJR14" s="5">
        <v>165347.52</v>
      </c>
      <c r="SJS14" s="5">
        <v>165347.52</v>
      </c>
      <c r="SJT14" s="5">
        <v>165347.52</v>
      </c>
      <c r="SJU14" s="5">
        <v>165347.52</v>
      </c>
      <c r="SJV14" s="5">
        <v>165347.52</v>
      </c>
      <c r="SJW14" s="5">
        <v>165347.52</v>
      </c>
      <c r="SJX14" s="5">
        <v>165347.52</v>
      </c>
      <c r="SJY14" s="5">
        <v>165347.52</v>
      </c>
      <c r="SJZ14" s="5">
        <v>165347.52</v>
      </c>
      <c r="SKA14" s="5">
        <v>165347.52</v>
      </c>
      <c r="SKB14" s="5">
        <v>165347.52</v>
      </c>
      <c r="SKC14" s="5">
        <v>165347.52</v>
      </c>
      <c r="SKD14" s="5">
        <v>165347.52</v>
      </c>
      <c r="SKE14" s="5">
        <v>165347.52</v>
      </c>
      <c r="SKF14" s="5">
        <v>165347.52</v>
      </c>
      <c r="SKG14" s="5">
        <v>165347.52</v>
      </c>
      <c r="SKH14" s="5">
        <v>165347.52</v>
      </c>
      <c r="SKI14" s="5">
        <v>165347.52</v>
      </c>
      <c r="SKJ14" s="5">
        <v>165347.52</v>
      </c>
      <c r="SKK14" s="5">
        <v>165347.52</v>
      </c>
      <c r="SKL14" s="5">
        <v>165347.52</v>
      </c>
      <c r="SKM14" s="5">
        <v>165347.52</v>
      </c>
      <c r="SKN14" s="5">
        <v>165347.52</v>
      </c>
      <c r="SKO14" s="5">
        <v>165347.52</v>
      </c>
      <c r="SKP14" s="5">
        <v>165347.52</v>
      </c>
      <c r="SKQ14" s="5">
        <v>165347.52</v>
      </c>
      <c r="SKR14" s="5">
        <v>165347.52</v>
      </c>
      <c r="SKS14" s="5">
        <v>165347.52</v>
      </c>
      <c r="SKT14" s="5">
        <v>165347.52</v>
      </c>
      <c r="SKU14" s="5">
        <v>165347.52</v>
      </c>
      <c r="SKV14" s="5">
        <v>165347.52</v>
      </c>
      <c r="SKW14" s="5">
        <v>165347.52</v>
      </c>
      <c r="SKX14" s="5">
        <v>165347.52</v>
      </c>
      <c r="SKY14" s="5">
        <v>165347.52</v>
      </c>
      <c r="SKZ14" s="5">
        <v>165347.52</v>
      </c>
      <c r="SLA14" s="5">
        <v>165347.52</v>
      </c>
      <c r="SLB14" s="5">
        <v>165347.52</v>
      </c>
      <c r="SLC14" s="5">
        <v>165347.52</v>
      </c>
      <c r="SLD14" s="5">
        <v>165347.52</v>
      </c>
      <c r="SLE14" s="5">
        <v>165347.52</v>
      </c>
      <c r="SLF14" s="5">
        <v>165347.52</v>
      </c>
      <c r="SLG14" s="5">
        <v>165347.52</v>
      </c>
      <c r="SLH14" s="5">
        <v>165347.52</v>
      </c>
      <c r="SLI14" s="5">
        <v>165347.52</v>
      </c>
      <c r="SLJ14" s="5">
        <v>165347.52</v>
      </c>
      <c r="SLK14" s="5">
        <v>165347.52</v>
      </c>
      <c r="SLL14" s="5">
        <v>165347.52</v>
      </c>
      <c r="SLM14" s="5">
        <v>165347.52</v>
      </c>
      <c r="SLN14" s="5">
        <v>165347.52</v>
      </c>
      <c r="SLO14" s="5">
        <v>165347.52</v>
      </c>
      <c r="SLP14" s="5">
        <v>165347.52</v>
      </c>
      <c r="SLQ14" s="5">
        <v>165347.52</v>
      </c>
      <c r="SLR14" s="5">
        <v>165347.52</v>
      </c>
      <c r="SLS14" s="5">
        <v>165347.52</v>
      </c>
      <c r="SLT14" s="5">
        <v>165347.52</v>
      </c>
      <c r="SLU14" s="5">
        <v>165347.52</v>
      </c>
      <c r="SLV14" s="5">
        <v>165347.52</v>
      </c>
      <c r="SLW14" s="5">
        <v>165347.52</v>
      </c>
      <c r="SLX14" s="5">
        <v>165347.52</v>
      </c>
      <c r="SLY14" s="5">
        <v>165347.52</v>
      </c>
      <c r="SLZ14" s="5">
        <v>165347.52</v>
      </c>
      <c r="SMA14" s="5">
        <v>165347.52</v>
      </c>
      <c r="SMB14" s="5">
        <v>165347.52</v>
      </c>
      <c r="SMC14" s="5">
        <v>165347.52</v>
      </c>
      <c r="SMD14" s="5">
        <v>165347.52</v>
      </c>
      <c r="SME14" s="5">
        <v>165347.52</v>
      </c>
      <c r="SMF14" s="5">
        <v>165347.52</v>
      </c>
      <c r="SMG14" s="5">
        <v>165347.52</v>
      </c>
      <c r="SMH14" s="5">
        <v>165347.52</v>
      </c>
      <c r="SMI14" s="5">
        <v>165347.52</v>
      </c>
      <c r="SMJ14" s="5">
        <v>165347.52</v>
      </c>
      <c r="SMK14" s="5">
        <v>165347.52</v>
      </c>
      <c r="SML14" s="5">
        <v>165347.52</v>
      </c>
      <c r="SMM14" s="5">
        <v>165347.52</v>
      </c>
      <c r="SMN14" s="5">
        <v>165347.52</v>
      </c>
      <c r="SMO14" s="5">
        <v>165347.52</v>
      </c>
      <c r="SMP14" s="5">
        <v>165347.52</v>
      </c>
      <c r="SMQ14" s="5">
        <v>165347.52</v>
      </c>
      <c r="SMR14" s="5">
        <v>165347.52</v>
      </c>
      <c r="SMS14" s="5">
        <v>165347.52</v>
      </c>
      <c r="SMT14" s="5">
        <v>165347.52</v>
      </c>
      <c r="SMU14" s="5">
        <v>165347.52</v>
      </c>
      <c r="SMV14" s="5">
        <v>165347.52</v>
      </c>
      <c r="SMW14" s="5">
        <v>165347.52</v>
      </c>
      <c r="SMX14" s="5">
        <v>165347.52</v>
      </c>
      <c r="SMY14" s="5">
        <v>165347.52</v>
      </c>
      <c r="SMZ14" s="5">
        <v>165347.52</v>
      </c>
      <c r="SNA14" s="5">
        <v>165347.52</v>
      </c>
      <c r="SNB14" s="5">
        <v>165347.52</v>
      </c>
      <c r="SNC14" s="5">
        <v>165347.52</v>
      </c>
      <c r="SND14" s="5">
        <v>165347.52</v>
      </c>
      <c r="SNE14" s="5">
        <v>165347.52</v>
      </c>
      <c r="SNF14" s="5">
        <v>165347.52</v>
      </c>
      <c r="SNG14" s="5">
        <v>165347.52</v>
      </c>
      <c r="SNH14" s="5">
        <v>165347.52</v>
      </c>
      <c r="SNI14" s="5">
        <v>165347.52</v>
      </c>
      <c r="SNJ14" s="5">
        <v>165347.52</v>
      </c>
      <c r="SNK14" s="5">
        <v>165347.52</v>
      </c>
      <c r="SNL14" s="5">
        <v>165347.52</v>
      </c>
      <c r="SNM14" s="5">
        <v>165347.52</v>
      </c>
      <c r="SNN14" s="5">
        <v>165347.52</v>
      </c>
      <c r="SNO14" s="5">
        <v>165347.52</v>
      </c>
      <c r="SNP14" s="5">
        <v>165347.52</v>
      </c>
      <c r="SNQ14" s="5">
        <v>165347.52</v>
      </c>
      <c r="SNR14" s="5">
        <v>165347.52</v>
      </c>
      <c r="SNS14" s="5">
        <v>165347.52</v>
      </c>
      <c r="SNT14" s="5">
        <v>165347.52</v>
      </c>
      <c r="SNU14" s="5">
        <v>165347.52</v>
      </c>
      <c r="SNV14" s="5">
        <v>165347.52</v>
      </c>
      <c r="SNW14" s="5">
        <v>165347.52</v>
      </c>
      <c r="SNX14" s="5">
        <v>165347.52</v>
      </c>
      <c r="SNY14" s="5">
        <v>165347.52</v>
      </c>
      <c r="SNZ14" s="5">
        <v>165347.52</v>
      </c>
      <c r="SOA14" s="5">
        <v>165347.52</v>
      </c>
      <c r="SOB14" s="5">
        <v>165347.52</v>
      </c>
      <c r="SOC14" s="5">
        <v>165347.52</v>
      </c>
      <c r="SOD14" s="5">
        <v>165347.52</v>
      </c>
      <c r="SOE14" s="5">
        <v>165347.52</v>
      </c>
      <c r="SOF14" s="5">
        <v>165347.52</v>
      </c>
      <c r="SOG14" s="5">
        <v>165347.52</v>
      </c>
      <c r="SOH14" s="5">
        <v>165347.52</v>
      </c>
      <c r="SOI14" s="5">
        <v>165347.52</v>
      </c>
      <c r="SOJ14" s="5">
        <v>165347.52</v>
      </c>
      <c r="SOK14" s="5">
        <v>165347.52</v>
      </c>
      <c r="SOL14" s="5">
        <v>165347.52</v>
      </c>
      <c r="SOM14" s="5">
        <v>165347.52</v>
      </c>
      <c r="SON14" s="5">
        <v>165347.52</v>
      </c>
      <c r="SOO14" s="5">
        <v>165347.52</v>
      </c>
      <c r="SOP14" s="5">
        <v>165347.52</v>
      </c>
      <c r="SOQ14" s="5">
        <v>165347.52</v>
      </c>
      <c r="SOR14" s="5">
        <v>165347.52</v>
      </c>
      <c r="SOS14" s="5">
        <v>165347.52</v>
      </c>
      <c r="SOT14" s="5">
        <v>165347.52</v>
      </c>
      <c r="SOU14" s="5">
        <v>165347.52</v>
      </c>
      <c r="SOV14" s="5">
        <v>165347.52</v>
      </c>
      <c r="SOW14" s="5">
        <v>165347.52</v>
      </c>
      <c r="SOX14" s="5">
        <v>165347.52</v>
      </c>
      <c r="SOY14" s="5">
        <v>165347.52</v>
      </c>
      <c r="SOZ14" s="5">
        <v>165347.52</v>
      </c>
      <c r="SPA14" s="5">
        <v>165347.52</v>
      </c>
      <c r="SPB14" s="5">
        <v>165347.52</v>
      </c>
      <c r="SPC14" s="5">
        <v>165347.52</v>
      </c>
      <c r="SPD14" s="5">
        <v>165347.52</v>
      </c>
      <c r="SPE14" s="5">
        <v>165347.52</v>
      </c>
      <c r="SPF14" s="5">
        <v>165347.52</v>
      </c>
      <c r="SPG14" s="5">
        <v>165347.52</v>
      </c>
      <c r="SPH14" s="5">
        <v>165347.52</v>
      </c>
      <c r="SPI14" s="5">
        <v>165347.52</v>
      </c>
      <c r="SPJ14" s="5">
        <v>165347.52</v>
      </c>
      <c r="SPK14" s="5">
        <v>165347.52</v>
      </c>
      <c r="SPL14" s="5">
        <v>165347.52</v>
      </c>
      <c r="SPM14" s="5">
        <v>165347.52</v>
      </c>
      <c r="SPN14" s="5">
        <v>165347.52</v>
      </c>
      <c r="SPO14" s="5">
        <v>165347.52</v>
      </c>
      <c r="SPP14" s="5">
        <v>165347.52</v>
      </c>
      <c r="SPQ14" s="5">
        <v>165347.52</v>
      </c>
      <c r="SPR14" s="5">
        <v>165347.52</v>
      </c>
      <c r="SPS14" s="5">
        <v>165347.52</v>
      </c>
      <c r="SPT14" s="5">
        <v>165347.52</v>
      </c>
      <c r="SPU14" s="5">
        <v>165347.52</v>
      </c>
      <c r="SPV14" s="5">
        <v>165347.52</v>
      </c>
      <c r="SPW14" s="5">
        <v>165347.52</v>
      </c>
      <c r="SPX14" s="5">
        <v>165347.52</v>
      </c>
      <c r="SPY14" s="5">
        <v>165347.52</v>
      </c>
      <c r="SPZ14" s="5">
        <v>165347.52</v>
      </c>
      <c r="SQA14" s="5">
        <v>165347.52</v>
      </c>
      <c r="SQB14" s="5">
        <v>165347.52</v>
      </c>
      <c r="SQC14" s="5">
        <v>165347.52</v>
      </c>
      <c r="SQD14" s="5">
        <v>165347.52</v>
      </c>
      <c r="SQE14" s="5">
        <v>165347.52</v>
      </c>
      <c r="SQF14" s="5">
        <v>165347.52</v>
      </c>
      <c r="SQG14" s="5">
        <v>165347.52</v>
      </c>
      <c r="SQH14" s="5">
        <v>165347.52</v>
      </c>
      <c r="SQI14" s="5">
        <v>165347.52</v>
      </c>
      <c r="SQJ14" s="5">
        <v>165347.52</v>
      </c>
      <c r="SQK14" s="5">
        <v>165347.52</v>
      </c>
      <c r="SQL14" s="5">
        <v>165347.52</v>
      </c>
      <c r="SQM14" s="5">
        <v>165347.52</v>
      </c>
      <c r="SQN14" s="5">
        <v>165347.52</v>
      </c>
      <c r="SQO14" s="5">
        <v>165347.52</v>
      </c>
      <c r="SQP14" s="5">
        <v>165347.52</v>
      </c>
      <c r="SQQ14" s="5">
        <v>165347.52</v>
      </c>
      <c r="SQR14" s="5">
        <v>165347.52</v>
      </c>
      <c r="SQS14" s="5">
        <v>165347.52</v>
      </c>
      <c r="SQT14" s="5">
        <v>165347.52</v>
      </c>
      <c r="SQU14" s="5">
        <v>165347.52</v>
      </c>
      <c r="SQV14" s="5">
        <v>165347.52</v>
      </c>
      <c r="SQW14" s="5">
        <v>165347.52</v>
      </c>
      <c r="SQX14" s="5">
        <v>165347.52</v>
      </c>
      <c r="SQY14" s="5">
        <v>165347.52</v>
      </c>
      <c r="SQZ14" s="5">
        <v>165347.52</v>
      </c>
      <c r="SRA14" s="5">
        <v>165347.52</v>
      </c>
      <c r="SRB14" s="5">
        <v>165347.52</v>
      </c>
      <c r="SRC14" s="5">
        <v>165347.52</v>
      </c>
      <c r="SRD14" s="5">
        <v>165347.52</v>
      </c>
      <c r="SRE14" s="5">
        <v>165347.52</v>
      </c>
      <c r="SRF14" s="5">
        <v>165347.52</v>
      </c>
      <c r="SRG14" s="5">
        <v>165347.52</v>
      </c>
      <c r="SRH14" s="5">
        <v>165347.52</v>
      </c>
      <c r="SRI14" s="5">
        <v>165347.52</v>
      </c>
      <c r="SRJ14" s="5">
        <v>165347.52</v>
      </c>
      <c r="SRK14" s="5">
        <v>165347.52</v>
      </c>
      <c r="SRL14" s="5">
        <v>165347.52</v>
      </c>
      <c r="SRM14" s="5">
        <v>165347.52</v>
      </c>
      <c r="SRN14" s="5">
        <v>165347.52</v>
      </c>
      <c r="SRO14" s="5">
        <v>165347.52</v>
      </c>
      <c r="SRP14" s="5">
        <v>165347.52</v>
      </c>
      <c r="SRQ14" s="5">
        <v>165347.52</v>
      </c>
      <c r="SRR14" s="5">
        <v>165347.52</v>
      </c>
      <c r="SRS14" s="5">
        <v>165347.52</v>
      </c>
      <c r="SRT14" s="5">
        <v>165347.52</v>
      </c>
      <c r="SRU14" s="5">
        <v>165347.52</v>
      </c>
      <c r="SRV14" s="5">
        <v>165347.52</v>
      </c>
      <c r="SRW14" s="5">
        <v>165347.52</v>
      </c>
      <c r="SRX14" s="5">
        <v>165347.52</v>
      </c>
      <c r="SRY14" s="5">
        <v>165347.52</v>
      </c>
      <c r="SRZ14" s="5">
        <v>165347.52</v>
      </c>
      <c r="SSA14" s="5">
        <v>165347.52</v>
      </c>
      <c r="SSB14" s="5">
        <v>165347.52</v>
      </c>
      <c r="SSC14" s="5">
        <v>165347.52</v>
      </c>
      <c r="SSD14" s="5">
        <v>165347.52</v>
      </c>
      <c r="SSE14" s="5">
        <v>165347.52</v>
      </c>
      <c r="SSF14" s="5">
        <v>165347.52</v>
      </c>
      <c r="SSG14" s="5">
        <v>165347.52</v>
      </c>
      <c r="SSH14" s="5">
        <v>165347.52</v>
      </c>
      <c r="SSI14" s="5">
        <v>165347.52</v>
      </c>
      <c r="SSJ14" s="5">
        <v>165347.52</v>
      </c>
      <c r="SSK14" s="5">
        <v>165347.52</v>
      </c>
      <c r="SSL14" s="5">
        <v>165347.52</v>
      </c>
      <c r="SSM14" s="5">
        <v>165347.52</v>
      </c>
      <c r="SSN14" s="5">
        <v>165347.52</v>
      </c>
      <c r="SSO14" s="5">
        <v>165347.52</v>
      </c>
      <c r="SSP14" s="5">
        <v>165347.52</v>
      </c>
      <c r="SSQ14" s="5">
        <v>165347.52</v>
      </c>
      <c r="SSR14" s="5">
        <v>165347.52</v>
      </c>
      <c r="SSS14" s="5">
        <v>165347.52</v>
      </c>
      <c r="SST14" s="5">
        <v>165347.52</v>
      </c>
      <c r="SSU14" s="5">
        <v>165347.52</v>
      </c>
      <c r="SSV14" s="5">
        <v>165347.52</v>
      </c>
      <c r="SSW14" s="5">
        <v>165347.52</v>
      </c>
      <c r="SSX14" s="5">
        <v>165347.52</v>
      </c>
      <c r="SSY14" s="5">
        <v>165347.52</v>
      </c>
      <c r="SSZ14" s="5">
        <v>165347.52</v>
      </c>
      <c r="STA14" s="5">
        <v>165347.52</v>
      </c>
      <c r="STB14" s="5">
        <v>165347.52</v>
      </c>
      <c r="STC14" s="5">
        <v>165347.52</v>
      </c>
      <c r="STD14" s="5">
        <v>165347.52</v>
      </c>
      <c r="STE14" s="5">
        <v>165347.52</v>
      </c>
      <c r="STF14" s="5">
        <v>165347.52</v>
      </c>
      <c r="STG14" s="5">
        <v>165347.52</v>
      </c>
      <c r="STH14" s="5">
        <v>165347.52</v>
      </c>
      <c r="STI14" s="5">
        <v>165347.52</v>
      </c>
      <c r="STJ14" s="5">
        <v>165347.52</v>
      </c>
      <c r="STK14" s="5">
        <v>165347.52</v>
      </c>
      <c r="STL14" s="5">
        <v>165347.52</v>
      </c>
      <c r="STM14" s="5">
        <v>165347.52</v>
      </c>
      <c r="STN14" s="5">
        <v>165347.52</v>
      </c>
      <c r="STO14" s="5">
        <v>165347.52</v>
      </c>
      <c r="STP14" s="5">
        <v>165347.52</v>
      </c>
      <c r="STQ14" s="5">
        <v>165347.52</v>
      </c>
      <c r="STR14" s="5">
        <v>165347.52</v>
      </c>
      <c r="STS14" s="5">
        <v>165347.52</v>
      </c>
      <c r="STT14" s="5">
        <v>165347.52</v>
      </c>
      <c r="STU14" s="5">
        <v>165347.52</v>
      </c>
      <c r="STV14" s="5">
        <v>165347.52</v>
      </c>
      <c r="STW14" s="5">
        <v>165347.52</v>
      </c>
      <c r="STX14" s="5">
        <v>165347.52</v>
      </c>
      <c r="STY14" s="5">
        <v>165347.52</v>
      </c>
      <c r="STZ14" s="5">
        <v>165347.52</v>
      </c>
      <c r="SUA14" s="5">
        <v>165347.52</v>
      </c>
      <c r="SUB14" s="5">
        <v>165347.52</v>
      </c>
      <c r="SUC14" s="5">
        <v>165347.52</v>
      </c>
      <c r="SUD14" s="5">
        <v>165347.52</v>
      </c>
      <c r="SUE14" s="5">
        <v>165347.52</v>
      </c>
      <c r="SUF14" s="5">
        <v>165347.52</v>
      </c>
      <c r="SUG14" s="5">
        <v>165347.52</v>
      </c>
      <c r="SUH14" s="5">
        <v>165347.52</v>
      </c>
      <c r="SUI14" s="5">
        <v>165347.52</v>
      </c>
      <c r="SUJ14" s="5">
        <v>165347.52</v>
      </c>
      <c r="SUK14" s="5">
        <v>165347.52</v>
      </c>
      <c r="SUL14" s="5">
        <v>165347.52</v>
      </c>
      <c r="SUM14" s="5">
        <v>165347.52</v>
      </c>
      <c r="SUN14" s="5">
        <v>165347.52</v>
      </c>
      <c r="SUO14" s="5">
        <v>165347.52</v>
      </c>
      <c r="SUP14" s="5">
        <v>165347.52</v>
      </c>
      <c r="SUQ14" s="5">
        <v>165347.52</v>
      </c>
      <c r="SUR14" s="5">
        <v>165347.52</v>
      </c>
      <c r="SUS14" s="5">
        <v>165347.52</v>
      </c>
      <c r="SUT14" s="5">
        <v>165347.52</v>
      </c>
      <c r="SUU14" s="5">
        <v>165347.52</v>
      </c>
      <c r="SUV14" s="5">
        <v>165347.52</v>
      </c>
      <c r="SUW14" s="5">
        <v>165347.52</v>
      </c>
      <c r="SUX14" s="5">
        <v>165347.52</v>
      </c>
      <c r="SUY14" s="5">
        <v>165347.52</v>
      </c>
      <c r="SUZ14" s="5">
        <v>165347.52</v>
      </c>
      <c r="SVA14" s="5">
        <v>165347.52</v>
      </c>
      <c r="SVB14" s="5">
        <v>165347.52</v>
      </c>
      <c r="SVC14" s="5">
        <v>165347.52</v>
      </c>
      <c r="SVD14" s="5">
        <v>165347.52</v>
      </c>
      <c r="SVE14" s="5">
        <v>165347.52</v>
      </c>
      <c r="SVF14" s="5">
        <v>165347.52</v>
      </c>
      <c r="SVG14" s="5">
        <v>165347.52</v>
      </c>
      <c r="SVH14" s="5">
        <v>165347.52</v>
      </c>
      <c r="SVI14" s="5">
        <v>165347.52</v>
      </c>
      <c r="SVJ14" s="5">
        <v>165347.52</v>
      </c>
      <c r="SVK14" s="5">
        <v>165347.52</v>
      </c>
      <c r="SVL14" s="5">
        <v>165347.52</v>
      </c>
      <c r="SVM14" s="5">
        <v>165347.52</v>
      </c>
      <c r="SVN14" s="5">
        <v>165347.52</v>
      </c>
      <c r="SVO14" s="5">
        <v>165347.52</v>
      </c>
      <c r="SVP14" s="5">
        <v>165347.52</v>
      </c>
      <c r="SVQ14" s="5">
        <v>165347.52</v>
      </c>
      <c r="SVR14" s="5">
        <v>165347.52</v>
      </c>
      <c r="SVS14" s="5">
        <v>165347.52</v>
      </c>
      <c r="SVT14" s="5">
        <v>165347.52</v>
      </c>
      <c r="SVU14" s="5">
        <v>165347.52</v>
      </c>
      <c r="SVV14" s="5">
        <v>165347.52</v>
      </c>
      <c r="SVW14" s="5">
        <v>165347.52</v>
      </c>
      <c r="SVX14" s="5">
        <v>165347.52</v>
      </c>
      <c r="SVY14" s="5">
        <v>165347.52</v>
      </c>
      <c r="SVZ14" s="5">
        <v>165347.52</v>
      </c>
      <c r="SWA14" s="5">
        <v>165347.52</v>
      </c>
      <c r="SWB14" s="5">
        <v>165347.52</v>
      </c>
      <c r="SWC14" s="5">
        <v>165347.52</v>
      </c>
      <c r="SWD14" s="5">
        <v>165347.52</v>
      </c>
      <c r="SWE14" s="5">
        <v>165347.52</v>
      </c>
      <c r="SWF14" s="5">
        <v>165347.52</v>
      </c>
      <c r="SWG14" s="5">
        <v>165347.52</v>
      </c>
      <c r="SWH14" s="5">
        <v>165347.52</v>
      </c>
      <c r="SWI14" s="5">
        <v>165347.52</v>
      </c>
      <c r="SWJ14" s="5">
        <v>165347.52</v>
      </c>
      <c r="SWK14" s="5">
        <v>165347.52</v>
      </c>
      <c r="SWL14" s="5">
        <v>165347.52</v>
      </c>
      <c r="SWM14" s="5">
        <v>165347.52</v>
      </c>
      <c r="SWN14" s="5">
        <v>165347.52</v>
      </c>
      <c r="SWO14" s="5">
        <v>165347.52</v>
      </c>
      <c r="SWP14" s="5">
        <v>165347.52</v>
      </c>
      <c r="SWQ14" s="5">
        <v>165347.52</v>
      </c>
      <c r="SWR14" s="5">
        <v>165347.52</v>
      </c>
      <c r="SWS14" s="5">
        <v>165347.52</v>
      </c>
      <c r="SWT14" s="5">
        <v>165347.52</v>
      </c>
      <c r="SWU14" s="5">
        <v>165347.52</v>
      </c>
      <c r="SWV14" s="5">
        <v>165347.52</v>
      </c>
      <c r="SWW14" s="5">
        <v>165347.52</v>
      </c>
      <c r="SWX14" s="5">
        <v>165347.52</v>
      </c>
      <c r="SWY14" s="5">
        <v>165347.52</v>
      </c>
      <c r="SWZ14" s="5">
        <v>165347.52</v>
      </c>
      <c r="SXA14" s="5">
        <v>165347.52</v>
      </c>
      <c r="SXB14" s="5">
        <v>165347.52</v>
      </c>
      <c r="SXC14" s="5">
        <v>165347.52</v>
      </c>
      <c r="SXD14" s="5">
        <v>165347.52</v>
      </c>
      <c r="SXE14" s="5">
        <v>165347.52</v>
      </c>
      <c r="SXF14" s="5">
        <v>165347.52</v>
      </c>
      <c r="SXG14" s="5">
        <v>165347.52</v>
      </c>
      <c r="SXH14" s="5">
        <v>165347.52</v>
      </c>
      <c r="SXI14" s="5">
        <v>165347.52</v>
      </c>
      <c r="SXJ14" s="5">
        <v>165347.52</v>
      </c>
      <c r="SXK14" s="5">
        <v>165347.52</v>
      </c>
      <c r="SXL14" s="5">
        <v>165347.52</v>
      </c>
      <c r="SXM14" s="5">
        <v>165347.52</v>
      </c>
      <c r="SXN14" s="5">
        <v>165347.52</v>
      </c>
      <c r="SXO14" s="5">
        <v>165347.52</v>
      </c>
      <c r="SXP14" s="5">
        <v>165347.52</v>
      </c>
      <c r="SXQ14" s="5">
        <v>165347.52</v>
      </c>
      <c r="SXR14" s="5">
        <v>165347.52</v>
      </c>
      <c r="SXS14" s="5">
        <v>165347.52</v>
      </c>
      <c r="SXT14" s="5">
        <v>165347.52</v>
      </c>
      <c r="SXU14" s="5">
        <v>165347.52</v>
      </c>
      <c r="SXV14" s="5">
        <v>165347.52</v>
      </c>
      <c r="SXW14" s="5">
        <v>165347.52</v>
      </c>
      <c r="SXX14" s="5">
        <v>165347.52</v>
      </c>
      <c r="SXY14" s="5">
        <v>165347.52</v>
      </c>
      <c r="SXZ14" s="5">
        <v>165347.52</v>
      </c>
      <c r="SYA14" s="5">
        <v>165347.52</v>
      </c>
      <c r="SYB14" s="5">
        <v>165347.52</v>
      </c>
      <c r="SYC14" s="5">
        <v>165347.52</v>
      </c>
      <c r="SYD14" s="5">
        <v>165347.52</v>
      </c>
      <c r="SYE14" s="5">
        <v>165347.52</v>
      </c>
      <c r="SYF14" s="5">
        <v>165347.52</v>
      </c>
      <c r="SYG14" s="5">
        <v>165347.52</v>
      </c>
      <c r="SYH14" s="5">
        <v>165347.52</v>
      </c>
      <c r="SYI14" s="5">
        <v>165347.52</v>
      </c>
      <c r="SYJ14" s="5">
        <v>165347.52</v>
      </c>
      <c r="SYK14" s="5">
        <v>165347.52</v>
      </c>
      <c r="SYL14" s="5">
        <v>165347.52</v>
      </c>
      <c r="SYM14" s="5">
        <v>165347.52</v>
      </c>
      <c r="SYN14" s="5">
        <v>165347.52</v>
      </c>
      <c r="SYO14" s="5">
        <v>165347.52</v>
      </c>
      <c r="SYP14" s="5">
        <v>165347.52</v>
      </c>
      <c r="SYQ14" s="5">
        <v>165347.52</v>
      </c>
      <c r="SYR14" s="5">
        <v>165347.52</v>
      </c>
      <c r="SYS14" s="5">
        <v>165347.52</v>
      </c>
      <c r="SYT14" s="5">
        <v>165347.52</v>
      </c>
      <c r="SYU14" s="5">
        <v>165347.52</v>
      </c>
      <c r="SYV14" s="5">
        <v>165347.52</v>
      </c>
      <c r="SYW14" s="5">
        <v>165347.52</v>
      </c>
      <c r="SYX14" s="5">
        <v>165347.52</v>
      </c>
      <c r="SYY14" s="5">
        <v>165347.52</v>
      </c>
      <c r="SYZ14" s="5">
        <v>165347.52</v>
      </c>
      <c r="SZA14" s="5">
        <v>165347.52</v>
      </c>
      <c r="SZB14" s="5">
        <v>165347.52</v>
      </c>
      <c r="SZC14" s="5">
        <v>165347.52</v>
      </c>
      <c r="SZD14" s="5">
        <v>165347.52</v>
      </c>
      <c r="SZE14" s="5">
        <v>165347.52</v>
      </c>
      <c r="SZF14" s="5">
        <v>165347.52</v>
      </c>
      <c r="SZG14" s="5">
        <v>165347.52</v>
      </c>
      <c r="SZH14" s="5">
        <v>165347.52</v>
      </c>
      <c r="SZI14" s="5">
        <v>165347.52</v>
      </c>
      <c r="SZJ14" s="5">
        <v>165347.52</v>
      </c>
      <c r="SZK14" s="5">
        <v>165347.52</v>
      </c>
      <c r="SZL14" s="5">
        <v>165347.52</v>
      </c>
      <c r="SZM14" s="5">
        <v>165347.52</v>
      </c>
      <c r="SZN14" s="5">
        <v>165347.52</v>
      </c>
      <c r="SZO14" s="5">
        <v>165347.52</v>
      </c>
      <c r="SZP14" s="5">
        <v>165347.52</v>
      </c>
      <c r="SZQ14" s="5">
        <v>165347.52</v>
      </c>
      <c r="SZR14" s="5">
        <v>165347.52</v>
      </c>
      <c r="SZS14" s="5">
        <v>165347.52</v>
      </c>
      <c r="SZT14" s="5">
        <v>165347.52</v>
      </c>
      <c r="SZU14" s="5">
        <v>165347.52</v>
      </c>
      <c r="SZV14" s="5">
        <v>165347.52</v>
      </c>
      <c r="SZW14" s="5">
        <v>165347.52</v>
      </c>
      <c r="SZX14" s="5">
        <v>165347.52</v>
      </c>
      <c r="SZY14" s="5">
        <v>165347.52</v>
      </c>
      <c r="SZZ14" s="5">
        <v>165347.52</v>
      </c>
      <c r="TAA14" s="5">
        <v>165347.52</v>
      </c>
      <c r="TAB14" s="5">
        <v>165347.52</v>
      </c>
      <c r="TAC14" s="5">
        <v>165347.52</v>
      </c>
      <c r="TAD14" s="5">
        <v>165347.52</v>
      </c>
      <c r="TAE14" s="5">
        <v>165347.52</v>
      </c>
      <c r="TAF14" s="5">
        <v>165347.52</v>
      </c>
      <c r="TAG14" s="5">
        <v>165347.52</v>
      </c>
      <c r="TAH14" s="5">
        <v>165347.52</v>
      </c>
      <c r="TAI14" s="5">
        <v>165347.52</v>
      </c>
      <c r="TAJ14" s="5">
        <v>165347.52</v>
      </c>
      <c r="TAK14" s="5">
        <v>165347.52</v>
      </c>
      <c r="TAL14" s="5">
        <v>165347.52</v>
      </c>
      <c r="TAM14" s="5">
        <v>165347.52</v>
      </c>
      <c r="TAN14" s="5">
        <v>165347.52</v>
      </c>
      <c r="TAO14" s="5">
        <v>165347.52</v>
      </c>
      <c r="TAP14" s="5">
        <v>165347.52</v>
      </c>
      <c r="TAQ14" s="5">
        <v>165347.52</v>
      </c>
      <c r="TAR14" s="5">
        <v>165347.52</v>
      </c>
      <c r="TAS14" s="5">
        <v>165347.52</v>
      </c>
      <c r="TAT14" s="5">
        <v>165347.52</v>
      </c>
      <c r="TAU14" s="5">
        <v>165347.52</v>
      </c>
      <c r="TAV14" s="5">
        <v>165347.52</v>
      </c>
      <c r="TAW14" s="5">
        <v>165347.52</v>
      </c>
      <c r="TAX14" s="5">
        <v>165347.52</v>
      </c>
      <c r="TAY14" s="5">
        <v>165347.52</v>
      </c>
      <c r="TAZ14" s="5">
        <v>165347.52</v>
      </c>
      <c r="TBA14" s="5">
        <v>165347.52</v>
      </c>
      <c r="TBB14" s="5">
        <v>165347.52</v>
      </c>
      <c r="TBC14" s="5">
        <v>165347.52</v>
      </c>
      <c r="TBD14" s="5">
        <v>165347.52</v>
      </c>
      <c r="TBE14" s="5">
        <v>165347.52</v>
      </c>
      <c r="TBF14" s="5">
        <v>165347.52</v>
      </c>
      <c r="TBG14" s="5">
        <v>165347.52</v>
      </c>
      <c r="TBH14" s="5">
        <v>165347.52</v>
      </c>
      <c r="TBI14" s="5">
        <v>165347.52</v>
      </c>
      <c r="TBJ14" s="5">
        <v>165347.52</v>
      </c>
      <c r="TBK14" s="5">
        <v>165347.52</v>
      </c>
      <c r="TBL14" s="5">
        <v>165347.52</v>
      </c>
      <c r="TBM14" s="5">
        <v>165347.52</v>
      </c>
      <c r="TBN14" s="5">
        <v>165347.52</v>
      </c>
      <c r="TBO14" s="5">
        <v>165347.52</v>
      </c>
      <c r="TBP14" s="5">
        <v>165347.52</v>
      </c>
      <c r="TBQ14" s="5">
        <v>165347.52</v>
      </c>
      <c r="TBR14" s="5">
        <v>165347.52</v>
      </c>
      <c r="TBS14" s="5">
        <v>165347.52</v>
      </c>
      <c r="TBT14" s="5">
        <v>165347.52</v>
      </c>
      <c r="TBU14" s="5">
        <v>165347.52</v>
      </c>
      <c r="TBV14" s="5">
        <v>165347.52</v>
      </c>
      <c r="TBW14" s="5">
        <v>165347.52</v>
      </c>
      <c r="TBX14" s="5">
        <v>165347.52</v>
      </c>
      <c r="TBY14" s="5">
        <v>165347.52</v>
      </c>
      <c r="TBZ14" s="5">
        <v>165347.52</v>
      </c>
      <c r="TCA14" s="5">
        <v>165347.52</v>
      </c>
      <c r="TCB14" s="5">
        <v>165347.52</v>
      </c>
      <c r="TCC14" s="5">
        <v>165347.52</v>
      </c>
      <c r="TCD14" s="5">
        <v>165347.52</v>
      </c>
      <c r="TCE14" s="5">
        <v>165347.52</v>
      </c>
      <c r="TCF14" s="5">
        <v>165347.52</v>
      </c>
      <c r="TCG14" s="5">
        <v>165347.52</v>
      </c>
      <c r="TCH14" s="5">
        <v>165347.52</v>
      </c>
      <c r="TCI14" s="5">
        <v>165347.52</v>
      </c>
      <c r="TCJ14" s="5">
        <v>165347.52</v>
      </c>
      <c r="TCK14" s="5">
        <v>165347.52</v>
      </c>
      <c r="TCL14" s="5">
        <v>165347.52</v>
      </c>
      <c r="TCM14" s="5">
        <v>165347.52</v>
      </c>
      <c r="TCN14" s="5">
        <v>165347.52</v>
      </c>
      <c r="TCO14" s="5">
        <v>165347.52</v>
      </c>
      <c r="TCP14" s="5">
        <v>165347.52</v>
      </c>
      <c r="TCQ14" s="5">
        <v>165347.52</v>
      </c>
      <c r="TCR14" s="5">
        <v>165347.52</v>
      </c>
      <c r="TCS14" s="5">
        <v>165347.52</v>
      </c>
      <c r="TCT14" s="5">
        <v>165347.52</v>
      </c>
      <c r="TCU14" s="5">
        <v>165347.52</v>
      </c>
      <c r="TCV14" s="5">
        <v>165347.52</v>
      </c>
      <c r="TCW14" s="5">
        <v>165347.52</v>
      </c>
      <c r="TCX14" s="5">
        <v>165347.52</v>
      </c>
      <c r="TCY14" s="5">
        <v>165347.52</v>
      </c>
      <c r="TCZ14" s="5">
        <v>165347.52</v>
      </c>
      <c r="TDA14" s="5">
        <v>165347.52</v>
      </c>
      <c r="TDB14" s="5">
        <v>165347.52</v>
      </c>
      <c r="TDC14" s="5">
        <v>165347.52</v>
      </c>
      <c r="TDD14" s="5">
        <v>165347.52</v>
      </c>
      <c r="TDE14" s="5">
        <v>165347.52</v>
      </c>
      <c r="TDF14" s="5">
        <v>165347.52</v>
      </c>
      <c r="TDG14" s="5">
        <v>165347.52</v>
      </c>
      <c r="TDH14" s="5">
        <v>165347.52</v>
      </c>
      <c r="TDI14" s="5">
        <v>165347.52</v>
      </c>
      <c r="TDJ14" s="5">
        <v>165347.52</v>
      </c>
      <c r="TDK14" s="5">
        <v>165347.52</v>
      </c>
      <c r="TDL14" s="5">
        <v>165347.52</v>
      </c>
      <c r="TDM14" s="5">
        <v>165347.52</v>
      </c>
      <c r="TDN14" s="5">
        <v>165347.52</v>
      </c>
      <c r="TDO14" s="5">
        <v>165347.52</v>
      </c>
      <c r="TDP14" s="5">
        <v>165347.52</v>
      </c>
      <c r="TDQ14" s="5">
        <v>165347.52</v>
      </c>
      <c r="TDR14" s="5">
        <v>165347.52</v>
      </c>
      <c r="TDS14" s="5">
        <v>165347.52</v>
      </c>
      <c r="TDT14" s="5">
        <v>165347.52</v>
      </c>
      <c r="TDU14" s="5">
        <v>165347.52</v>
      </c>
      <c r="TDV14" s="5">
        <v>165347.52</v>
      </c>
      <c r="TDW14" s="5">
        <v>165347.52</v>
      </c>
      <c r="TDX14" s="5">
        <v>165347.52</v>
      </c>
      <c r="TDY14" s="5">
        <v>165347.52</v>
      </c>
      <c r="TDZ14" s="5">
        <v>165347.52</v>
      </c>
      <c r="TEA14" s="5">
        <v>165347.52</v>
      </c>
      <c r="TEB14" s="5">
        <v>165347.52</v>
      </c>
      <c r="TEC14" s="5">
        <v>165347.52</v>
      </c>
      <c r="TED14" s="5">
        <v>165347.52</v>
      </c>
      <c r="TEE14" s="5">
        <v>165347.52</v>
      </c>
      <c r="TEF14" s="5">
        <v>165347.52</v>
      </c>
      <c r="TEG14" s="5">
        <v>165347.52</v>
      </c>
      <c r="TEH14" s="5">
        <v>165347.52</v>
      </c>
      <c r="TEI14" s="5">
        <v>165347.52</v>
      </c>
      <c r="TEJ14" s="5">
        <v>165347.52</v>
      </c>
      <c r="TEK14" s="5">
        <v>165347.52</v>
      </c>
      <c r="TEL14" s="5">
        <v>165347.52</v>
      </c>
      <c r="TEM14" s="5">
        <v>165347.52</v>
      </c>
      <c r="TEN14" s="5">
        <v>165347.52</v>
      </c>
      <c r="TEO14" s="5">
        <v>165347.52</v>
      </c>
      <c r="TEP14" s="5">
        <v>165347.52</v>
      </c>
      <c r="TEQ14" s="5">
        <v>165347.52</v>
      </c>
      <c r="TER14" s="5">
        <v>165347.52</v>
      </c>
      <c r="TES14" s="5">
        <v>165347.52</v>
      </c>
      <c r="TET14" s="5">
        <v>165347.52</v>
      </c>
      <c r="TEU14" s="5">
        <v>165347.52</v>
      </c>
      <c r="TEV14" s="5">
        <v>165347.52</v>
      </c>
      <c r="TEW14" s="5">
        <v>165347.52</v>
      </c>
      <c r="TEX14" s="5">
        <v>165347.52</v>
      </c>
      <c r="TEY14" s="5">
        <v>165347.52</v>
      </c>
      <c r="TEZ14" s="5">
        <v>165347.52</v>
      </c>
      <c r="TFA14" s="5">
        <v>165347.52</v>
      </c>
      <c r="TFB14" s="5">
        <v>165347.52</v>
      </c>
      <c r="TFC14" s="5">
        <v>165347.52</v>
      </c>
      <c r="TFD14" s="5">
        <v>165347.52</v>
      </c>
      <c r="TFE14" s="5">
        <v>165347.52</v>
      </c>
      <c r="TFF14" s="5">
        <v>165347.52</v>
      </c>
      <c r="TFG14" s="5">
        <v>165347.52</v>
      </c>
      <c r="TFH14" s="5">
        <v>165347.52</v>
      </c>
      <c r="TFI14" s="5">
        <v>165347.52</v>
      </c>
      <c r="TFJ14" s="5">
        <v>165347.52</v>
      </c>
      <c r="TFK14" s="5">
        <v>165347.52</v>
      </c>
      <c r="TFL14" s="5">
        <v>165347.52</v>
      </c>
      <c r="TFM14" s="5">
        <v>165347.52</v>
      </c>
      <c r="TFN14" s="5">
        <v>165347.52</v>
      </c>
      <c r="TFO14" s="5">
        <v>165347.52</v>
      </c>
      <c r="TFP14" s="5">
        <v>165347.52</v>
      </c>
      <c r="TFQ14" s="5">
        <v>165347.52</v>
      </c>
      <c r="TFR14" s="5">
        <v>165347.52</v>
      </c>
      <c r="TFS14" s="5">
        <v>165347.52</v>
      </c>
      <c r="TFT14" s="5">
        <v>165347.52</v>
      </c>
      <c r="TFU14" s="5">
        <v>165347.52</v>
      </c>
      <c r="TFV14" s="5">
        <v>165347.52</v>
      </c>
      <c r="TFW14" s="5">
        <v>165347.52</v>
      </c>
      <c r="TFX14" s="5">
        <v>165347.52</v>
      </c>
      <c r="TFY14" s="5">
        <v>165347.52</v>
      </c>
      <c r="TFZ14" s="5">
        <v>165347.52</v>
      </c>
      <c r="TGA14" s="5">
        <v>165347.52</v>
      </c>
      <c r="TGB14" s="5">
        <v>165347.52</v>
      </c>
      <c r="TGC14" s="5">
        <v>165347.52</v>
      </c>
      <c r="TGD14" s="5">
        <v>165347.52</v>
      </c>
      <c r="TGE14" s="5">
        <v>165347.52</v>
      </c>
      <c r="TGF14" s="5">
        <v>165347.52</v>
      </c>
      <c r="TGG14" s="5">
        <v>165347.52</v>
      </c>
      <c r="TGH14" s="5">
        <v>165347.52</v>
      </c>
      <c r="TGI14" s="5">
        <v>165347.52</v>
      </c>
      <c r="TGJ14" s="5">
        <v>165347.52</v>
      </c>
      <c r="TGK14" s="5">
        <v>165347.52</v>
      </c>
      <c r="TGL14" s="5">
        <v>165347.52</v>
      </c>
      <c r="TGM14" s="5">
        <v>165347.52</v>
      </c>
      <c r="TGN14" s="5">
        <v>165347.52</v>
      </c>
      <c r="TGO14" s="5">
        <v>165347.52</v>
      </c>
      <c r="TGP14" s="5">
        <v>165347.52</v>
      </c>
      <c r="TGQ14" s="5">
        <v>165347.52</v>
      </c>
      <c r="TGR14" s="5">
        <v>165347.52</v>
      </c>
      <c r="TGS14" s="5">
        <v>165347.52</v>
      </c>
      <c r="TGT14" s="5">
        <v>165347.52</v>
      </c>
      <c r="TGU14" s="5">
        <v>165347.52</v>
      </c>
      <c r="TGV14" s="5">
        <v>165347.52</v>
      </c>
      <c r="TGW14" s="5">
        <v>165347.52</v>
      </c>
      <c r="TGX14" s="5">
        <v>165347.52</v>
      </c>
      <c r="TGY14" s="5">
        <v>165347.52</v>
      </c>
      <c r="TGZ14" s="5">
        <v>165347.52</v>
      </c>
      <c r="THA14" s="5">
        <v>165347.52</v>
      </c>
      <c r="THB14" s="5">
        <v>165347.52</v>
      </c>
      <c r="THC14" s="5">
        <v>165347.52</v>
      </c>
      <c r="THD14" s="5">
        <v>165347.52</v>
      </c>
      <c r="THE14" s="5">
        <v>165347.52</v>
      </c>
      <c r="THF14" s="5">
        <v>165347.52</v>
      </c>
      <c r="THG14" s="5">
        <v>165347.52</v>
      </c>
      <c r="THH14" s="5">
        <v>165347.52</v>
      </c>
      <c r="THI14" s="5">
        <v>165347.52</v>
      </c>
      <c r="THJ14" s="5">
        <v>165347.52</v>
      </c>
      <c r="THK14" s="5">
        <v>165347.52</v>
      </c>
      <c r="THL14" s="5">
        <v>165347.52</v>
      </c>
      <c r="THM14" s="5">
        <v>165347.52</v>
      </c>
      <c r="THN14" s="5">
        <v>165347.52</v>
      </c>
      <c r="THO14" s="5">
        <v>165347.52</v>
      </c>
      <c r="THP14" s="5">
        <v>165347.52</v>
      </c>
      <c r="THQ14" s="5">
        <v>165347.52</v>
      </c>
      <c r="THR14" s="5">
        <v>165347.52</v>
      </c>
      <c r="THS14" s="5">
        <v>165347.52</v>
      </c>
      <c r="THT14" s="5">
        <v>165347.52</v>
      </c>
      <c r="THU14" s="5">
        <v>165347.52</v>
      </c>
      <c r="THV14" s="5">
        <v>165347.52</v>
      </c>
      <c r="THW14" s="5">
        <v>165347.52</v>
      </c>
      <c r="THX14" s="5">
        <v>165347.52</v>
      </c>
      <c r="THY14" s="5">
        <v>165347.52</v>
      </c>
      <c r="THZ14" s="5">
        <v>165347.52</v>
      </c>
      <c r="TIA14" s="5">
        <v>165347.52</v>
      </c>
      <c r="TIB14" s="5">
        <v>165347.52</v>
      </c>
      <c r="TIC14" s="5">
        <v>165347.52</v>
      </c>
      <c r="TID14" s="5">
        <v>165347.52</v>
      </c>
      <c r="TIE14" s="5">
        <v>165347.52</v>
      </c>
      <c r="TIF14" s="5">
        <v>165347.52</v>
      </c>
      <c r="TIG14" s="5">
        <v>165347.52</v>
      </c>
      <c r="TIH14" s="5">
        <v>165347.52</v>
      </c>
      <c r="TII14" s="5">
        <v>165347.52</v>
      </c>
      <c r="TIJ14" s="5">
        <v>165347.52</v>
      </c>
      <c r="TIK14" s="5">
        <v>165347.52</v>
      </c>
      <c r="TIL14" s="5">
        <v>165347.52</v>
      </c>
      <c r="TIM14" s="5">
        <v>165347.52</v>
      </c>
      <c r="TIN14" s="5">
        <v>165347.52</v>
      </c>
      <c r="TIO14" s="5">
        <v>165347.52</v>
      </c>
      <c r="TIP14" s="5">
        <v>165347.52</v>
      </c>
      <c r="TIQ14" s="5">
        <v>165347.52</v>
      </c>
      <c r="TIR14" s="5">
        <v>165347.52</v>
      </c>
      <c r="TIS14" s="5">
        <v>165347.52</v>
      </c>
      <c r="TIT14" s="5">
        <v>165347.52</v>
      </c>
      <c r="TIU14" s="5">
        <v>165347.52</v>
      </c>
      <c r="TIV14" s="5">
        <v>165347.52</v>
      </c>
      <c r="TIW14" s="5">
        <v>165347.52</v>
      </c>
      <c r="TIX14" s="5">
        <v>165347.52</v>
      </c>
      <c r="TIY14" s="5">
        <v>165347.52</v>
      </c>
      <c r="TIZ14" s="5">
        <v>165347.52</v>
      </c>
      <c r="TJA14" s="5">
        <v>165347.52</v>
      </c>
      <c r="TJB14" s="5">
        <v>165347.52</v>
      </c>
      <c r="TJC14" s="5">
        <v>165347.52</v>
      </c>
      <c r="TJD14" s="5">
        <v>165347.52</v>
      </c>
      <c r="TJE14" s="5">
        <v>165347.52</v>
      </c>
      <c r="TJF14" s="5">
        <v>165347.52</v>
      </c>
      <c r="TJG14" s="5">
        <v>165347.52</v>
      </c>
      <c r="TJH14" s="5">
        <v>165347.52</v>
      </c>
      <c r="TJI14" s="5">
        <v>165347.52</v>
      </c>
      <c r="TJJ14" s="5">
        <v>165347.52</v>
      </c>
      <c r="TJK14" s="5">
        <v>165347.52</v>
      </c>
      <c r="TJL14" s="5">
        <v>165347.52</v>
      </c>
      <c r="TJM14" s="5">
        <v>165347.52</v>
      </c>
      <c r="TJN14" s="5">
        <v>165347.52</v>
      </c>
      <c r="TJO14" s="5">
        <v>165347.52</v>
      </c>
      <c r="TJP14" s="5">
        <v>165347.52</v>
      </c>
      <c r="TJQ14" s="5">
        <v>165347.52</v>
      </c>
      <c r="TJR14" s="5">
        <v>165347.52</v>
      </c>
      <c r="TJS14" s="5">
        <v>165347.52</v>
      </c>
      <c r="TJT14" s="5">
        <v>165347.52</v>
      </c>
      <c r="TJU14" s="5">
        <v>165347.52</v>
      </c>
      <c r="TJV14" s="5">
        <v>165347.52</v>
      </c>
      <c r="TJW14" s="5">
        <v>165347.52</v>
      </c>
      <c r="TJX14" s="5">
        <v>165347.52</v>
      </c>
      <c r="TJY14" s="5">
        <v>165347.52</v>
      </c>
      <c r="TJZ14" s="5">
        <v>165347.52</v>
      </c>
      <c r="TKA14" s="5">
        <v>165347.52</v>
      </c>
      <c r="TKB14" s="5">
        <v>165347.52</v>
      </c>
      <c r="TKC14" s="5">
        <v>165347.52</v>
      </c>
      <c r="TKD14" s="5">
        <v>165347.52</v>
      </c>
      <c r="TKE14" s="5">
        <v>165347.52</v>
      </c>
      <c r="TKF14" s="5">
        <v>165347.52</v>
      </c>
      <c r="TKG14" s="5">
        <v>165347.52</v>
      </c>
      <c r="TKH14" s="5">
        <v>165347.52</v>
      </c>
      <c r="TKI14" s="5">
        <v>165347.52</v>
      </c>
      <c r="TKJ14" s="5">
        <v>165347.52</v>
      </c>
      <c r="TKK14" s="5">
        <v>165347.52</v>
      </c>
      <c r="TKL14" s="5">
        <v>165347.52</v>
      </c>
      <c r="TKM14" s="5">
        <v>165347.52</v>
      </c>
      <c r="TKN14" s="5">
        <v>165347.52</v>
      </c>
      <c r="TKO14" s="5">
        <v>165347.52</v>
      </c>
      <c r="TKP14" s="5">
        <v>165347.52</v>
      </c>
      <c r="TKQ14" s="5">
        <v>165347.52</v>
      </c>
      <c r="TKR14" s="5">
        <v>165347.52</v>
      </c>
      <c r="TKS14" s="5">
        <v>165347.52</v>
      </c>
      <c r="TKT14" s="5">
        <v>165347.52</v>
      </c>
      <c r="TKU14" s="5">
        <v>165347.52</v>
      </c>
      <c r="TKV14" s="5">
        <v>165347.52</v>
      </c>
      <c r="TKW14" s="5">
        <v>165347.52</v>
      </c>
      <c r="TKX14" s="5">
        <v>165347.52</v>
      </c>
      <c r="TKY14" s="5">
        <v>165347.52</v>
      </c>
      <c r="TKZ14" s="5">
        <v>165347.52</v>
      </c>
      <c r="TLA14" s="5">
        <v>165347.52</v>
      </c>
      <c r="TLB14" s="5">
        <v>165347.52</v>
      </c>
      <c r="TLC14" s="5">
        <v>165347.52</v>
      </c>
      <c r="TLD14" s="5">
        <v>165347.52</v>
      </c>
      <c r="TLE14" s="5">
        <v>165347.52</v>
      </c>
      <c r="TLF14" s="5">
        <v>165347.52</v>
      </c>
      <c r="TLG14" s="5">
        <v>165347.52</v>
      </c>
      <c r="TLH14" s="5">
        <v>165347.52</v>
      </c>
      <c r="TLI14" s="5">
        <v>165347.52</v>
      </c>
      <c r="TLJ14" s="5">
        <v>165347.52</v>
      </c>
      <c r="TLK14" s="5">
        <v>165347.52</v>
      </c>
      <c r="TLL14" s="5">
        <v>165347.52</v>
      </c>
      <c r="TLM14" s="5">
        <v>165347.52</v>
      </c>
      <c r="TLN14" s="5">
        <v>165347.52</v>
      </c>
      <c r="TLO14" s="5">
        <v>165347.52</v>
      </c>
      <c r="TLP14" s="5">
        <v>165347.52</v>
      </c>
      <c r="TLQ14" s="5">
        <v>165347.52</v>
      </c>
      <c r="TLR14" s="5">
        <v>165347.52</v>
      </c>
      <c r="TLS14" s="5">
        <v>165347.52</v>
      </c>
      <c r="TLT14" s="5">
        <v>165347.52</v>
      </c>
      <c r="TLU14" s="5">
        <v>165347.52</v>
      </c>
      <c r="TLV14" s="5">
        <v>165347.52</v>
      </c>
      <c r="TLW14" s="5">
        <v>165347.52</v>
      </c>
      <c r="TLX14" s="5">
        <v>165347.52</v>
      </c>
      <c r="TLY14" s="5">
        <v>165347.52</v>
      </c>
      <c r="TLZ14" s="5">
        <v>165347.52</v>
      </c>
      <c r="TMA14" s="5">
        <v>165347.52</v>
      </c>
      <c r="TMB14" s="5">
        <v>165347.52</v>
      </c>
      <c r="TMC14" s="5">
        <v>165347.52</v>
      </c>
      <c r="TMD14" s="5">
        <v>165347.52</v>
      </c>
      <c r="TME14" s="5">
        <v>165347.52</v>
      </c>
      <c r="TMF14" s="5">
        <v>165347.52</v>
      </c>
      <c r="TMG14" s="5">
        <v>165347.52</v>
      </c>
      <c r="TMH14" s="5">
        <v>165347.52</v>
      </c>
      <c r="TMI14" s="5">
        <v>165347.52</v>
      </c>
      <c r="TMJ14" s="5">
        <v>165347.52</v>
      </c>
      <c r="TMK14" s="5">
        <v>165347.52</v>
      </c>
      <c r="TML14" s="5">
        <v>165347.52</v>
      </c>
      <c r="TMM14" s="5">
        <v>165347.52</v>
      </c>
      <c r="TMN14" s="5">
        <v>165347.52</v>
      </c>
      <c r="TMO14" s="5">
        <v>165347.52</v>
      </c>
      <c r="TMP14" s="5">
        <v>165347.52</v>
      </c>
      <c r="TMQ14" s="5">
        <v>165347.52</v>
      </c>
      <c r="TMR14" s="5">
        <v>165347.52</v>
      </c>
      <c r="TMS14" s="5">
        <v>165347.52</v>
      </c>
      <c r="TMT14" s="5">
        <v>165347.52</v>
      </c>
      <c r="TMU14" s="5">
        <v>165347.52</v>
      </c>
      <c r="TMV14" s="5">
        <v>165347.52</v>
      </c>
      <c r="TMW14" s="5">
        <v>165347.52</v>
      </c>
      <c r="TMX14" s="5">
        <v>165347.52</v>
      </c>
      <c r="TMY14" s="5">
        <v>165347.52</v>
      </c>
      <c r="TMZ14" s="5">
        <v>165347.52</v>
      </c>
      <c r="TNA14" s="5">
        <v>165347.52</v>
      </c>
      <c r="TNB14" s="5">
        <v>165347.52</v>
      </c>
      <c r="TNC14" s="5">
        <v>165347.52</v>
      </c>
      <c r="TND14" s="5">
        <v>165347.52</v>
      </c>
      <c r="TNE14" s="5">
        <v>165347.52</v>
      </c>
      <c r="TNF14" s="5">
        <v>165347.52</v>
      </c>
      <c r="TNG14" s="5">
        <v>165347.52</v>
      </c>
      <c r="TNH14" s="5">
        <v>165347.52</v>
      </c>
      <c r="TNI14" s="5">
        <v>165347.52</v>
      </c>
      <c r="TNJ14" s="5">
        <v>165347.52</v>
      </c>
      <c r="TNK14" s="5">
        <v>165347.52</v>
      </c>
      <c r="TNL14" s="5">
        <v>165347.52</v>
      </c>
      <c r="TNM14" s="5">
        <v>165347.52</v>
      </c>
      <c r="TNN14" s="5">
        <v>165347.52</v>
      </c>
      <c r="TNO14" s="5">
        <v>165347.52</v>
      </c>
      <c r="TNP14" s="5">
        <v>165347.52</v>
      </c>
      <c r="TNQ14" s="5">
        <v>165347.52</v>
      </c>
      <c r="TNR14" s="5">
        <v>165347.52</v>
      </c>
      <c r="TNS14" s="5">
        <v>165347.52</v>
      </c>
      <c r="TNT14" s="5">
        <v>165347.52</v>
      </c>
      <c r="TNU14" s="5">
        <v>165347.52</v>
      </c>
      <c r="TNV14" s="5">
        <v>165347.52</v>
      </c>
      <c r="TNW14" s="5">
        <v>165347.52</v>
      </c>
      <c r="TNX14" s="5">
        <v>165347.52</v>
      </c>
      <c r="TNY14" s="5">
        <v>165347.52</v>
      </c>
      <c r="TNZ14" s="5">
        <v>165347.52</v>
      </c>
      <c r="TOA14" s="5">
        <v>165347.52</v>
      </c>
      <c r="TOB14" s="5">
        <v>165347.52</v>
      </c>
      <c r="TOC14" s="5">
        <v>165347.52</v>
      </c>
      <c r="TOD14" s="5">
        <v>165347.52</v>
      </c>
      <c r="TOE14" s="5">
        <v>165347.52</v>
      </c>
      <c r="TOF14" s="5">
        <v>165347.52</v>
      </c>
      <c r="TOG14" s="5">
        <v>165347.52</v>
      </c>
      <c r="TOH14" s="5">
        <v>165347.52</v>
      </c>
      <c r="TOI14" s="5">
        <v>165347.52</v>
      </c>
      <c r="TOJ14" s="5">
        <v>165347.52</v>
      </c>
      <c r="TOK14" s="5">
        <v>165347.52</v>
      </c>
      <c r="TOL14" s="5">
        <v>165347.52</v>
      </c>
      <c r="TOM14" s="5">
        <v>165347.52</v>
      </c>
      <c r="TON14" s="5">
        <v>165347.52</v>
      </c>
      <c r="TOO14" s="5">
        <v>165347.52</v>
      </c>
      <c r="TOP14" s="5">
        <v>165347.52</v>
      </c>
      <c r="TOQ14" s="5">
        <v>165347.52</v>
      </c>
      <c r="TOR14" s="5">
        <v>165347.52</v>
      </c>
      <c r="TOS14" s="5">
        <v>165347.52</v>
      </c>
      <c r="TOT14" s="5">
        <v>165347.52</v>
      </c>
      <c r="TOU14" s="5">
        <v>165347.52</v>
      </c>
      <c r="TOV14" s="5">
        <v>165347.52</v>
      </c>
      <c r="TOW14" s="5">
        <v>165347.52</v>
      </c>
      <c r="TOX14" s="5">
        <v>165347.52</v>
      </c>
      <c r="TOY14" s="5">
        <v>165347.52</v>
      </c>
      <c r="TOZ14" s="5">
        <v>165347.52</v>
      </c>
      <c r="TPA14" s="5">
        <v>165347.52</v>
      </c>
      <c r="TPB14" s="5">
        <v>165347.52</v>
      </c>
      <c r="TPC14" s="5">
        <v>165347.52</v>
      </c>
      <c r="TPD14" s="5">
        <v>165347.52</v>
      </c>
      <c r="TPE14" s="5">
        <v>165347.52</v>
      </c>
      <c r="TPF14" s="5">
        <v>165347.52</v>
      </c>
      <c r="TPG14" s="5">
        <v>165347.52</v>
      </c>
      <c r="TPH14" s="5">
        <v>165347.52</v>
      </c>
      <c r="TPI14" s="5">
        <v>165347.52</v>
      </c>
      <c r="TPJ14" s="5">
        <v>165347.52</v>
      </c>
      <c r="TPK14" s="5">
        <v>165347.52</v>
      </c>
      <c r="TPL14" s="5">
        <v>165347.52</v>
      </c>
      <c r="TPM14" s="5">
        <v>165347.52</v>
      </c>
      <c r="TPN14" s="5">
        <v>165347.52</v>
      </c>
      <c r="TPO14" s="5">
        <v>165347.52</v>
      </c>
      <c r="TPP14" s="5">
        <v>165347.52</v>
      </c>
      <c r="TPQ14" s="5">
        <v>165347.52</v>
      </c>
      <c r="TPR14" s="5">
        <v>165347.52</v>
      </c>
      <c r="TPS14" s="5">
        <v>165347.52</v>
      </c>
      <c r="TPT14" s="5">
        <v>165347.52</v>
      </c>
      <c r="TPU14" s="5">
        <v>165347.52</v>
      </c>
      <c r="TPV14" s="5">
        <v>165347.52</v>
      </c>
      <c r="TPW14" s="5">
        <v>165347.52</v>
      </c>
      <c r="TPX14" s="5">
        <v>165347.52</v>
      </c>
      <c r="TPY14" s="5">
        <v>165347.52</v>
      </c>
      <c r="TPZ14" s="5">
        <v>165347.52</v>
      </c>
      <c r="TQA14" s="5">
        <v>165347.52</v>
      </c>
      <c r="TQB14" s="5">
        <v>165347.52</v>
      </c>
      <c r="TQC14" s="5">
        <v>165347.52</v>
      </c>
      <c r="TQD14" s="5">
        <v>165347.52</v>
      </c>
      <c r="TQE14" s="5">
        <v>165347.52</v>
      </c>
      <c r="TQF14" s="5">
        <v>165347.52</v>
      </c>
      <c r="TQG14" s="5">
        <v>165347.52</v>
      </c>
      <c r="TQH14" s="5">
        <v>165347.52</v>
      </c>
      <c r="TQI14" s="5">
        <v>165347.52</v>
      </c>
      <c r="TQJ14" s="5">
        <v>165347.52</v>
      </c>
      <c r="TQK14" s="5">
        <v>165347.52</v>
      </c>
      <c r="TQL14" s="5">
        <v>165347.52</v>
      </c>
      <c r="TQM14" s="5">
        <v>165347.52</v>
      </c>
      <c r="TQN14" s="5">
        <v>165347.52</v>
      </c>
      <c r="TQO14" s="5">
        <v>165347.52</v>
      </c>
      <c r="TQP14" s="5">
        <v>165347.52</v>
      </c>
      <c r="TQQ14" s="5">
        <v>165347.52</v>
      </c>
      <c r="TQR14" s="5">
        <v>165347.52</v>
      </c>
      <c r="TQS14" s="5">
        <v>165347.52</v>
      </c>
      <c r="TQT14" s="5">
        <v>165347.52</v>
      </c>
      <c r="TQU14" s="5">
        <v>165347.52</v>
      </c>
      <c r="TQV14" s="5">
        <v>165347.52</v>
      </c>
      <c r="TQW14" s="5">
        <v>165347.52</v>
      </c>
      <c r="TQX14" s="5">
        <v>165347.52</v>
      </c>
      <c r="TQY14" s="5">
        <v>165347.52</v>
      </c>
      <c r="TQZ14" s="5">
        <v>165347.52</v>
      </c>
      <c r="TRA14" s="5">
        <v>165347.52</v>
      </c>
      <c r="TRB14" s="5">
        <v>165347.52</v>
      </c>
      <c r="TRC14" s="5">
        <v>165347.52</v>
      </c>
      <c r="TRD14" s="5">
        <v>165347.52</v>
      </c>
      <c r="TRE14" s="5">
        <v>165347.52</v>
      </c>
      <c r="TRF14" s="5">
        <v>165347.52</v>
      </c>
      <c r="TRG14" s="5">
        <v>165347.52</v>
      </c>
      <c r="TRH14" s="5">
        <v>165347.52</v>
      </c>
      <c r="TRI14" s="5">
        <v>165347.52</v>
      </c>
      <c r="TRJ14" s="5">
        <v>165347.52</v>
      </c>
      <c r="TRK14" s="5">
        <v>165347.52</v>
      </c>
      <c r="TRL14" s="5">
        <v>165347.52</v>
      </c>
      <c r="TRM14" s="5">
        <v>165347.52</v>
      </c>
      <c r="TRN14" s="5">
        <v>165347.52</v>
      </c>
      <c r="TRO14" s="5">
        <v>165347.52</v>
      </c>
      <c r="TRP14" s="5">
        <v>165347.52</v>
      </c>
      <c r="TRQ14" s="5">
        <v>165347.52</v>
      </c>
      <c r="TRR14" s="5">
        <v>165347.52</v>
      </c>
      <c r="TRS14" s="5">
        <v>165347.52</v>
      </c>
      <c r="TRT14" s="5">
        <v>165347.52</v>
      </c>
      <c r="TRU14" s="5">
        <v>165347.52</v>
      </c>
      <c r="TRV14" s="5">
        <v>165347.52</v>
      </c>
      <c r="TRW14" s="5">
        <v>165347.52</v>
      </c>
      <c r="TRX14" s="5">
        <v>165347.52</v>
      </c>
      <c r="TRY14" s="5">
        <v>165347.52</v>
      </c>
      <c r="TRZ14" s="5">
        <v>165347.52</v>
      </c>
      <c r="TSA14" s="5">
        <v>165347.52</v>
      </c>
      <c r="TSB14" s="5">
        <v>165347.52</v>
      </c>
      <c r="TSC14" s="5">
        <v>165347.52</v>
      </c>
      <c r="TSD14" s="5">
        <v>165347.52</v>
      </c>
      <c r="TSE14" s="5">
        <v>165347.52</v>
      </c>
      <c r="TSF14" s="5">
        <v>165347.52</v>
      </c>
      <c r="TSG14" s="5">
        <v>165347.52</v>
      </c>
      <c r="TSH14" s="5">
        <v>165347.52</v>
      </c>
      <c r="TSI14" s="5">
        <v>165347.52</v>
      </c>
      <c r="TSJ14" s="5">
        <v>165347.52</v>
      </c>
      <c r="TSK14" s="5">
        <v>165347.52</v>
      </c>
      <c r="TSL14" s="5">
        <v>165347.52</v>
      </c>
      <c r="TSM14" s="5">
        <v>165347.52</v>
      </c>
      <c r="TSN14" s="5">
        <v>165347.52</v>
      </c>
      <c r="TSO14" s="5">
        <v>165347.52</v>
      </c>
      <c r="TSP14" s="5">
        <v>165347.52</v>
      </c>
      <c r="TSQ14" s="5">
        <v>165347.52</v>
      </c>
      <c r="TSR14" s="5">
        <v>165347.52</v>
      </c>
      <c r="TSS14" s="5">
        <v>165347.52</v>
      </c>
      <c r="TST14" s="5">
        <v>165347.52</v>
      </c>
      <c r="TSU14" s="5">
        <v>165347.52</v>
      </c>
      <c r="TSV14" s="5">
        <v>165347.52</v>
      </c>
      <c r="TSW14" s="5">
        <v>165347.52</v>
      </c>
      <c r="TSX14" s="5">
        <v>165347.52</v>
      </c>
      <c r="TSY14" s="5">
        <v>165347.52</v>
      </c>
      <c r="TSZ14" s="5">
        <v>165347.52</v>
      </c>
      <c r="TTA14" s="5">
        <v>165347.52</v>
      </c>
      <c r="TTB14" s="5">
        <v>165347.52</v>
      </c>
      <c r="TTC14" s="5">
        <v>165347.52</v>
      </c>
      <c r="TTD14" s="5">
        <v>165347.52</v>
      </c>
      <c r="TTE14" s="5">
        <v>165347.52</v>
      </c>
      <c r="TTF14" s="5">
        <v>165347.52</v>
      </c>
      <c r="TTG14" s="5">
        <v>165347.52</v>
      </c>
      <c r="TTH14" s="5">
        <v>165347.52</v>
      </c>
      <c r="TTI14" s="5">
        <v>165347.52</v>
      </c>
      <c r="TTJ14" s="5">
        <v>165347.52</v>
      </c>
      <c r="TTK14" s="5">
        <v>165347.52</v>
      </c>
      <c r="TTL14" s="5">
        <v>165347.52</v>
      </c>
      <c r="TTM14" s="5">
        <v>165347.52</v>
      </c>
      <c r="TTN14" s="5">
        <v>165347.52</v>
      </c>
      <c r="TTO14" s="5">
        <v>165347.52</v>
      </c>
      <c r="TTP14" s="5">
        <v>165347.52</v>
      </c>
      <c r="TTQ14" s="5">
        <v>165347.52</v>
      </c>
      <c r="TTR14" s="5">
        <v>165347.52</v>
      </c>
      <c r="TTS14" s="5">
        <v>165347.52</v>
      </c>
      <c r="TTT14" s="5">
        <v>165347.52</v>
      </c>
      <c r="TTU14" s="5">
        <v>165347.52</v>
      </c>
      <c r="TTV14" s="5">
        <v>165347.52</v>
      </c>
      <c r="TTW14" s="5">
        <v>165347.52</v>
      </c>
      <c r="TTX14" s="5">
        <v>165347.52</v>
      </c>
      <c r="TTY14" s="5">
        <v>165347.52</v>
      </c>
      <c r="TTZ14" s="5">
        <v>165347.52</v>
      </c>
      <c r="TUA14" s="5">
        <v>165347.52</v>
      </c>
      <c r="TUB14" s="5">
        <v>165347.52</v>
      </c>
      <c r="TUC14" s="5">
        <v>165347.52</v>
      </c>
      <c r="TUD14" s="5">
        <v>165347.52</v>
      </c>
      <c r="TUE14" s="5">
        <v>165347.52</v>
      </c>
      <c r="TUF14" s="5">
        <v>165347.52</v>
      </c>
      <c r="TUG14" s="5">
        <v>165347.52</v>
      </c>
      <c r="TUH14" s="5">
        <v>165347.52</v>
      </c>
      <c r="TUI14" s="5">
        <v>165347.52</v>
      </c>
      <c r="TUJ14" s="5">
        <v>165347.52</v>
      </c>
      <c r="TUK14" s="5">
        <v>165347.52</v>
      </c>
      <c r="TUL14" s="5">
        <v>165347.52</v>
      </c>
      <c r="TUM14" s="5">
        <v>165347.52</v>
      </c>
      <c r="TUN14" s="5">
        <v>165347.52</v>
      </c>
      <c r="TUO14" s="5">
        <v>165347.52</v>
      </c>
      <c r="TUP14" s="5">
        <v>165347.52</v>
      </c>
      <c r="TUQ14" s="5">
        <v>165347.52</v>
      </c>
      <c r="TUR14" s="5">
        <v>165347.52</v>
      </c>
      <c r="TUS14" s="5">
        <v>165347.52</v>
      </c>
      <c r="TUT14" s="5">
        <v>165347.52</v>
      </c>
      <c r="TUU14" s="5">
        <v>165347.52</v>
      </c>
      <c r="TUV14" s="5">
        <v>165347.52</v>
      </c>
      <c r="TUW14" s="5">
        <v>165347.52</v>
      </c>
      <c r="TUX14" s="5">
        <v>165347.52</v>
      </c>
      <c r="TUY14" s="5">
        <v>165347.52</v>
      </c>
      <c r="TUZ14" s="5">
        <v>165347.52</v>
      </c>
      <c r="TVA14" s="5">
        <v>165347.52</v>
      </c>
      <c r="TVB14" s="5">
        <v>165347.52</v>
      </c>
      <c r="TVC14" s="5">
        <v>165347.52</v>
      </c>
      <c r="TVD14" s="5">
        <v>165347.52</v>
      </c>
      <c r="TVE14" s="5">
        <v>165347.52</v>
      </c>
      <c r="TVF14" s="5">
        <v>165347.52</v>
      </c>
      <c r="TVG14" s="5">
        <v>165347.52</v>
      </c>
      <c r="TVH14" s="5">
        <v>165347.52</v>
      </c>
      <c r="TVI14" s="5">
        <v>165347.52</v>
      </c>
      <c r="TVJ14" s="5">
        <v>165347.52</v>
      </c>
      <c r="TVK14" s="5">
        <v>165347.52</v>
      </c>
      <c r="TVL14" s="5">
        <v>165347.52</v>
      </c>
      <c r="TVM14" s="5">
        <v>165347.52</v>
      </c>
      <c r="TVN14" s="5">
        <v>165347.52</v>
      </c>
      <c r="TVO14" s="5">
        <v>165347.52</v>
      </c>
      <c r="TVP14" s="5">
        <v>165347.52</v>
      </c>
      <c r="TVQ14" s="5">
        <v>165347.52</v>
      </c>
      <c r="TVR14" s="5">
        <v>165347.52</v>
      </c>
      <c r="TVS14" s="5">
        <v>165347.52</v>
      </c>
      <c r="TVT14" s="5">
        <v>165347.52</v>
      </c>
      <c r="TVU14" s="5">
        <v>165347.52</v>
      </c>
      <c r="TVV14" s="5">
        <v>165347.52</v>
      </c>
      <c r="TVW14" s="5">
        <v>165347.52</v>
      </c>
      <c r="TVX14" s="5">
        <v>165347.52</v>
      </c>
      <c r="TVY14" s="5">
        <v>165347.52</v>
      </c>
      <c r="TVZ14" s="5">
        <v>165347.52</v>
      </c>
      <c r="TWA14" s="5">
        <v>165347.52</v>
      </c>
      <c r="TWB14" s="5">
        <v>165347.52</v>
      </c>
      <c r="TWC14" s="5">
        <v>165347.52</v>
      </c>
      <c r="TWD14" s="5">
        <v>165347.52</v>
      </c>
      <c r="TWE14" s="5">
        <v>165347.52</v>
      </c>
      <c r="TWF14" s="5">
        <v>165347.52</v>
      </c>
      <c r="TWG14" s="5">
        <v>165347.52</v>
      </c>
      <c r="TWH14" s="5">
        <v>165347.52</v>
      </c>
      <c r="TWI14" s="5">
        <v>165347.52</v>
      </c>
      <c r="TWJ14" s="5">
        <v>165347.52</v>
      </c>
      <c r="TWK14" s="5">
        <v>165347.52</v>
      </c>
      <c r="TWL14" s="5">
        <v>165347.52</v>
      </c>
      <c r="TWM14" s="5">
        <v>165347.52</v>
      </c>
      <c r="TWN14" s="5">
        <v>165347.52</v>
      </c>
      <c r="TWO14" s="5">
        <v>165347.52</v>
      </c>
      <c r="TWP14" s="5">
        <v>165347.52</v>
      </c>
      <c r="TWQ14" s="5">
        <v>165347.52</v>
      </c>
      <c r="TWR14" s="5">
        <v>165347.52</v>
      </c>
      <c r="TWS14" s="5">
        <v>165347.52</v>
      </c>
      <c r="TWT14" s="5">
        <v>165347.52</v>
      </c>
      <c r="TWU14" s="5">
        <v>165347.52</v>
      </c>
      <c r="TWV14" s="5">
        <v>165347.52</v>
      </c>
      <c r="TWW14" s="5">
        <v>165347.52</v>
      </c>
      <c r="TWX14" s="5">
        <v>165347.52</v>
      </c>
      <c r="TWY14" s="5">
        <v>165347.52</v>
      </c>
      <c r="TWZ14" s="5">
        <v>165347.52</v>
      </c>
      <c r="TXA14" s="5">
        <v>165347.52</v>
      </c>
      <c r="TXB14" s="5">
        <v>165347.52</v>
      </c>
      <c r="TXC14" s="5">
        <v>165347.52</v>
      </c>
      <c r="TXD14" s="5">
        <v>165347.52</v>
      </c>
      <c r="TXE14" s="5">
        <v>165347.52</v>
      </c>
      <c r="TXF14" s="5">
        <v>165347.52</v>
      </c>
      <c r="TXG14" s="5">
        <v>165347.52</v>
      </c>
      <c r="TXH14" s="5">
        <v>165347.52</v>
      </c>
      <c r="TXI14" s="5">
        <v>165347.52</v>
      </c>
      <c r="TXJ14" s="5">
        <v>165347.52</v>
      </c>
      <c r="TXK14" s="5">
        <v>165347.52</v>
      </c>
      <c r="TXL14" s="5">
        <v>165347.52</v>
      </c>
      <c r="TXM14" s="5">
        <v>165347.52</v>
      </c>
      <c r="TXN14" s="5">
        <v>165347.52</v>
      </c>
      <c r="TXO14" s="5">
        <v>165347.52</v>
      </c>
      <c r="TXP14" s="5">
        <v>165347.52</v>
      </c>
      <c r="TXQ14" s="5">
        <v>165347.52</v>
      </c>
      <c r="TXR14" s="5">
        <v>165347.52</v>
      </c>
      <c r="TXS14" s="5">
        <v>165347.52</v>
      </c>
      <c r="TXT14" s="5">
        <v>165347.52</v>
      </c>
      <c r="TXU14" s="5">
        <v>165347.52</v>
      </c>
      <c r="TXV14" s="5">
        <v>165347.52</v>
      </c>
      <c r="TXW14" s="5">
        <v>165347.52</v>
      </c>
      <c r="TXX14" s="5">
        <v>165347.52</v>
      </c>
      <c r="TXY14" s="5">
        <v>165347.52</v>
      </c>
      <c r="TXZ14" s="5">
        <v>165347.52</v>
      </c>
      <c r="TYA14" s="5">
        <v>165347.52</v>
      </c>
      <c r="TYB14" s="5">
        <v>165347.52</v>
      </c>
      <c r="TYC14" s="5">
        <v>165347.52</v>
      </c>
      <c r="TYD14" s="5">
        <v>165347.52</v>
      </c>
      <c r="TYE14" s="5">
        <v>165347.52</v>
      </c>
      <c r="TYF14" s="5">
        <v>165347.52</v>
      </c>
      <c r="TYG14" s="5">
        <v>165347.52</v>
      </c>
      <c r="TYH14" s="5">
        <v>165347.52</v>
      </c>
      <c r="TYI14" s="5">
        <v>165347.52</v>
      </c>
      <c r="TYJ14" s="5">
        <v>165347.52</v>
      </c>
      <c r="TYK14" s="5">
        <v>165347.52</v>
      </c>
      <c r="TYL14" s="5">
        <v>165347.52</v>
      </c>
      <c r="TYM14" s="5">
        <v>165347.52</v>
      </c>
      <c r="TYN14" s="5">
        <v>165347.52</v>
      </c>
      <c r="TYO14" s="5">
        <v>165347.52</v>
      </c>
      <c r="TYP14" s="5">
        <v>165347.52</v>
      </c>
      <c r="TYQ14" s="5">
        <v>165347.52</v>
      </c>
      <c r="TYR14" s="5">
        <v>165347.52</v>
      </c>
      <c r="TYS14" s="5">
        <v>165347.52</v>
      </c>
      <c r="TYT14" s="5">
        <v>165347.52</v>
      </c>
      <c r="TYU14" s="5">
        <v>165347.52</v>
      </c>
      <c r="TYV14" s="5">
        <v>165347.52</v>
      </c>
      <c r="TYW14" s="5">
        <v>165347.52</v>
      </c>
      <c r="TYX14" s="5">
        <v>165347.52</v>
      </c>
      <c r="TYY14" s="5">
        <v>165347.52</v>
      </c>
      <c r="TYZ14" s="5">
        <v>165347.52</v>
      </c>
      <c r="TZA14" s="5">
        <v>165347.52</v>
      </c>
      <c r="TZB14" s="5">
        <v>165347.52</v>
      </c>
      <c r="TZC14" s="5">
        <v>165347.52</v>
      </c>
      <c r="TZD14" s="5">
        <v>165347.52</v>
      </c>
      <c r="TZE14" s="5">
        <v>165347.52</v>
      </c>
      <c r="TZF14" s="5">
        <v>165347.52</v>
      </c>
      <c r="TZG14" s="5">
        <v>165347.52</v>
      </c>
      <c r="TZH14" s="5">
        <v>165347.52</v>
      </c>
      <c r="TZI14" s="5">
        <v>165347.52</v>
      </c>
      <c r="TZJ14" s="5">
        <v>165347.52</v>
      </c>
      <c r="TZK14" s="5">
        <v>165347.52</v>
      </c>
      <c r="TZL14" s="5">
        <v>165347.52</v>
      </c>
      <c r="TZM14" s="5">
        <v>165347.52</v>
      </c>
      <c r="TZN14" s="5">
        <v>165347.52</v>
      </c>
      <c r="TZO14" s="5">
        <v>165347.52</v>
      </c>
      <c r="TZP14" s="5">
        <v>165347.52</v>
      </c>
      <c r="TZQ14" s="5">
        <v>165347.52</v>
      </c>
      <c r="TZR14" s="5">
        <v>165347.52</v>
      </c>
      <c r="TZS14" s="5">
        <v>165347.52</v>
      </c>
      <c r="TZT14" s="5">
        <v>165347.52</v>
      </c>
      <c r="TZU14" s="5">
        <v>165347.52</v>
      </c>
      <c r="TZV14" s="5">
        <v>165347.52</v>
      </c>
      <c r="TZW14" s="5">
        <v>165347.52</v>
      </c>
      <c r="TZX14" s="5">
        <v>165347.52</v>
      </c>
      <c r="TZY14" s="5">
        <v>165347.52</v>
      </c>
      <c r="TZZ14" s="5">
        <v>165347.52</v>
      </c>
      <c r="UAA14" s="5">
        <v>165347.52</v>
      </c>
      <c r="UAB14" s="5">
        <v>165347.52</v>
      </c>
      <c r="UAC14" s="5">
        <v>165347.52</v>
      </c>
      <c r="UAD14" s="5">
        <v>165347.52</v>
      </c>
      <c r="UAE14" s="5">
        <v>165347.52</v>
      </c>
      <c r="UAF14" s="5">
        <v>165347.52</v>
      </c>
      <c r="UAG14" s="5">
        <v>165347.52</v>
      </c>
      <c r="UAH14" s="5">
        <v>165347.52</v>
      </c>
      <c r="UAI14" s="5">
        <v>165347.52</v>
      </c>
      <c r="UAJ14" s="5">
        <v>165347.52</v>
      </c>
      <c r="UAK14" s="5">
        <v>165347.52</v>
      </c>
      <c r="UAL14" s="5">
        <v>165347.52</v>
      </c>
      <c r="UAM14" s="5">
        <v>165347.52</v>
      </c>
      <c r="UAN14" s="5">
        <v>165347.52</v>
      </c>
      <c r="UAO14" s="5">
        <v>165347.52</v>
      </c>
      <c r="UAP14" s="5">
        <v>165347.52</v>
      </c>
      <c r="UAQ14" s="5">
        <v>165347.52</v>
      </c>
      <c r="UAR14" s="5">
        <v>165347.52</v>
      </c>
      <c r="UAS14" s="5">
        <v>165347.52</v>
      </c>
      <c r="UAT14" s="5">
        <v>165347.52</v>
      </c>
      <c r="UAU14" s="5">
        <v>165347.52</v>
      </c>
      <c r="UAV14" s="5">
        <v>165347.52</v>
      </c>
      <c r="UAW14" s="5">
        <v>165347.52</v>
      </c>
      <c r="UAX14" s="5">
        <v>165347.52</v>
      </c>
      <c r="UAY14" s="5">
        <v>165347.52</v>
      </c>
      <c r="UAZ14" s="5">
        <v>165347.52</v>
      </c>
      <c r="UBA14" s="5">
        <v>165347.52</v>
      </c>
      <c r="UBB14" s="5">
        <v>165347.52</v>
      </c>
      <c r="UBC14" s="5">
        <v>165347.52</v>
      </c>
      <c r="UBD14" s="5">
        <v>165347.52</v>
      </c>
      <c r="UBE14" s="5">
        <v>165347.52</v>
      </c>
      <c r="UBF14" s="5">
        <v>165347.52</v>
      </c>
      <c r="UBG14" s="5">
        <v>165347.52</v>
      </c>
      <c r="UBH14" s="5">
        <v>165347.52</v>
      </c>
      <c r="UBI14" s="5">
        <v>165347.52</v>
      </c>
      <c r="UBJ14" s="5">
        <v>165347.52</v>
      </c>
      <c r="UBK14" s="5">
        <v>165347.52</v>
      </c>
      <c r="UBL14" s="5">
        <v>165347.52</v>
      </c>
      <c r="UBM14" s="5">
        <v>165347.52</v>
      </c>
      <c r="UBN14" s="5">
        <v>165347.52</v>
      </c>
      <c r="UBO14" s="5">
        <v>165347.52</v>
      </c>
      <c r="UBP14" s="5">
        <v>165347.52</v>
      </c>
      <c r="UBQ14" s="5">
        <v>165347.52</v>
      </c>
      <c r="UBR14" s="5">
        <v>165347.52</v>
      </c>
      <c r="UBS14" s="5">
        <v>165347.52</v>
      </c>
      <c r="UBT14" s="5">
        <v>165347.52</v>
      </c>
      <c r="UBU14" s="5">
        <v>165347.52</v>
      </c>
      <c r="UBV14" s="5">
        <v>165347.52</v>
      </c>
      <c r="UBW14" s="5">
        <v>165347.52</v>
      </c>
      <c r="UBX14" s="5">
        <v>165347.52</v>
      </c>
      <c r="UBY14" s="5">
        <v>165347.52</v>
      </c>
      <c r="UBZ14" s="5">
        <v>165347.52</v>
      </c>
      <c r="UCA14" s="5">
        <v>165347.52</v>
      </c>
      <c r="UCB14" s="5">
        <v>165347.52</v>
      </c>
      <c r="UCC14" s="5">
        <v>165347.52</v>
      </c>
      <c r="UCD14" s="5">
        <v>165347.52</v>
      </c>
      <c r="UCE14" s="5">
        <v>165347.52</v>
      </c>
      <c r="UCF14" s="5">
        <v>165347.52</v>
      </c>
      <c r="UCG14" s="5">
        <v>165347.52</v>
      </c>
      <c r="UCH14" s="5">
        <v>165347.52</v>
      </c>
      <c r="UCI14" s="5">
        <v>165347.52</v>
      </c>
      <c r="UCJ14" s="5">
        <v>165347.52</v>
      </c>
      <c r="UCK14" s="5">
        <v>165347.52</v>
      </c>
      <c r="UCL14" s="5">
        <v>165347.52</v>
      </c>
      <c r="UCM14" s="5">
        <v>165347.52</v>
      </c>
      <c r="UCN14" s="5">
        <v>165347.52</v>
      </c>
      <c r="UCO14" s="5">
        <v>165347.52</v>
      </c>
      <c r="UCP14" s="5">
        <v>165347.52</v>
      </c>
      <c r="UCQ14" s="5">
        <v>165347.52</v>
      </c>
      <c r="UCR14" s="5">
        <v>165347.52</v>
      </c>
      <c r="UCS14" s="5">
        <v>165347.52</v>
      </c>
      <c r="UCT14" s="5">
        <v>165347.52</v>
      </c>
      <c r="UCU14" s="5">
        <v>165347.52</v>
      </c>
      <c r="UCV14" s="5">
        <v>165347.52</v>
      </c>
      <c r="UCW14" s="5">
        <v>165347.52</v>
      </c>
      <c r="UCX14" s="5">
        <v>165347.52</v>
      </c>
      <c r="UCY14" s="5">
        <v>165347.52</v>
      </c>
      <c r="UCZ14" s="5">
        <v>165347.52</v>
      </c>
      <c r="UDA14" s="5">
        <v>165347.52</v>
      </c>
      <c r="UDB14" s="5">
        <v>165347.52</v>
      </c>
      <c r="UDC14" s="5">
        <v>165347.52</v>
      </c>
      <c r="UDD14" s="5">
        <v>165347.52</v>
      </c>
      <c r="UDE14" s="5">
        <v>165347.52</v>
      </c>
      <c r="UDF14" s="5">
        <v>165347.52</v>
      </c>
      <c r="UDG14" s="5">
        <v>165347.52</v>
      </c>
      <c r="UDH14" s="5">
        <v>165347.52</v>
      </c>
      <c r="UDI14" s="5">
        <v>165347.52</v>
      </c>
      <c r="UDJ14" s="5">
        <v>165347.52</v>
      </c>
      <c r="UDK14" s="5">
        <v>165347.52</v>
      </c>
      <c r="UDL14" s="5">
        <v>165347.52</v>
      </c>
      <c r="UDM14" s="5">
        <v>165347.52</v>
      </c>
      <c r="UDN14" s="5">
        <v>165347.52</v>
      </c>
      <c r="UDO14" s="5">
        <v>165347.52</v>
      </c>
      <c r="UDP14" s="5">
        <v>165347.52</v>
      </c>
      <c r="UDQ14" s="5">
        <v>165347.52</v>
      </c>
      <c r="UDR14" s="5">
        <v>165347.52</v>
      </c>
      <c r="UDS14" s="5">
        <v>165347.52</v>
      </c>
      <c r="UDT14" s="5">
        <v>165347.52</v>
      </c>
      <c r="UDU14" s="5">
        <v>165347.52</v>
      </c>
      <c r="UDV14" s="5">
        <v>165347.52</v>
      </c>
      <c r="UDW14" s="5">
        <v>165347.52</v>
      </c>
      <c r="UDX14" s="5">
        <v>165347.52</v>
      </c>
      <c r="UDY14" s="5">
        <v>165347.52</v>
      </c>
      <c r="UDZ14" s="5">
        <v>165347.52</v>
      </c>
      <c r="UEA14" s="5">
        <v>165347.52</v>
      </c>
      <c r="UEB14" s="5">
        <v>165347.52</v>
      </c>
      <c r="UEC14" s="5">
        <v>165347.52</v>
      </c>
      <c r="UED14" s="5">
        <v>165347.52</v>
      </c>
      <c r="UEE14" s="5">
        <v>165347.52</v>
      </c>
      <c r="UEF14" s="5">
        <v>165347.52</v>
      </c>
      <c r="UEG14" s="5">
        <v>165347.52</v>
      </c>
      <c r="UEH14" s="5">
        <v>165347.52</v>
      </c>
      <c r="UEI14" s="5">
        <v>165347.52</v>
      </c>
      <c r="UEJ14" s="5">
        <v>165347.52</v>
      </c>
      <c r="UEK14" s="5">
        <v>165347.52</v>
      </c>
      <c r="UEL14" s="5">
        <v>165347.52</v>
      </c>
      <c r="UEM14" s="5">
        <v>165347.52</v>
      </c>
      <c r="UEN14" s="5">
        <v>165347.52</v>
      </c>
      <c r="UEO14" s="5">
        <v>165347.52</v>
      </c>
      <c r="UEP14" s="5">
        <v>165347.52</v>
      </c>
      <c r="UEQ14" s="5">
        <v>165347.52</v>
      </c>
      <c r="UER14" s="5">
        <v>165347.52</v>
      </c>
      <c r="UES14" s="5">
        <v>165347.52</v>
      </c>
      <c r="UET14" s="5">
        <v>165347.52</v>
      </c>
      <c r="UEU14" s="5">
        <v>165347.52</v>
      </c>
      <c r="UEV14" s="5">
        <v>165347.52</v>
      </c>
      <c r="UEW14" s="5">
        <v>165347.52</v>
      </c>
      <c r="UEX14" s="5">
        <v>165347.52</v>
      </c>
      <c r="UEY14" s="5">
        <v>165347.52</v>
      </c>
      <c r="UEZ14" s="5">
        <v>165347.52</v>
      </c>
      <c r="UFA14" s="5">
        <v>165347.52</v>
      </c>
      <c r="UFB14" s="5">
        <v>165347.52</v>
      </c>
      <c r="UFC14" s="5">
        <v>165347.52</v>
      </c>
      <c r="UFD14" s="5">
        <v>165347.52</v>
      </c>
      <c r="UFE14" s="5">
        <v>165347.52</v>
      </c>
      <c r="UFF14" s="5">
        <v>165347.52</v>
      </c>
      <c r="UFG14" s="5">
        <v>165347.52</v>
      </c>
      <c r="UFH14" s="5">
        <v>165347.52</v>
      </c>
      <c r="UFI14" s="5">
        <v>165347.52</v>
      </c>
      <c r="UFJ14" s="5">
        <v>165347.52</v>
      </c>
      <c r="UFK14" s="5">
        <v>165347.52</v>
      </c>
      <c r="UFL14" s="5">
        <v>165347.52</v>
      </c>
      <c r="UFM14" s="5">
        <v>165347.52</v>
      </c>
      <c r="UFN14" s="5">
        <v>165347.52</v>
      </c>
      <c r="UFO14" s="5">
        <v>165347.52</v>
      </c>
      <c r="UFP14" s="5">
        <v>165347.52</v>
      </c>
      <c r="UFQ14" s="5">
        <v>165347.52</v>
      </c>
      <c r="UFR14" s="5">
        <v>165347.52</v>
      </c>
      <c r="UFS14" s="5">
        <v>165347.52</v>
      </c>
      <c r="UFT14" s="5">
        <v>165347.52</v>
      </c>
      <c r="UFU14" s="5">
        <v>165347.52</v>
      </c>
      <c r="UFV14" s="5">
        <v>165347.52</v>
      </c>
      <c r="UFW14" s="5">
        <v>165347.52</v>
      </c>
      <c r="UFX14" s="5">
        <v>165347.52</v>
      </c>
      <c r="UFY14" s="5">
        <v>165347.52</v>
      </c>
      <c r="UFZ14" s="5">
        <v>165347.52</v>
      </c>
      <c r="UGA14" s="5">
        <v>165347.52</v>
      </c>
      <c r="UGB14" s="5">
        <v>165347.52</v>
      </c>
      <c r="UGC14" s="5">
        <v>165347.52</v>
      </c>
      <c r="UGD14" s="5">
        <v>165347.52</v>
      </c>
      <c r="UGE14" s="5">
        <v>165347.52</v>
      </c>
      <c r="UGF14" s="5">
        <v>165347.52</v>
      </c>
      <c r="UGG14" s="5">
        <v>165347.52</v>
      </c>
      <c r="UGH14" s="5">
        <v>165347.52</v>
      </c>
      <c r="UGI14" s="5">
        <v>165347.52</v>
      </c>
      <c r="UGJ14" s="5">
        <v>165347.52</v>
      </c>
      <c r="UGK14" s="5">
        <v>165347.52</v>
      </c>
      <c r="UGL14" s="5">
        <v>165347.52</v>
      </c>
      <c r="UGM14" s="5">
        <v>165347.52</v>
      </c>
      <c r="UGN14" s="5">
        <v>165347.52</v>
      </c>
      <c r="UGO14" s="5">
        <v>165347.52</v>
      </c>
      <c r="UGP14" s="5">
        <v>165347.52</v>
      </c>
      <c r="UGQ14" s="5">
        <v>165347.52</v>
      </c>
      <c r="UGR14" s="5">
        <v>165347.52</v>
      </c>
      <c r="UGS14" s="5">
        <v>165347.52</v>
      </c>
      <c r="UGT14" s="5">
        <v>165347.52</v>
      </c>
      <c r="UGU14" s="5">
        <v>165347.52</v>
      </c>
      <c r="UGV14" s="5">
        <v>165347.52</v>
      </c>
      <c r="UGW14" s="5">
        <v>165347.52</v>
      </c>
      <c r="UGX14" s="5">
        <v>165347.52</v>
      </c>
      <c r="UGY14" s="5">
        <v>165347.52</v>
      </c>
      <c r="UGZ14" s="5">
        <v>165347.52</v>
      </c>
      <c r="UHA14" s="5">
        <v>165347.52</v>
      </c>
      <c r="UHB14" s="5">
        <v>165347.52</v>
      </c>
      <c r="UHC14" s="5">
        <v>165347.52</v>
      </c>
      <c r="UHD14" s="5">
        <v>165347.52</v>
      </c>
      <c r="UHE14" s="5">
        <v>165347.52</v>
      </c>
      <c r="UHF14" s="5">
        <v>165347.52</v>
      </c>
      <c r="UHG14" s="5">
        <v>165347.52</v>
      </c>
      <c r="UHH14" s="5">
        <v>165347.52</v>
      </c>
      <c r="UHI14" s="5">
        <v>165347.52</v>
      </c>
      <c r="UHJ14" s="5">
        <v>165347.52</v>
      </c>
      <c r="UHK14" s="5">
        <v>165347.52</v>
      </c>
      <c r="UHL14" s="5">
        <v>165347.52</v>
      </c>
      <c r="UHM14" s="5">
        <v>165347.52</v>
      </c>
      <c r="UHN14" s="5">
        <v>165347.52</v>
      </c>
      <c r="UHO14" s="5">
        <v>165347.52</v>
      </c>
      <c r="UHP14" s="5">
        <v>165347.52</v>
      </c>
      <c r="UHQ14" s="5">
        <v>165347.52</v>
      </c>
      <c r="UHR14" s="5">
        <v>165347.52</v>
      </c>
      <c r="UHS14" s="5">
        <v>165347.52</v>
      </c>
      <c r="UHT14" s="5">
        <v>165347.52</v>
      </c>
      <c r="UHU14" s="5">
        <v>165347.52</v>
      </c>
      <c r="UHV14" s="5">
        <v>165347.52</v>
      </c>
      <c r="UHW14" s="5">
        <v>165347.52</v>
      </c>
      <c r="UHX14" s="5">
        <v>165347.52</v>
      </c>
      <c r="UHY14" s="5">
        <v>165347.52</v>
      </c>
      <c r="UHZ14" s="5">
        <v>165347.52</v>
      </c>
      <c r="UIA14" s="5">
        <v>165347.52</v>
      </c>
      <c r="UIB14" s="5">
        <v>165347.52</v>
      </c>
      <c r="UIC14" s="5">
        <v>165347.52</v>
      </c>
      <c r="UID14" s="5">
        <v>165347.52</v>
      </c>
      <c r="UIE14" s="5">
        <v>165347.52</v>
      </c>
      <c r="UIF14" s="5">
        <v>165347.52</v>
      </c>
      <c r="UIG14" s="5">
        <v>165347.52</v>
      </c>
      <c r="UIH14" s="5">
        <v>165347.52</v>
      </c>
      <c r="UII14" s="5">
        <v>165347.52</v>
      </c>
      <c r="UIJ14" s="5">
        <v>165347.52</v>
      </c>
      <c r="UIK14" s="5">
        <v>165347.52</v>
      </c>
      <c r="UIL14" s="5">
        <v>165347.52</v>
      </c>
      <c r="UIM14" s="5">
        <v>165347.52</v>
      </c>
      <c r="UIN14" s="5">
        <v>165347.52</v>
      </c>
      <c r="UIO14" s="5">
        <v>165347.52</v>
      </c>
      <c r="UIP14" s="5">
        <v>165347.52</v>
      </c>
      <c r="UIQ14" s="5">
        <v>165347.52</v>
      </c>
      <c r="UIR14" s="5">
        <v>165347.52</v>
      </c>
      <c r="UIS14" s="5">
        <v>165347.52</v>
      </c>
      <c r="UIT14" s="5">
        <v>165347.52</v>
      </c>
      <c r="UIU14" s="5">
        <v>165347.52</v>
      </c>
      <c r="UIV14" s="5">
        <v>165347.52</v>
      </c>
      <c r="UIW14" s="5">
        <v>165347.52</v>
      </c>
      <c r="UIX14" s="5">
        <v>165347.52</v>
      </c>
      <c r="UIY14" s="5">
        <v>165347.52</v>
      </c>
      <c r="UIZ14" s="5">
        <v>165347.52</v>
      </c>
      <c r="UJA14" s="5">
        <v>165347.52</v>
      </c>
      <c r="UJB14" s="5">
        <v>165347.52</v>
      </c>
      <c r="UJC14" s="5">
        <v>165347.52</v>
      </c>
      <c r="UJD14" s="5">
        <v>165347.52</v>
      </c>
      <c r="UJE14" s="5">
        <v>165347.52</v>
      </c>
      <c r="UJF14" s="5">
        <v>165347.52</v>
      </c>
      <c r="UJG14" s="5">
        <v>165347.52</v>
      </c>
      <c r="UJH14" s="5">
        <v>165347.52</v>
      </c>
      <c r="UJI14" s="5">
        <v>165347.52</v>
      </c>
      <c r="UJJ14" s="5">
        <v>165347.52</v>
      </c>
      <c r="UJK14" s="5">
        <v>165347.52</v>
      </c>
      <c r="UJL14" s="5">
        <v>165347.52</v>
      </c>
      <c r="UJM14" s="5">
        <v>165347.52</v>
      </c>
      <c r="UJN14" s="5">
        <v>165347.52</v>
      </c>
      <c r="UJO14" s="5">
        <v>165347.52</v>
      </c>
      <c r="UJP14" s="5">
        <v>165347.52</v>
      </c>
      <c r="UJQ14" s="5">
        <v>165347.52</v>
      </c>
      <c r="UJR14" s="5">
        <v>165347.52</v>
      </c>
      <c r="UJS14" s="5">
        <v>165347.52</v>
      </c>
      <c r="UJT14" s="5">
        <v>165347.52</v>
      </c>
      <c r="UJU14" s="5">
        <v>165347.52</v>
      </c>
      <c r="UJV14" s="5">
        <v>165347.52</v>
      </c>
      <c r="UJW14" s="5">
        <v>165347.52</v>
      </c>
      <c r="UJX14" s="5">
        <v>165347.52</v>
      </c>
      <c r="UJY14" s="5">
        <v>165347.52</v>
      </c>
      <c r="UJZ14" s="5">
        <v>165347.52</v>
      </c>
      <c r="UKA14" s="5">
        <v>165347.52</v>
      </c>
      <c r="UKB14" s="5">
        <v>165347.52</v>
      </c>
      <c r="UKC14" s="5">
        <v>165347.52</v>
      </c>
      <c r="UKD14" s="5">
        <v>165347.52</v>
      </c>
      <c r="UKE14" s="5">
        <v>165347.52</v>
      </c>
      <c r="UKF14" s="5">
        <v>165347.52</v>
      </c>
      <c r="UKG14" s="5">
        <v>165347.52</v>
      </c>
      <c r="UKH14" s="5">
        <v>165347.52</v>
      </c>
      <c r="UKI14" s="5">
        <v>165347.52</v>
      </c>
      <c r="UKJ14" s="5">
        <v>165347.52</v>
      </c>
      <c r="UKK14" s="5">
        <v>165347.52</v>
      </c>
      <c r="UKL14" s="5">
        <v>165347.52</v>
      </c>
      <c r="UKM14" s="5">
        <v>165347.52</v>
      </c>
      <c r="UKN14" s="5">
        <v>165347.52</v>
      </c>
      <c r="UKO14" s="5">
        <v>165347.52</v>
      </c>
      <c r="UKP14" s="5">
        <v>165347.52</v>
      </c>
      <c r="UKQ14" s="5">
        <v>165347.52</v>
      </c>
      <c r="UKR14" s="5">
        <v>165347.52</v>
      </c>
      <c r="UKS14" s="5">
        <v>165347.52</v>
      </c>
      <c r="UKT14" s="5">
        <v>165347.52</v>
      </c>
      <c r="UKU14" s="5">
        <v>165347.52</v>
      </c>
      <c r="UKV14" s="5">
        <v>165347.52</v>
      </c>
      <c r="UKW14" s="5">
        <v>165347.52</v>
      </c>
      <c r="UKX14" s="5">
        <v>165347.52</v>
      </c>
      <c r="UKY14" s="5">
        <v>165347.52</v>
      </c>
      <c r="UKZ14" s="5">
        <v>165347.52</v>
      </c>
      <c r="ULA14" s="5">
        <v>165347.52</v>
      </c>
      <c r="ULB14" s="5">
        <v>165347.52</v>
      </c>
      <c r="ULC14" s="5">
        <v>165347.52</v>
      </c>
      <c r="ULD14" s="5">
        <v>165347.52</v>
      </c>
      <c r="ULE14" s="5">
        <v>165347.52</v>
      </c>
      <c r="ULF14" s="5">
        <v>165347.52</v>
      </c>
      <c r="ULG14" s="5">
        <v>165347.52</v>
      </c>
      <c r="ULH14" s="5">
        <v>165347.52</v>
      </c>
      <c r="ULI14" s="5">
        <v>165347.52</v>
      </c>
      <c r="ULJ14" s="5">
        <v>165347.52</v>
      </c>
      <c r="ULK14" s="5">
        <v>165347.52</v>
      </c>
      <c r="ULL14" s="5">
        <v>165347.52</v>
      </c>
      <c r="ULM14" s="5">
        <v>165347.52</v>
      </c>
      <c r="ULN14" s="5">
        <v>165347.52</v>
      </c>
      <c r="ULO14" s="5">
        <v>165347.52</v>
      </c>
      <c r="ULP14" s="5">
        <v>165347.52</v>
      </c>
      <c r="ULQ14" s="5">
        <v>165347.52</v>
      </c>
      <c r="ULR14" s="5">
        <v>165347.52</v>
      </c>
      <c r="ULS14" s="5">
        <v>165347.52</v>
      </c>
      <c r="ULT14" s="5">
        <v>165347.52</v>
      </c>
      <c r="ULU14" s="5">
        <v>165347.52</v>
      </c>
      <c r="ULV14" s="5">
        <v>165347.52</v>
      </c>
      <c r="ULW14" s="5">
        <v>165347.52</v>
      </c>
      <c r="ULX14" s="5">
        <v>165347.52</v>
      </c>
      <c r="ULY14" s="5">
        <v>165347.52</v>
      </c>
      <c r="ULZ14" s="5">
        <v>165347.52</v>
      </c>
      <c r="UMA14" s="5">
        <v>165347.52</v>
      </c>
      <c r="UMB14" s="5">
        <v>165347.52</v>
      </c>
      <c r="UMC14" s="5">
        <v>165347.52</v>
      </c>
      <c r="UMD14" s="5">
        <v>165347.52</v>
      </c>
      <c r="UME14" s="5">
        <v>165347.52</v>
      </c>
      <c r="UMF14" s="5">
        <v>165347.52</v>
      </c>
      <c r="UMG14" s="5">
        <v>165347.52</v>
      </c>
      <c r="UMH14" s="5">
        <v>165347.52</v>
      </c>
      <c r="UMI14" s="5">
        <v>165347.52</v>
      </c>
      <c r="UMJ14" s="5">
        <v>165347.52</v>
      </c>
      <c r="UMK14" s="5">
        <v>165347.52</v>
      </c>
      <c r="UML14" s="5">
        <v>165347.52</v>
      </c>
      <c r="UMM14" s="5">
        <v>165347.52</v>
      </c>
      <c r="UMN14" s="5">
        <v>165347.52</v>
      </c>
      <c r="UMO14" s="5">
        <v>165347.52</v>
      </c>
      <c r="UMP14" s="5">
        <v>165347.52</v>
      </c>
      <c r="UMQ14" s="5">
        <v>165347.52</v>
      </c>
      <c r="UMR14" s="5">
        <v>165347.52</v>
      </c>
      <c r="UMS14" s="5">
        <v>165347.52</v>
      </c>
      <c r="UMT14" s="5">
        <v>165347.52</v>
      </c>
      <c r="UMU14" s="5">
        <v>165347.52</v>
      </c>
      <c r="UMV14" s="5">
        <v>165347.52</v>
      </c>
      <c r="UMW14" s="5">
        <v>165347.52</v>
      </c>
      <c r="UMX14" s="5">
        <v>165347.52</v>
      </c>
      <c r="UMY14" s="5">
        <v>165347.52</v>
      </c>
      <c r="UMZ14" s="5">
        <v>165347.52</v>
      </c>
      <c r="UNA14" s="5">
        <v>165347.52</v>
      </c>
      <c r="UNB14" s="5">
        <v>165347.52</v>
      </c>
      <c r="UNC14" s="5">
        <v>165347.52</v>
      </c>
      <c r="UND14" s="5">
        <v>165347.52</v>
      </c>
      <c r="UNE14" s="5">
        <v>165347.52</v>
      </c>
      <c r="UNF14" s="5">
        <v>165347.52</v>
      </c>
      <c r="UNG14" s="5">
        <v>165347.52</v>
      </c>
      <c r="UNH14" s="5">
        <v>165347.52</v>
      </c>
      <c r="UNI14" s="5">
        <v>165347.52</v>
      </c>
      <c r="UNJ14" s="5">
        <v>165347.52</v>
      </c>
      <c r="UNK14" s="5">
        <v>165347.52</v>
      </c>
      <c r="UNL14" s="5">
        <v>165347.52</v>
      </c>
      <c r="UNM14" s="5">
        <v>165347.52</v>
      </c>
      <c r="UNN14" s="5">
        <v>165347.52</v>
      </c>
      <c r="UNO14" s="5">
        <v>165347.52</v>
      </c>
      <c r="UNP14" s="5">
        <v>165347.52</v>
      </c>
      <c r="UNQ14" s="5">
        <v>165347.52</v>
      </c>
      <c r="UNR14" s="5">
        <v>165347.52</v>
      </c>
      <c r="UNS14" s="5">
        <v>165347.52</v>
      </c>
      <c r="UNT14" s="5">
        <v>165347.52</v>
      </c>
      <c r="UNU14" s="5">
        <v>165347.52</v>
      </c>
      <c r="UNV14" s="5">
        <v>165347.52</v>
      </c>
      <c r="UNW14" s="5">
        <v>165347.52</v>
      </c>
      <c r="UNX14" s="5">
        <v>165347.52</v>
      </c>
      <c r="UNY14" s="5">
        <v>165347.52</v>
      </c>
      <c r="UNZ14" s="5">
        <v>165347.52</v>
      </c>
      <c r="UOA14" s="5">
        <v>165347.52</v>
      </c>
      <c r="UOB14" s="5">
        <v>165347.52</v>
      </c>
      <c r="UOC14" s="5">
        <v>165347.52</v>
      </c>
      <c r="UOD14" s="5">
        <v>165347.52</v>
      </c>
      <c r="UOE14" s="5">
        <v>165347.52</v>
      </c>
      <c r="UOF14" s="5">
        <v>165347.52</v>
      </c>
      <c r="UOG14" s="5">
        <v>165347.52</v>
      </c>
      <c r="UOH14" s="5">
        <v>165347.52</v>
      </c>
      <c r="UOI14" s="5">
        <v>165347.52</v>
      </c>
      <c r="UOJ14" s="5">
        <v>165347.52</v>
      </c>
      <c r="UOK14" s="5">
        <v>165347.52</v>
      </c>
      <c r="UOL14" s="5">
        <v>165347.52</v>
      </c>
      <c r="UOM14" s="5">
        <v>165347.52</v>
      </c>
      <c r="UON14" s="5">
        <v>165347.52</v>
      </c>
      <c r="UOO14" s="5">
        <v>165347.52</v>
      </c>
      <c r="UOP14" s="5">
        <v>165347.52</v>
      </c>
      <c r="UOQ14" s="5">
        <v>165347.52</v>
      </c>
      <c r="UOR14" s="5">
        <v>165347.52</v>
      </c>
      <c r="UOS14" s="5">
        <v>165347.52</v>
      </c>
      <c r="UOT14" s="5">
        <v>165347.52</v>
      </c>
      <c r="UOU14" s="5">
        <v>165347.52</v>
      </c>
      <c r="UOV14" s="5">
        <v>165347.52</v>
      </c>
      <c r="UOW14" s="5">
        <v>165347.52</v>
      </c>
      <c r="UOX14" s="5">
        <v>165347.52</v>
      </c>
      <c r="UOY14" s="5">
        <v>165347.52</v>
      </c>
      <c r="UOZ14" s="5">
        <v>165347.52</v>
      </c>
      <c r="UPA14" s="5">
        <v>165347.52</v>
      </c>
      <c r="UPB14" s="5">
        <v>165347.52</v>
      </c>
      <c r="UPC14" s="5">
        <v>165347.52</v>
      </c>
      <c r="UPD14" s="5">
        <v>165347.52</v>
      </c>
      <c r="UPE14" s="5">
        <v>165347.52</v>
      </c>
      <c r="UPF14" s="5">
        <v>165347.52</v>
      </c>
      <c r="UPG14" s="5">
        <v>165347.52</v>
      </c>
      <c r="UPH14" s="5">
        <v>165347.52</v>
      </c>
      <c r="UPI14" s="5">
        <v>165347.52</v>
      </c>
      <c r="UPJ14" s="5">
        <v>165347.52</v>
      </c>
      <c r="UPK14" s="5">
        <v>165347.52</v>
      </c>
      <c r="UPL14" s="5">
        <v>165347.52</v>
      </c>
      <c r="UPM14" s="5">
        <v>165347.52</v>
      </c>
      <c r="UPN14" s="5">
        <v>165347.52</v>
      </c>
      <c r="UPO14" s="5">
        <v>165347.52</v>
      </c>
      <c r="UPP14" s="5">
        <v>165347.52</v>
      </c>
      <c r="UPQ14" s="5">
        <v>165347.52</v>
      </c>
      <c r="UPR14" s="5">
        <v>165347.52</v>
      </c>
      <c r="UPS14" s="5">
        <v>165347.52</v>
      </c>
      <c r="UPT14" s="5">
        <v>165347.52</v>
      </c>
      <c r="UPU14" s="5">
        <v>165347.52</v>
      </c>
      <c r="UPV14" s="5">
        <v>165347.52</v>
      </c>
      <c r="UPW14" s="5">
        <v>165347.52</v>
      </c>
      <c r="UPX14" s="5">
        <v>165347.52</v>
      </c>
      <c r="UPY14" s="5">
        <v>165347.52</v>
      </c>
      <c r="UPZ14" s="5">
        <v>165347.52</v>
      </c>
      <c r="UQA14" s="5">
        <v>165347.52</v>
      </c>
      <c r="UQB14" s="5">
        <v>165347.52</v>
      </c>
      <c r="UQC14" s="5">
        <v>165347.52</v>
      </c>
      <c r="UQD14" s="5">
        <v>165347.52</v>
      </c>
      <c r="UQE14" s="5">
        <v>165347.52</v>
      </c>
      <c r="UQF14" s="5">
        <v>165347.52</v>
      </c>
      <c r="UQG14" s="5">
        <v>165347.52</v>
      </c>
      <c r="UQH14" s="5">
        <v>165347.52</v>
      </c>
      <c r="UQI14" s="5">
        <v>165347.52</v>
      </c>
      <c r="UQJ14" s="5">
        <v>165347.52</v>
      </c>
      <c r="UQK14" s="5">
        <v>165347.52</v>
      </c>
      <c r="UQL14" s="5">
        <v>165347.52</v>
      </c>
      <c r="UQM14" s="5">
        <v>165347.52</v>
      </c>
      <c r="UQN14" s="5">
        <v>165347.52</v>
      </c>
      <c r="UQO14" s="5">
        <v>165347.52</v>
      </c>
      <c r="UQP14" s="5">
        <v>165347.52</v>
      </c>
      <c r="UQQ14" s="5">
        <v>165347.52</v>
      </c>
      <c r="UQR14" s="5">
        <v>165347.52</v>
      </c>
      <c r="UQS14" s="5">
        <v>165347.52</v>
      </c>
      <c r="UQT14" s="5">
        <v>165347.52</v>
      </c>
      <c r="UQU14" s="5">
        <v>165347.52</v>
      </c>
      <c r="UQV14" s="5">
        <v>165347.52</v>
      </c>
      <c r="UQW14" s="5">
        <v>165347.52</v>
      </c>
      <c r="UQX14" s="5">
        <v>165347.52</v>
      </c>
      <c r="UQY14" s="5">
        <v>165347.52</v>
      </c>
      <c r="UQZ14" s="5">
        <v>165347.52</v>
      </c>
      <c r="URA14" s="5">
        <v>165347.52</v>
      </c>
      <c r="URB14" s="5">
        <v>165347.52</v>
      </c>
      <c r="URC14" s="5">
        <v>165347.52</v>
      </c>
      <c r="URD14" s="5">
        <v>165347.52</v>
      </c>
      <c r="URE14" s="5">
        <v>165347.52</v>
      </c>
      <c r="URF14" s="5">
        <v>165347.52</v>
      </c>
      <c r="URG14" s="5">
        <v>165347.52</v>
      </c>
      <c r="URH14" s="5">
        <v>165347.52</v>
      </c>
      <c r="URI14" s="5">
        <v>165347.52</v>
      </c>
      <c r="URJ14" s="5">
        <v>165347.52</v>
      </c>
      <c r="URK14" s="5">
        <v>165347.52</v>
      </c>
      <c r="URL14" s="5">
        <v>165347.52</v>
      </c>
      <c r="URM14" s="5">
        <v>165347.52</v>
      </c>
      <c r="URN14" s="5">
        <v>165347.52</v>
      </c>
      <c r="URO14" s="5">
        <v>165347.52</v>
      </c>
      <c r="URP14" s="5">
        <v>165347.52</v>
      </c>
      <c r="URQ14" s="5">
        <v>165347.52</v>
      </c>
      <c r="URR14" s="5">
        <v>165347.52</v>
      </c>
      <c r="URS14" s="5">
        <v>165347.52</v>
      </c>
      <c r="URT14" s="5">
        <v>165347.52</v>
      </c>
      <c r="URU14" s="5">
        <v>165347.52</v>
      </c>
      <c r="URV14" s="5">
        <v>165347.52</v>
      </c>
      <c r="URW14" s="5">
        <v>165347.52</v>
      </c>
      <c r="URX14" s="5">
        <v>165347.52</v>
      </c>
      <c r="URY14" s="5">
        <v>165347.52</v>
      </c>
      <c r="URZ14" s="5">
        <v>165347.52</v>
      </c>
      <c r="USA14" s="5">
        <v>165347.52</v>
      </c>
      <c r="USB14" s="5">
        <v>165347.52</v>
      </c>
      <c r="USC14" s="5">
        <v>165347.52</v>
      </c>
      <c r="USD14" s="5">
        <v>165347.52</v>
      </c>
      <c r="USE14" s="5">
        <v>165347.52</v>
      </c>
      <c r="USF14" s="5">
        <v>165347.52</v>
      </c>
      <c r="USG14" s="5">
        <v>165347.52</v>
      </c>
      <c r="USH14" s="5">
        <v>165347.52</v>
      </c>
      <c r="USI14" s="5">
        <v>165347.52</v>
      </c>
      <c r="USJ14" s="5">
        <v>165347.52</v>
      </c>
      <c r="USK14" s="5">
        <v>165347.52</v>
      </c>
      <c r="USL14" s="5">
        <v>165347.52</v>
      </c>
      <c r="USM14" s="5">
        <v>165347.52</v>
      </c>
      <c r="USN14" s="5">
        <v>165347.52</v>
      </c>
      <c r="USO14" s="5">
        <v>165347.52</v>
      </c>
      <c r="USP14" s="5">
        <v>165347.52</v>
      </c>
      <c r="USQ14" s="5">
        <v>165347.52</v>
      </c>
      <c r="USR14" s="5">
        <v>165347.52</v>
      </c>
      <c r="USS14" s="5">
        <v>165347.52</v>
      </c>
      <c r="UST14" s="5">
        <v>165347.52</v>
      </c>
      <c r="USU14" s="5">
        <v>165347.52</v>
      </c>
      <c r="USV14" s="5">
        <v>165347.52</v>
      </c>
      <c r="USW14" s="5">
        <v>165347.52</v>
      </c>
      <c r="USX14" s="5">
        <v>165347.52</v>
      </c>
      <c r="USY14" s="5">
        <v>165347.52</v>
      </c>
      <c r="USZ14" s="5">
        <v>165347.52</v>
      </c>
      <c r="UTA14" s="5">
        <v>165347.52</v>
      </c>
      <c r="UTB14" s="5">
        <v>165347.52</v>
      </c>
      <c r="UTC14" s="5">
        <v>165347.52</v>
      </c>
      <c r="UTD14" s="5">
        <v>165347.52</v>
      </c>
      <c r="UTE14" s="5">
        <v>165347.52</v>
      </c>
      <c r="UTF14" s="5">
        <v>165347.52</v>
      </c>
      <c r="UTG14" s="5">
        <v>165347.52</v>
      </c>
      <c r="UTH14" s="5">
        <v>165347.52</v>
      </c>
      <c r="UTI14" s="5">
        <v>165347.52</v>
      </c>
      <c r="UTJ14" s="5">
        <v>165347.52</v>
      </c>
      <c r="UTK14" s="5">
        <v>165347.52</v>
      </c>
      <c r="UTL14" s="5">
        <v>165347.52</v>
      </c>
      <c r="UTM14" s="5">
        <v>165347.52</v>
      </c>
      <c r="UTN14" s="5">
        <v>165347.52</v>
      </c>
      <c r="UTO14" s="5">
        <v>165347.52</v>
      </c>
      <c r="UTP14" s="5">
        <v>165347.52</v>
      </c>
      <c r="UTQ14" s="5">
        <v>165347.52</v>
      </c>
      <c r="UTR14" s="5">
        <v>165347.52</v>
      </c>
      <c r="UTS14" s="5">
        <v>165347.52</v>
      </c>
      <c r="UTT14" s="5">
        <v>165347.52</v>
      </c>
      <c r="UTU14" s="5">
        <v>165347.52</v>
      </c>
      <c r="UTV14" s="5">
        <v>165347.52</v>
      </c>
      <c r="UTW14" s="5">
        <v>165347.52</v>
      </c>
      <c r="UTX14" s="5">
        <v>165347.52</v>
      </c>
      <c r="UTY14" s="5">
        <v>165347.52</v>
      </c>
      <c r="UTZ14" s="5">
        <v>165347.52</v>
      </c>
      <c r="UUA14" s="5">
        <v>165347.52</v>
      </c>
      <c r="UUB14" s="5">
        <v>165347.52</v>
      </c>
      <c r="UUC14" s="5">
        <v>165347.52</v>
      </c>
      <c r="UUD14" s="5">
        <v>165347.52</v>
      </c>
      <c r="UUE14" s="5">
        <v>165347.52</v>
      </c>
      <c r="UUF14" s="5">
        <v>165347.52</v>
      </c>
      <c r="UUG14" s="5">
        <v>165347.52</v>
      </c>
      <c r="UUH14" s="5">
        <v>165347.52</v>
      </c>
      <c r="UUI14" s="5">
        <v>165347.52</v>
      </c>
      <c r="UUJ14" s="5">
        <v>165347.52</v>
      </c>
      <c r="UUK14" s="5">
        <v>165347.52</v>
      </c>
      <c r="UUL14" s="5">
        <v>165347.52</v>
      </c>
      <c r="UUM14" s="5">
        <v>165347.52</v>
      </c>
      <c r="UUN14" s="5">
        <v>165347.52</v>
      </c>
      <c r="UUO14" s="5">
        <v>165347.52</v>
      </c>
      <c r="UUP14" s="5">
        <v>165347.52</v>
      </c>
      <c r="UUQ14" s="5">
        <v>165347.52</v>
      </c>
      <c r="UUR14" s="5">
        <v>165347.52</v>
      </c>
      <c r="UUS14" s="5">
        <v>165347.52</v>
      </c>
      <c r="UUT14" s="5">
        <v>165347.52</v>
      </c>
      <c r="UUU14" s="5">
        <v>165347.52</v>
      </c>
      <c r="UUV14" s="5">
        <v>165347.52</v>
      </c>
      <c r="UUW14" s="5">
        <v>165347.52</v>
      </c>
      <c r="UUX14" s="5">
        <v>165347.52</v>
      </c>
      <c r="UUY14" s="5">
        <v>165347.52</v>
      </c>
      <c r="UUZ14" s="5">
        <v>165347.52</v>
      </c>
      <c r="UVA14" s="5">
        <v>165347.52</v>
      </c>
      <c r="UVB14" s="5">
        <v>165347.52</v>
      </c>
      <c r="UVC14" s="5">
        <v>165347.52</v>
      </c>
      <c r="UVD14" s="5">
        <v>165347.52</v>
      </c>
      <c r="UVE14" s="5">
        <v>165347.52</v>
      </c>
      <c r="UVF14" s="5">
        <v>165347.52</v>
      </c>
      <c r="UVG14" s="5">
        <v>165347.52</v>
      </c>
      <c r="UVH14" s="5">
        <v>165347.52</v>
      </c>
      <c r="UVI14" s="5">
        <v>165347.52</v>
      </c>
      <c r="UVJ14" s="5">
        <v>165347.52</v>
      </c>
      <c r="UVK14" s="5">
        <v>165347.52</v>
      </c>
      <c r="UVL14" s="5">
        <v>165347.52</v>
      </c>
      <c r="UVM14" s="5">
        <v>165347.52</v>
      </c>
      <c r="UVN14" s="5">
        <v>165347.52</v>
      </c>
      <c r="UVO14" s="5">
        <v>165347.52</v>
      </c>
      <c r="UVP14" s="5">
        <v>165347.52</v>
      </c>
      <c r="UVQ14" s="5">
        <v>165347.52</v>
      </c>
      <c r="UVR14" s="5">
        <v>165347.52</v>
      </c>
      <c r="UVS14" s="5">
        <v>165347.52</v>
      </c>
      <c r="UVT14" s="5">
        <v>165347.52</v>
      </c>
      <c r="UVU14" s="5">
        <v>165347.52</v>
      </c>
      <c r="UVV14" s="5">
        <v>165347.52</v>
      </c>
      <c r="UVW14" s="5">
        <v>165347.52</v>
      </c>
      <c r="UVX14" s="5">
        <v>165347.52</v>
      </c>
      <c r="UVY14" s="5">
        <v>165347.52</v>
      </c>
      <c r="UVZ14" s="5">
        <v>165347.52</v>
      </c>
      <c r="UWA14" s="5">
        <v>165347.52</v>
      </c>
      <c r="UWB14" s="5">
        <v>165347.52</v>
      </c>
      <c r="UWC14" s="5">
        <v>165347.52</v>
      </c>
      <c r="UWD14" s="5">
        <v>165347.52</v>
      </c>
      <c r="UWE14" s="5">
        <v>165347.52</v>
      </c>
      <c r="UWF14" s="5">
        <v>165347.52</v>
      </c>
      <c r="UWG14" s="5">
        <v>165347.52</v>
      </c>
      <c r="UWH14" s="5">
        <v>165347.52</v>
      </c>
      <c r="UWI14" s="5">
        <v>165347.52</v>
      </c>
      <c r="UWJ14" s="5">
        <v>165347.52</v>
      </c>
      <c r="UWK14" s="5">
        <v>165347.52</v>
      </c>
      <c r="UWL14" s="5">
        <v>165347.52</v>
      </c>
      <c r="UWM14" s="5">
        <v>165347.52</v>
      </c>
      <c r="UWN14" s="5">
        <v>165347.52</v>
      </c>
      <c r="UWO14" s="5">
        <v>165347.52</v>
      </c>
      <c r="UWP14" s="5">
        <v>165347.52</v>
      </c>
      <c r="UWQ14" s="5">
        <v>165347.52</v>
      </c>
      <c r="UWR14" s="5">
        <v>165347.52</v>
      </c>
      <c r="UWS14" s="5">
        <v>165347.52</v>
      </c>
      <c r="UWT14" s="5">
        <v>165347.52</v>
      </c>
      <c r="UWU14" s="5">
        <v>165347.52</v>
      </c>
      <c r="UWV14" s="5">
        <v>165347.52</v>
      </c>
      <c r="UWW14" s="5">
        <v>165347.52</v>
      </c>
      <c r="UWX14" s="5">
        <v>165347.52</v>
      </c>
      <c r="UWY14" s="5">
        <v>165347.52</v>
      </c>
      <c r="UWZ14" s="5">
        <v>165347.52</v>
      </c>
      <c r="UXA14" s="5">
        <v>165347.52</v>
      </c>
      <c r="UXB14" s="5">
        <v>165347.52</v>
      </c>
      <c r="UXC14" s="5">
        <v>165347.52</v>
      </c>
      <c r="UXD14" s="5">
        <v>165347.52</v>
      </c>
      <c r="UXE14" s="5">
        <v>165347.52</v>
      </c>
      <c r="UXF14" s="5">
        <v>165347.52</v>
      </c>
      <c r="UXG14" s="5">
        <v>165347.52</v>
      </c>
      <c r="UXH14" s="5">
        <v>165347.52</v>
      </c>
      <c r="UXI14" s="5">
        <v>165347.52</v>
      </c>
      <c r="UXJ14" s="5">
        <v>165347.52</v>
      </c>
      <c r="UXK14" s="5">
        <v>165347.52</v>
      </c>
      <c r="UXL14" s="5">
        <v>165347.52</v>
      </c>
      <c r="UXM14" s="5">
        <v>165347.52</v>
      </c>
      <c r="UXN14" s="5">
        <v>165347.52</v>
      </c>
      <c r="UXO14" s="5">
        <v>165347.52</v>
      </c>
      <c r="UXP14" s="5">
        <v>165347.52</v>
      </c>
      <c r="UXQ14" s="5">
        <v>165347.52</v>
      </c>
      <c r="UXR14" s="5">
        <v>165347.52</v>
      </c>
      <c r="UXS14" s="5">
        <v>165347.52</v>
      </c>
      <c r="UXT14" s="5">
        <v>165347.52</v>
      </c>
      <c r="UXU14" s="5">
        <v>165347.52</v>
      </c>
      <c r="UXV14" s="5">
        <v>165347.52</v>
      </c>
      <c r="UXW14" s="5">
        <v>165347.52</v>
      </c>
      <c r="UXX14" s="5">
        <v>165347.52</v>
      </c>
      <c r="UXY14" s="5">
        <v>165347.52</v>
      </c>
      <c r="UXZ14" s="5">
        <v>165347.52</v>
      </c>
      <c r="UYA14" s="5">
        <v>165347.52</v>
      </c>
      <c r="UYB14" s="5">
        <v>165347.52</v>
      </c>
      <c r="UYC14" s="5">
        <v>165347.52</v>
      </c>
      <c r="UYD14" s="5">
        <v>165347.52</v>
      </c>
      <c r="UYE14" s="5">
        <v>165347.52</v>
      </c>
      <c r="UYF14" s="5">
        <v>165347.52</v>
      </c>
      <c r="UYG14" s="5">
        <v>165347.52</v>
      </c>
      <c r="UYH14" s="5">
        <v>165347.52</v>
      </c>
      <c r="UYI14" s="5">
        <v>165347.52</v>
      </c>
      <c r="UYJ14" s="5">
        <v>165347.52</v>
      </c>
      <c r="UYK14" s="5">
        <v>165347.52</v>
      </c>
      <c r="UYL14" s="5">
        <v>165347.52</v>
      </c>
      <c r="UYM14" s="5">
        <v>165347.52</v>
      </c>
      <c r="UYN14" s="5">
        <v>165347.52</v>
      </c>
      <c r="UYO14" s="5">
        <v>165347.52</v>
      </c>
      <c r="UYP14" s="5">
        <v>165347.52</v>
      </c>
      <c r="UYQ14" s="5">
        <v>165347.52</v>
      </c>
      <c r="UYR14" s="5">
        <v>165347.52</v>
      </c>
      <c r="UYS14" s="5">
        <v>165347.52</v>
      </c>
      <c r="UYT14" s="5">
        <v>165347.52</v>
      </c>
      <c r="UYU14" s="5">
        <v>165347.52</v>
      </c>
      <c r="UYV14" s="5">
        <v>165347.52</v>
      </c>
      <c r="UYW14" s="5">
        <v>165347.52</v>
      </c>
      <c r="UYX14" s="5">
        <v>165347.52</v>
      </c>
      <c r="UYY14" s="5">
        <v>165347.52</v>
      </c>
      <c r="UYZ14" s="5">
        <v>165347.52</v>
      </c>
      <c r="UZA14" s="5">
        <v>165347.52</v>
      </c>
      <c r="UZB14" s="5">
        <v>165347.52</v>
      </c>
      <c r="UZC14" s="5">
        <v>165347.52</v>
      </c>
      <c r="UZD14" s="5">
        <v>165347.52</v>
      </c>
      <c r="UZE14" s="5">
        <v>165347.52</v>
      </c>
      <c r="UZF14" s="5">
        <v>165347.52</v>
      </c>
      <c r="UZG14" s="5">
        <v>165347.52</v>
      </c>
      <c r="UZH14" s="5">
        <v>165347.52</v>
      </c>
      <c r="UZI14" s="5">
        <v>165347.52</v>
      </c>
      <c r="UZJ14" s="5">
        <v>165347.52</v>
      </c>
      <c r="UZK14" s="5">
        <v>165347.52</v>
      </c>
      <c r="UZL14" s="5">
        <v>165347.52</v>
      </c>
      <c r="UZM14" s="5">
        <v>165347.52</v>
      </c>
      <c r="UZN14" s="5">
        <v>165347.52</v>
      </c>
      <c r="UZO14" s="5">
        <v>165347.52</v>
      </c>
      <c r="UZP14" s="5">
        <v>165347.52</v>
      </c>
      <c r="UZQ14" s="5">
        <v>165347.52</v>
      </c>
      <c r="UZR14" s="5">
        <v>165347.52</v>
      </c>
      <c r="UZS14" s="5">
        <v>165347.52</v>
      </c>
      <c r="UZT14" s="5">
        <v>165347.52</v>
      </c>
      <c r="UZU14" s="5">
        <v>165347.52</v>
      </c>
      <c r="UZV14" s="5">
        <v>165347.52</v>
      </c>
      <c r="UZW14" s="5">
        <v>165347.52</v>
      </c>
      <c r="UZX14" s="5">
        <v>165347.52</v>
      </c>
      <c r="UZY14" s="5">
        <v>165347.52</v>
      </c>
      <c r="UZZ14" s="5">
        <v>165347.52</v>
      </c>
      <c r="VAA14" s="5">
        <v>165347.52</v>
      </c>
      <c r="VAB14" s="5">
        <v>165347.52</v>
      </c>
      <c r="VAC14" s="5">
        <v>165347.52</v>
      </c>
      <c r="VAD14" s="5">
        <v>165347.52</v>
      </c>
      <c r="VAE14" s="5">
        <v>165347.52</v>
      </c>
      <c r="VAF14" s="5">
        <v>165347.52</v>
      </c>
      <c r="VAG14" s="5">
        <v>165347.52</v>
      </c>
      <c r="VAH14" s="5">
        <v>165347.52</v>
      </c>
      <c r="VAI14" s="5">
        <v>165347.52</v>
      </c>
      <c r="VAJ14" s="5">
        <v>165347.52</v>
      </c>
      <c r="VAK14" s="5">
        <v>165347.52</v>
      </c>
      <c r="VAL14" s="5">
        <v>165347.52</v>
      </c>
      <c r="VAM14" s="5">
        <v>165347.52</v>
      </c>
      <c r="VAN14" s="5">
        <v>165347.52</v>
      </c>
      <c r="VAO14" s="5">
        <v>165347.52</v>
      </c>
      <c r="VAP14" s="5">
        <v>165347.52</v>
      </c>
      <c r="VAQ14" s="5">
        <v>165347.52</v>
      </c>
      <c r="VAR14" s="5">
        <v>165347.52</v>
      </c>
      <c r="VAS14" s="5">
        <v>165347.52</v>
      </c>
      <c r="VAT14" s="5">
        <v>165347.52</v>
      </c>
      <c r="VAU14" s="5">
        <v>165347.52</v>
      </c>
      <c r="VAV14" s="5">
        <v>165347.52</v>
      </c>
      <c r="VAW14" s="5">
        <v>165347.52</v>
      </c>
      <c r="VAX14" s="5">
        <v>165347.52</v>
      </c>
      <c r="VAY14" s="5">
        <v>165347.52</v>
      </c>
      <c r="VAZ14" s="5">
        <v>165347.52</v>
      </c>
      <c r="VBA14" s="5">
        <v>165347.52</v>
      </c>
      <c r="VBB14" s="5">
        <v>165347.52</v>
      </c>
      <c r="VBC14" s="5">
        <v>165347.52</v>
      </c>
      <c r="VBD14" s="5">
        <v>165347.52</v>
      </c>
      <c r="VBE14" s="5">
        <v>165347.52</v>
      </c>
      <c r="VBF14" s="5">
        <v>165347.52</v>
      </c>
      <c r="VBG14" s="5">
        <v>165347.52</v>
      </c>
      <c r="VBH14" s="5">
        <v>165347.52</v>
      </c>
      <c r="VBI14" s="5">
        <v>165347.52</v>
      </c>
      <c r="VBJ14" s="5">
        <v>165347.52</v>
      </c>
      <c r="VBK14" s="5">
        <v>165347.52</v>
      </c>
      <c r="VBL14" s="5">
        <v>165347.52</v>
      </c>
      <c r="VBM14" s="5">
        <v>165347.52</v>
      </c>
      <c r="VBN14" s="5">
        <v>165347.52</v>
      </c>
      <c r="VBO14" s="5">
        <v>165347.52</v>
      </c>
      <c r="VBP14" s="5">
        <v>165347.52</v>
      </c>
      <c r="VBQ14" s="5">
        <v>165347.52</v>
      </c>
      <c r="VBR14" s="5">
        <v>165347.52</v>
      </c>
      <c r="VBS14" s="5">
        <v>165347.52</v>
      </c>
      <c r="VBT14" s="5">
        <v>165347.52</v>
      </c>
      <c r="VBU14" s="5">
        <v>165347.52</v>
      </c>
      <c r="VBV14" s="5">
        <v>165347.52</v>
      </c>
      <c r="VBW14" s="5">
        <v>165347.52</v>
      </c>
      <c r="VBX14" s="5">
        <v>165347.52</v>
      </c>
      <c r="VBY14" s="5">
        <v>165347.52</v>
      </c>
      <c r="VBZ14" s="5">
        <v>165347.52</v>
      </c>
      <c r="VCA14" s="5">
        <v>165347.52</v>
      </c>
      <c r="VCB14" s="5">
        <v>165347.52</v>
      </c>
      <c r="VCC14" s="5">
        <v>165347.52</v>
      </c>
      <c r="VCD14" s="5">
        <v>165347.52</v>
      </c>
      <c r="VCE14" s="5">
        <v>165347.52</v>
      </c>
      <c r="VCF14" s="5">
        <v>165347.52</v>
      </c>
      <c r="VCG14" s="5">
        <v>165347.52</v>
      </c>
      <c r="VCH14" s="5">
        <v>165347.52</v>
      </c>
      <c r="VCI14" s="5">
        <v>165347.52</v>
      </c>
      <c r="VCJ14" s="5">
        <v>165347.52</v>
      </c>
      <c r="VCK14" s="5">
        <v>165347.52</v>
      </c>
      <c r="VCL14" s="5">
        <v>165347.52</v>
      </c>
      <c r="VCM14" s="5">
        <v>165347.52</v>
      </c>
      <c r="VCN14" s="5">
        <v>165347.52</v>
      </c>
      <c r="VCO14" s="5">
        <v>165347.52</v>
      </c>
      <c r="VCP14" s="5">
        <v>165347.52</v>
      </c>
      <c r="VCQ14" s="5">
        <v>165347.52</v>
      </c>
      <c r="VCR14" s="5">
        <v>165347.52</v>
      </c>
      <c r="VCS14" s="5">
        <v>165347.52</v>
      </c>
      <c r="VCT14" s="5">
        <v>165347.52</v>
      </c>
      <c r="VCU14" s="5">
        <v>165347.52</v>
      </c>
      <c r="VCV14" s="5">
        <v>165347.52</v>
      </c>
      <c r="VCW14" s="5">
        <v>165347.52</v>
      </c>
      <c r="VCX14" s="5">
        <v>165347.52</v>
      </c>
      <c r="VCY14" s="5">
        <v>165347.52</v>
      </c>
      <c r="VCZ14" s="5">
        <v>165347.52</v>
      </c>
      <c r="VDA14" s="5">
        <v>165347.52</v>
      </c>
      <c r="VDB14" s="5">
        <v>165347.52</v>
      </c>
      <c r="VDC14" s="5">
        <v>165347.52</v>
      </c>
      <c r="VDD14" s="5">
        <v>165347.52</v>
      </c>
      <c r="VDE14" s="5">
        <v>165347.52</v>
      </c>
      <c r="VDF14" s="5">
        <v>165347.52</v>
      </c>
      <c r="VDG14" s="5">
        <v>165347.52</v>
      </c>
      <c r="VDH14" s="5">
        <v>165347.52</v>
      </c>
      <c r="VDI14" s="5">
        <v>165347.52</v>
      </c>
      <c r="VDJ14" s="5">
        <v>165347.52</v>
      </c>
      <c r="VDK14" s="5">
        <v>165347.52</v>
      </c>
      <c r="VDL14" s="5">
        <v>165347.52</v>
      </c>
      <c r="VDM14" s="5">
        <v>165347.52</v>
      </c>
      <c r="VDN14" s="5">
        <v>165347.52</v>
      </c>
      <c r="VDO14" s="5">
        <v>165347.52</v>
      </c>
      <c r="VDP14" s="5">
        <v>165347.52</v>
      </c>
      <c r="VDQ14" s="5">
        <v>165347.52</v>
      </c>
      <c r="VDR14" s="5">
        <v>165347.52</v>
      </c>
      <c r="VDS14" s="5">
        <v>165347.52</v>
      </c>
      <c r="VDT14" s="5">
        <v>165347.52</v>
      </c>
      <c r="VDU14" s="5">
        <v>165347.52</v>
      </c>
      <c r="VDV14" s="5">
        <v>165347.52</v>
      </c>
      <c r="VDW14" s="5">
        <v>165347.52</v>
      </c>
      <c r="VDX14" s="5">
        <v>165347.52</v>
      </c>
      <c r="VDY14" s="5">
        <v>165347.52</v>
      </c>
      <c r="VDZ14" s="5">
        <v>165347.52</v>
      </c>
      <c r="VEA14" s="5">
        <v>165347.52</v>
      </c>
      <c r="VEB14" s="5">
        <v>165347.52</v>
      </c>
      <c r="VEC14" s="5">
        <v>165347.52</v>
      </c>
      <c r="VED14" s="5">
        <v>165347.52</v>
      </c>
      <c r="VEE14" s="5">
        <v>165347.52</v>
      </c>
      <c r="VEF14" s="5">
        <v>165347.52</v>
      </c>
      <c r="VEG14" s="5">
        <v>165347.52</v>
      </c>
      <c r="VEH14" s="5">
        <v>165347.52</v>
      </c>
      <c r="VEI14" s="5">
        <v>165347.52</v>
      </c>
      <c r="VEJ14" s="5">
        <v>165347.52</v>
      </c>
      <c r="VEK14" s="5">
        <v>165347.52</v>
      </c>
      <c r="VEL14" s="5">
        <v>165347.52</v>
      </c>
      <c r="VEM14" s="5">
        <v>165347.52</v>
      </c>
      <c r="VEN14" s="5">
        <v>165347.52</v>
      </c>
      <c r="VEO14" s="5">
        <v>165347.52</v>
      </c>
      <c r="VEP14" s="5">
        <v>165347.52</v>
      </c>
      <c r="VEQ14" s="5">
        <v>165347.52</v>
      </c>
      <c r="VER14" s="5">
        <v>165347.52</v>
      </c>
      <c r="VES14" s="5">
        <v>165347.52</v>
      </c>
      <c r="VET14" s="5">
        <v>165347.52</v>
      </c>
      <c r="VEU14" s="5">
        <v>165347.52</v>
      </c>
      <c r="VEV14" s="5">
        <v>165347.52</v>
      </c>
      <c r="VEW14" s="5">
        <v>165347.52</v>
      </c>
      <c r="VEX14" s="5">
        <v>165347.52</v>
      </c>
      <c r="VEY14" s="5">
        <v>165347.52</v>
      </c>
      <c r="VEZ14" s="5">
        <v>165347.52</v>
      </c>
      <c r="VFA14" s="5">
        <v>165347.52</v>
      </c>
      <c r="VFB14" s="5">
        <v>165347.52</v>
      </c>
      <c r="VFC14" s="5">
        <v>165347.52</v>
      </c>
      <c r="VFD14" s="5">
        <v>165347.52</v>
      </c>
      <c r="VFE14" s="5">
        <v>165347.52</v>
      </c>
      <c r="VFF14" s="5">
        <v>165347.52</v>
      </c>
      <c r="VFG14" s="5">
        <v>165347.52</v>
      </c>
      <c r="VFH14" s="5">
        <v>165347.52</v>
      </c>
      <c r="VFI14" s="5">
        <v>165347.52</v>
      </c>
      <c r="VFJ14" s="5">
        <v>165347.52</v>
      </c>
      <c r="VFK14" s="5">
        <v>165347.52</v>
      </c>
      <c r="VFL14" s="5">
        <v>165347.52</v>
      </c>
      <c r="VFM14" s="5">
        <v>165347.52</v>
      </c>
      <c r="VFN14" s="5">
        <v>165347.52</v>
      </c>
      <c r="VFO14" s="5">
        <v>165347.52</v>
      </c>
      <c r="VFP14" s="5">
        <v>165347.52</v>
      </c>
      <c r="VFQ14" s="5">
        <v>165347.52</v>
      </c>
      <c r="VFR14" s="5">
        <v>165347.52</v>
      </c>
      <c r="VFS14" s="5">
        <v>165347.52</v>
      </c>
      <c r="VFT14" s="5">
        <v>165347.52</v>
      </c>
      <c r="VFU14" s="5">
        <v>165347.52</v>
      </c>
      <c r="VFV14" s="5">
        <v>165347.52</v>
      </c>
      <c r="VFW14" s="5">
        <v>165347.52</v>
      </c>
      <c r="VFX14" s="5">
        <v>165347.52</v>
      </c>
      <c r="VFY14" s="5">
        <v>165347.52</v>
      </c>
      <c r="VFZ14" s="5">
        <v>165347.52</v>
      </c>
      <c r="VGA14" s="5">
        <v>165347.52</v>
      </c>
      <c r="VGB14" s="5">
        <v>165347.52</v>
      </c>
      <c r="VGC14" s="5">
        <v>165347.52</v>
      </c>
      <c r="VGD14" s="5">
        <v>165347.52</v>
      </c>
      <c r="VGE14" s="5">
        <v>165347.52</v>
      </c>
      <c r="VGF14" s="5">
        <v>165347.52</v>
      </c>
      <c r="VGG14" s="5">
        <v>165347.52</v>
      </c>
      <c r="VGH14" s="5">
        <v>165347.52</v>
      </c>
      <c r="VGI14" s="5">
        <v>165347.52</v>
      </c>
      <c r="VGJ14" s="5">
        <v>165347.52</v>
      </c>
      <c r="VGK14" s="5">
        <v>165347.52</v>
      </c>
      <c r="VGL14" s="5">
        <v>165347.52</v>
      </c>
      <c r="VGM14" s="5">
        <v>165347.52</v>
      </c>
      <c r="VGN14" s="5">
        <v>165347.52</v>
      </c>
      <c r="VGO14" s="5">
        <v>165347.52</v>
      </c>
      <c r="VGP14" s="5">
        <v>165347.52</v>
      </c>
      <c r="VGQ14" s="5">
        <v>165347.52</v>
      </c>
      <c r="VGR14" s="5">
        <v>165347.52</v>
      </c>
      <c r="VGS14" s="5">
        <v>165347.52</v>
      </c>
      <c r="VGT14" s="5">
        <v>165347.52</v>
      </c>
      <c r="VGU14" s="5">
        <v>165347.52</v>
      </c>
      <c r="VGV14" s="5">
        <v>165347.52</v>
      </c>
      <c r="VGW14" s="5">
        <v>165347.52</v>
      </c>
      <c r="VGX14" s="5">
        <v>165347.52</v>
      </c>
      <c r="VGY14" s="5">
        <v>165347.52</v>
      </c>
      <c r="VGZ14" s="5">
        <v>165347.52</v>
      </c>
      <c r="VHA14" s="5">
        <v>165347.52</v>
      </c>
      <c r="VHB14" s="5">
        <v>165347.52</v>
      </c>
      <c r="VHC14" s="5">
        <v>165347.52</v>
      </c>
      <c r="VHD14" s="5">
        <v>165347.52</v>
      </c>
      <c r="VHE14" s="5">
        <v>165347.52</v>
      </c>
      <c r="VHF14" s="5">
        <v>165347.52</v>
      </c>
      <c r="VHG14" s="5">
        <v>165347.52</v>
      </c>
      <c r="VHH14" s="5">
        <v>165347.52</v>
      </c>
      <c r="VHI14" s="5">
        <v>165347.52</v>
      </c>
      <c r="VHJ14" s="5">
        <v>165347.52</v>
      </c>
      <c r="VHK14" s="5">
        <v>165347.52</v>
      </c>
      <c r="VHL14" s="5">
        <v>165347.52</v>
      </c>
      <c r="VHM14" s="5">
        <v>165347.52</v>
      </c>
      <c r="VHN14" s="5">
        <v>165347.52</v>
      </c>
      <c r="VHO14" s="5">
        <v>165347.52</v>
      </c>
      <c r="VHP14" s="5">
        <v>165347.52</v>
      </c>
      <c r="VHQ14" s="5">
        <v>165347.52</v>
      </c>
      <c r="VHR14" s="5">
        <v>165347.52</v>
      </c>
      <c r="VHS14" s="5">
        <v>165347.52</v>
      </c>
      <c r="VHT14" s="5">
        <v>165347.52</v>
      </c>
      <c r="VHU14" s="5">
        <v>165347.52</v>
      </c>
      <c r="VHV14" s="5">
        <v>165347.52</v>
      </c>
      <c r="VHW14" s="5">
        <v>165347.52</v>
      </c>
      <c r="VHX14" s="5">
        <v>165347.52</v>
      </c>
      <c r="VHY14" s="5">
        <v>165347.52</v>
      </c>
      <c r="VHZ14" s="5">
        <v>165347.52</v>
      </c>
      <c r="VIA14" s="5">
        <v>165347.52</v>
      </c>
      <c r="VIB14" s="5">
        <v>165347.52</v>
      </c>
      <c r="VIC14" s="5">
        <v>165347.52</v>
      </c>
      <c r="VID14" s="5">
        <v>165347.52</v>
      </c>
      <c r="VIE14" s="5">
        <v>165347.52</v>
      </c>
      <c r="VIF14" s="5">
        <v>165347.52</v>
      </c>
      <c r="VIG14" s="5">
        <v>165347.52</v>
      </c>
      <c r="VIH14" s="5">
        <v>165347.52</v>
      </c>
      <c r="VII14" s="5">
        <v>165347.52</v>
      </c>
      <c r="VIJ14" s="5">
        <v>165347.52</v>
      </c>
      <c r="VIK14" s="5">
        <v>165347.52</v>
      </c>
      <c r="VIL14" s="5">
        <v>165347.52</v>
      </c>
      <c r="VIM14" s="5">
        <v>165347.52</v>
      </c>
      <c r="VIN14" s="5">
        <v>165347.52</v>
      </c>
      <c r="VIO14" s="5">
        <v>165347.52</v>
      </c>
      <c r="VIP14" s="5">
        <v>165347.52</v>
      </c>
      <c r="VIQ14" s="5">
        <v>165347.52</v>
      </c>
      <c r="VIR14" s="5">
        <v>165347.52</v>
      </c>
      <c r="VIS14" s="5">
        <v>165347.52</v>
      </c>
      <c r="VIT14" s="5">
        <v>165347.52</v>
      </c>
      <c r="VIU14" s="5">
        <v>165347.52</v>
      </c>
      <c r="VIV14" s="5">
        <v>165347.52</v>
      </c>
      <c r="VIW14" s="5">
        <v>165347.52</v>
      </c>
      <c r="VIX14" s="5">
        <v>165347.52</v>
      </c>
      <c r="VIY14" s="5">
        <v>165347.52</v>
      </c>
      <c r="VIZ14" s="5">
        <v>165347.52</v>
      </c>
      <c r="VJA14" s="5">
        <v>165347.52</v>
      </c>
      <c r="VJB14" s="5">
        <v>165347.52</v>
      </c>
      <c r="VJC14" s="5">
        <v>165347.52</v>
      </c>
      <c r="VJD14" s="5">
        <v>165347.52</v>
      </c>
      <c r="VJE14" s="5">
        <v>165347.52</v>
      </c>
      <c r="VJF14" s="5">
        <v>165347.52</v>
      </c>
      <c r="VJG14" s="5">
        <v>165347.52</v>
      </c>
      <c r="VJH14" s="5">
        <v>165347.52</v>
      </c>
      <c r="VJI14" s="5">
        <v>165347.52</v>
      </c>
      <c r="VJJ14" s="5">
        <v>165347.52</v>
      </c>
      <c r="VJK14" s="5">
        <v>165347.52</v>
      </c>
      <c r="VJL14" s="5">
        <v>165347.52</v>
      </c>
      <c r="VJM14" s="5">
        <v>165347.52</v>
      </c>
      <c r="VJN14" s="5">
        <v>165347.52</v>
      </c>
      <c r="VJO14" s="5">
        <v>165347.52</v>
      </c>
      <c r="VJP14" s="5">
        <v>165347.52</v>
      </c>
      <c r="VJQ14" s="5">
        <v>165347.52</v>
      </c>
      <c r="VJR14" s="5">
        <v>165347.52</v>
      </c>
      <c r="VJS14" s="5">
        <v>165347.52</v>
      </c>
      <c r="VJT14" s="5">
        <v>165347.52</v>
      </c>
      <c r="VJU14" s="5">
        <v>165347.52</v>
      </c>
      <c r="VJV14" s="5">
        <v>165347.52</v>
      </c>
      <c r="VJW14" s="5">
        <v>165347.52</v>
      </c>
      <c r="VJX14" s="5">
        <v>165347.52</v>
      </c>
      <c r="VJY14" s="5">
        <v>165347.52</v>
      </c>
      <c r="VJZ14" s="5">
        <v>165347.52</v>
      </c>
      <c r="VKA14" s="5">
        <v>165347.52</v>
      </c>
      <c r="VKB14" s="5">
        <v>165347.52</v>
      </c>
      <c r="VKC14" s="5">
        <v>165347.52</v>
      </c>
      <c r="VKD14" s="5">
        <v>165347.52</v>
      </c>
      <c r="VKE14" s="5">
        <v>165347.52</v>
      </c>
      <c r="VKF14" s="5">
        <v>165347.52</v>
      </c>
      <c r="VKG14" s="5">
        <v>165347.52</v>
      </c>
      <c r="VKH14" s="5">
        <v>165347.52</v>
      </c>
      <c r="VKI14" s="5">
        <v>165347.52</v>
      </c>
      <c r="VKJ14" s="5">
        <v>165347.52</v>
      </c>
      <c r="VKK14" s="5">
        <v>165347.52</v>
      </c>
      <c r="VKL14" s="5">
        <v>165347.52</v>
      </c>
      <c r="VKM14" s="5">
        <v>165347.52</v>
      </c>
      <c r="VKN14" s="5">
        <v>165347.52</v>
      </c>
      <c r="VKO14" s="5">
        <v>165347.52</v>
      </c>
      <c r="VKP14" s="5">
        <v>165347.52</v>
      </c>
      <c r="VKQ14" s="5">
        <v>165347.52</v>
      </c>
      <c r="VKR14" s="5">
        <v>165347.52</v>
      </c>
      <c r="VKS14" s="5">
        <v>165347.52</v>
      </c>
      <c r="VKT14" s="5">
        <v>165347.52</v>
      </c>
      <c r="VKU14" s="5">
        <v>165347.52</v>
      </c>
      <c r="VKV14" s="5">
        <v>165347.52</v>
      </c>
      <c r="VKW14" s="5">
        <v>165347.52</v>
      </c>
      <c r="VKX14" s="5">
        <v>165347.52</v>
      </c>
      <c r="VKY14" s="5">
        <v>165347.52</v>
      </c>
      <c r="VKZ14" s="5">
        <v>165347.52</v>
      </c>
      <c r="VLA14" s="5">
        <v>165347.52</v>
      </c>
      <c r="VLB14" s="5">
        <v>165347.52</v>
      </c>
      <c r="VLC14" s="5">
        <v>165347.52</v>
      </c>
      <c r="VLD14" s="5">
        <v>165347.52</v>
      </c>
      <c r="VLE14" s="5">
        <v>165347.52</v>
      </c>
      <c r="VLF14" s="5">
        <v>165347.52</v>
      </c>
      <c r="VLG14" s="5">
        <v>165347.52</v>
      </c>
      <c r="VLH14" s="5">
        <v>165347.52</v>
      </c>
      <c r="VLI14" s="5">
        <v>165347.52</v>
      </c>
      <c r="VLJ14" s="5">
        <v>165347.52</v>
      </c>
      <c r="VLK14" s="5">
        <v>165347.52</v>
      </c>
      <c r="VLL14" s="5">
        <v>165347.52</v>
      </c>
      <c r="VLM14" s="5">
        <v>165347.52</v>
      </c>
      <c r="VLN14" s="5">
        <v>165347.52</v>
      </c>
      <c r="VLO14" s="5">
        <v>165347.52</v>
      </c>
      <c r="VLP14" s="5">
        <v>165347.52</v>
      </c>
      <c r="VLQ14" s="5">
        <v>165347.52</v>
      </c>
      <c r="VLR14" s="5">
        <v>165347.52</v>
      </c>
      <c r="VLS14" s="5">
        <v>165347.52</v>
      </c>
      <c r="VLT14" s="5">
        <v>165347.52</v>
      </c>
      <c r="VLU14" s="5">
        <v>165347.52</v>
      </c>
      <c r="VLV14" s="5">
        <v>165347.52</v>
      </c>
      <c r="VLW14" s="5">
        <v>165347.52</v>
      </c>
      <c r="VLX14" s="5">
        <v>165347.52</v>
      </c>
      <c r="VLY14" s="5">
        <v>165347.52</v>
      </c>
      <c r="VLZ14" s="5">
        <v>165347.52</v>
      </c>
      <c r="VMA14" s="5">
        <v>165347.52</v>
      </c>
      <c r="VMB14" s="5">
        <v>165347.52</v>
      </c>
      <c r="VMC14" s="5">
        <v>165347.52</v>
      </c>
      <c r="VMD14" s="5">
        <v>165347.52</v>
      </c>
      <c r="VME14" s="5">
        <v>165347.52</v>
      </c>
      <c r="VMF14" s="5">
        <v>165347.52</v>
      </c>
      <c r="VMG14" s="5">
        <v>165347.52</v>
      </c>
      <c r="VMH14" s="5">
        <v>165347.52</v>
      </c>
      <c r="VMI14" s="5">
        <v>165347.52</v>
      </c>
      <c r="VMJ14" s="5">
        <v>165347.52</v>
      </c>
      <c r="VMK14" s="5">
        <v>165347.52</v>
      </c>
      <c r="VML14" s="5">
        <v>165347.52</v>
      </c>
      <c r="VMM14" s="5">
        <v>165347.52</v>
      </c>
      <c r="VMN14" s="5">
        <v>165347.52</v>
      </c>
      <c r="VMO14" s="5">
        <v>165347.52</v>
      </c>
      <c r="VMP14" s="5">
        <v>165347.52</v>
      </c>
      <c r="VMQ14" s="5">
        <v>165347.52</v>
      </c>
      <c r="VMR14" s="5">
        <v>165347.52</v>
      </c>
      <c r="VMS14" s="5">
        <v>165347.52</v>
      </c>
      <c r="VMT14" s="5">
        <v>165347.52</v>
      </c>
      <c r="VMU14" s="5">
        <v>165347.52</v>
      </c>
      <c r="VMV14" s="5">
        <v>165347.52</v>
      </c>
      <c r="VMW14" s="5">
        <v>165347.52</v>
      </c>
      <c r="VMX14" s="5">
        <v>165347.52</v>
      </c>
      <c r="VMY14" s="5">
        <v>165347.52</v>
      </c>
      <c r="VMZ14" s="5">
        <v>165347.52</v>
      </c>
      <c r="VNA14" s="5">
        <v>165347.52</v>
      </c>
      <c r="VNB14" s="5">
        <v>165347.52</v>
      </c>
      <c r="VNC14" s="5">
        <v>165347.52</v>
      </c>
      <c r="VND14" s="5">
        <v>165347.52</v>
      </c>
      <c r="VNE14" s="5">
        <v>165347.52</v>
      </c>
      <c r="VNF14" s="5">
        <v>165347.52</v>
      </c>
      <c r="VNG14" s="5">
        <v>165347.52</v>
      </c>
      <c r="VNH14" s="5">
        <v>165347.52</v>
      </c>
      <c r="VNI14" s="5">
        <v>165347.52</v>
      </c>
      <c r="VNJ14" s="5">
        <v>165347.52</v>
      </c>
      <c r="VNK14" s="5">
        <v>165347.52</v>
      </c>
      <c r="VNL14" s="5">
        <v>165347.52</v>
      </c>
      <c r="VNM14" s="5">
        <v>165347.52</v>
      </c>
      <c r="VNN14" s="5">
        <v>165347.52</v>
      </c>
      <c r="VNO14" s="5">
        <v>165347.52</v>
      </c>
      <c r="VNP14" s="5">
        <v>165347.52</v>
      </c>
      <c r="VNQ14" s="5">
        <v>165347.52</v>
      </c>
      <c r="VNR14" s="5">
        <v>165347.52</v>
      </c>
      <c r="VNS14" s="5">
        <v>165347.52</v>
      </c>
      <c r="VNT14" s="5">
        <v>165347.52</v>
      </c>
      <c r="VNU14" s="5">
        <v>165347.52</v>
      </c>
      <c r="VNV14" s="5">
        <v>165347.52</v>
      </c>
      <c r="VNW14" s="5">
        <v>165347.52</v>
      </c>
      <c r="VNX14" s="5">
        <v>165347.52</v>
      </c>
      <c r="VNY14" s="5">
        <v>165347.52</v>
      </c>
      <c r="VNZ14" s="5">
        <v>165347.52</v>
      </c>
      <c r="VOA14" s="5">
        <v>165347.52</v>
      </c>
      <c r="VOB14" s="5">
        <v>165347.52</v>
      </c>
      <c r="VOC14" s="5">
        <v>165347.52</v>
      </c>
      <c r="VOD14" s="5">
        <v>165347.52</v>
      </c>
      <c r="VOE14" s="5">
        <v>165347.52</v>
      </c>
      <c r="VOF14" s="5">
        <v>165347.52</v>
      </c>
      <c r="VOG14" s="5">
        <v>165347.52</v>
      </c>
      <c r="VOH14" s="5">
        <v>165347.52</v>
      </c>
      <c r="VOI14" s="5">
        <v>165347.52</v>
      </c>
      <c r="VOJ14" s="5">
        <v>165347.52</v>
      </c>
      <c r="VOK14" s="5">
        <v>165347.52</v>
      </c>
      <c r="VOL14" s="5">
        <v>165347.52</v>
      </c>
      <c r="VOM14" s="5">
        <v>165347.52</v>
      </c>
      <c r="VON14" s="5">
        <v>165347.52</v>
      </c>
      <c r="VOO14" s="5">
        <v>165347.52</v>
      </c>
      <c r="VOP14" s="5">
        <v>165347.52</v>
      </c>
      <c r="VOQ14" s="5">
        <v>165347.52</v>
      </c>
      <c r="VOR14" s="5">
        <v>165347.52</v>
      </c>
      <c r="VOS14" s="5">
        <v>165347.52</v>
      </c>
      <c r="VOT14" s="5">
        <v>165347.52</v>
      </c>
      <c r="VOU14" s="5">
        <v>165347.52</v>
      </c>
      <c r="VOV14" s="5">
        <v>165347.52</v>
      </c>
      <c r="VOW14" s="5">
        <v>165347.52</v>
      </c>
      <c r="VOX14" s="5">
        <v>165347.52</v>
      </c>
      <c r="VOY14" s="5">
        <v>165347.52</v>
      </c>
      <c r="VOZ14" s="5">
        <v>165347.52</v>
      </c>
      <c r="VPA14" s="5">
        <v>165347.52</v>
      </c>
      <c r="VPB14" s="5">
        <v>165347.52</v>
      </c>
      <c r="VPC14" s="5">
        <v>165347.52</v>
      </c>
      <c r="VPD14" s="5">
        <v>165347.52</v>
      </c>
      <c r="VPE14" s="5">
        <v>165347.52</v>
      </c>
      <c r="VPF14" s="5">
        <v>165347.52</v>
      </c>
      <c r="VPG14" s="5">
        <v>165347.52</v>
      </c>
      <c r="VPH14" s="5">
        <v>165347.52</v>
      </c>
      <c r="VPI14" s="5">
        <v>165347.52</v>
      </c>
      <c r="VPJ14" s="5">
        <v>165347.52</v>
      </c>
      <c r="VPK14" s="5">
        <v>165347.52</v>
      </c>
      <c r="VPL14" s="5">
        <v>165347.52</v>
      </c>
      <c r="VPM14" s="5">
        <v>165347.52</v>
      </c>
      <c r="VPN14" s="5">
        <v>165347.52</v>
      </c>
      <c r="VPO14" s="5">
        <v>165347.52</v>
      </c>
      <c r="VPP14" s="5">
        <v>165347.52</v>
      </c>
      <c r="VPQ14" s="5">
        <v>165347.52</v>
      </c>
      <c r="VPR14" s="5">
        <v>165347.52</v>
      </c>
      <c r="VPS14" s="5">
        <v>165347.52</v>
      </c>
      <c r="VPT14" s="5">
        <v>165347.52</v>
      </c>
      <c r="VPU14" s="5">
        <v>165347.52</v>
      </c>
      <c r="VPV14" s="5">
        <v>165347.52</v>
      </c>
      <c r="VPW14" s="5">
        <v>165347.52</v>
      </c>
      <c r="VPX14" s="5">
        <v>165347.52</v>
      </c>
      <c r="VPY14" s="5">
        <v>165347.52</v>
      </c>
      <c r="VPZ14" s="5">
        <v>165347.52</v>
      </c>
      <c r="VQA14" s="5">
        <v>165347.52</v>
      </c>
      <c r="VQB14" s="5">
        <v>165347.52</v>
      </c>
      <c r="VQC14" s="5">
        <v>165347.52</v>
      </c>
      <c r="VQD14" s="5">
        <v>165347.52</v>
      </c>
      <c r="VQE14" s="5">
        <v>165347.52</v>
      </c>
      <c r="VQF14" s="5">
        <v>165347.52</v>
      </c>
      <c r="VQG14" s="5">
        <v>165347.52</v>
      </c>
      <c r="VQH14" s="5">
        <v>165347.52</v>
      </c>
      <c r="VQI14" s="5">
        <v>165347.52</v>
      </c>
      <c r="VQJ14" s="5">
        <v>165347.52</v>
      </c>
      <c r="VQK14" s="5">
        <v>165347.52</v>
      </c>
      <c r="VQL14" s="5">
        <v>165347.52</v>
      </c>
      <c r="VQM14" s="5">
        <v>165347.52</v>
      </c>
      <c r="VQN14" s="5">
        <v>165347.52</v>
      </c>
      <c r="VQO14" s="5">
        <v>165347.52</v>
      </c>
      <c r="VQP14" s="5">
        <v>165347.52</v>
      </c>
      <c r="VQQ14" s="5">
        <v>165347.52</v>
      </c>
      <c r="VQR14" s="5">
        <v>165347.52</v>
      </c>
      <c r="VQS14" s="5">
        <v>165347.52</v>
      </c>
      <c r="VQT14" s="5">
        <v>165347.52</v>
      </c>
      <c r="VQU14" s="5">
        <v>165347.52</v>
      </c>
      <c r="VQV14" s="5">
        <v>165347.52</v>
      </c>
      <c r="VQW14" s="5">
        <v>165347.52</v>
      </c>
      <c r="VQX14" s="5">
        <v>165347.52</v>
      </c>
      <c r="VQY14" s="5">
        <v>165347.52</v>
      </c>
      <c r="VQZ14" s="5">
        <v>165347.52</v>
      </c>
      <c r="VRA14" s="5">
        <v>165347.52</v>
      </c>
      <c r="VRB14" s="5">
        <v>165347.52</v>
      </c>
      <c r="VRC14" s="5">
        <v>165347.52</v>
      </c>
      <c r="VRD14" s="5">
        <v>165347.52</v>
      </c>
      <c r="VRE14" s="5">
        <v>165347.52</v>
      </c>
      <c r="VRF14" s="5">
        <v>165347.52</v>
      </c>
      <c r="VRG14" s="5">
        <v>165347.52</v>
      </c>
      <c r="VRH14" s="5">
        <v>165347.52</v>
      </c>
      <c r="VRI14" s="5">
        <v>165347.52</v>
      </c>
      <c r="VRJ14" s="5">
        <v>165347.52</v>
      </c>
      <c r="VRK14" s="5">
        <v>165347.52</v>
      </c>
      <c r="VRL14" s="5">
        <v>165347.52</v>
      </c>
      <c r="VRM14" s="5">
        <v>165347.52</v>
      </c>
      <c r="VRN14" s="5">
        <v>165347.52</v>
      </c>
      <c r="VRO14" s="5">
        <v>165347.52</v>
      </c>
      <c r="VRP14" s="5">
        <v>165347.52</v>
      </c>
      <c r="VRQ14" s="5">
        <v>165347.52</v>
      </c>
      <c r="VRR14" s="5">
        <v>165347.52</v>
      </c>
      <c r="VRS14" s="5">
        <v>165347.52</v>
      </c>
      <c r="VRT14" s="5">
        <v>165347.52</v>
      </c>
      <c r="VRU14" s="5">
        <v>165347.52</v>
      </c>
      <c r="VRV14" s="5">
        <v>165347.52</v>
      </c>
      <c r="VRW14" s="5">
        <v>165347.52</v>
      </c>
      <c r="VRX14" s="5">
        <v>165347.52</v>
      </c>
      <c r="VRY14" s="5">
        <v>165347.52</v>
      </c>
      <c r="VRZ14" s="5">
        <v>165347.52</v>
      </c>
      <c r="VSA14" s="5">
        <v>165347.52</v>
      </c>
      <c r="VSB14" s="5">
        <v>165347.52</v>
      </c>
      <c r="VSC14" s="5">
        <v>165347.52</v>
      </c>
      <c r="VSD14" s="5">
        <v>165347.52</v>
      </c>
      <c r="VSE14" s="5">
        <v>165347.52</v>
      </c>
      <c r="VSF14" s="5">
        <v>165347.52</v>
      </c>
      <c r="VSG14" s="5">
        <v>165347.52</v>
      </c>
      <c r="VSH14" s="5">
        <v>165347.52</v>
      </c>
      <c r="VSI14" s="5">
        <v>165347.52</v>
      </c>
      <c r="VSJ14" s="5">
        <v>165347.52</v>
      </c>
      <c r="VSK14" s="5">
        <v>165347.52</v>
      </c>
      <c r="VSL14" s="5">
        <v>165347.52</v>
      </c>
      <c r="VSM14" s="5">
        <v>165347.52</v>
      </c>
      <c r="VSN14" s="5">
        <v>165347.52</v>
      </c>
      <c r="VSO14" s="5">
        <v>165347.52</v>
      </c>
      <c r="VSP14" s="5">
        <v>165347.52</v>
      </c>
      <c r="VSQ14" s="5">
        <v>165347.52</v>
      </c>
      <c r="VSR14" s="5">
        <v>165347.52</v>
      </c>
      <c r="VSS14" s="5">
        <v>165347.52</v>
      </c>
      <c r="VST14" s="5">
        <v>165347.52</v>
      </c>
      <c r="VSU14" s="5">
        <v>165347.52</v>
      </c>
      <c r="VSV14" s="5">
        <v>165347.52</v>
      </c>
      <c r="VSW14" s="5">
        <v>165347.52</v>
      </c>
      <c r="VSX14" s="5">
        <v>165347.52</v>
      </c>
      <c r="VSY14" s="5">
        <v>165347.52</v>
      </c>
      <c r="VSZ14" s="5">
        <v>165347.52</v>
      </c>
      <c r="VTA14" s="5">
        <v>165347.52</v>
      </c>
      <c r="VTB14" s="5">
        <v>165347.52</v>
      </c>
      <c r="VTC14" s="5">
        <v>165347.52</v>
      </c>
      <c r="VTD14" s="5">
        <v>165347.52</v>
      </c>
      <c r="VTE14" s="5">
        <v>165347.52</v>
      </c>
      <c r="VTF14" s="5">
        <v>165347.52</v>
      </c>
      <c r="VTG14" s="5">
        <v>165347.52</v>
      </c>
      <c r="VTH14" s="5">
        <v>165347.52</v>
      </c>
      <c r="VTI14" s="5">
        <v>165347.52</v>
      </c>
      <c r="VTJ14" s="5">
        <v>165347.52</v>
      </c>
      <c r="VTK14" s="5">
        <v>165347.52</v>
      </c>
      <c r="VTL14" s="5">
        <v>165347.52</v>
      </c>
      <c r="VTM14" s="5">
        <v>165347.52</v>
      </c>
      <c r="VTN14" s="5">
        <v>165347.52</v>
      </c>
      <c r="VTO14" s="5">
        <v>165347.52</v>
      </c>
      <c r="VTP14" s="5">
        <v>165347.52</v>
      </c>
      <c r="VTQ14" s="5">
        <v>165347.52</v>
      </c>
      <c r="VTR14" s="5">
        <v>165347.52</v>
      </c>
      <c r="VTS14" s="5">
        <v>165347.52</v>
      </c>
      <c r="VTT14" s="5">
        <v>165347.52</v>
      </c>
      <c r="VTU14" s="5">
        <v>165347.52</v>
      </c>
      <c r="VTV14" s="5">
        <v>165347.52</v>
      </c>
      <c r="VTW14" s="5">
        <v>165347.52</v>
      </c>
      <c r="VTX14" s="5">
        <v>165347.52</v>
      </c>
      <c r="VTY14" s="5">
        <v>165347.52</v>
      </c>
      <c r="VTZ14" s="5">
        <v>165347.52</v>
      </c>
      <c r="VUA14" s="5">
        <v>165347.52</v>
      </c>
      <c r="VUB14" s="5">
        <v>165347.52</v>
      </c>
      <c r="VUC14" s="5">
        <v>165347.52</v>
      </c>
      <c r="VUD14" s="5">
        <v>165347.52</v>
      </c>
      <c r="VUE14" s="5">
        <v>165347.52</v>
      </c>
      <c r="VUF14" s="5">
        <v>165347.52</v>
      </c>
      <c r="VUG14" s="5">
        <v>165347.52</v>
      </c>
      <c r="VUH14" s="5">
        <v>165347.52</v>
      </c>
      <c r="VUI14" s="5">
        <v>165347.52</v>
      </c>
      <c r="VUJ14" s="5">
        <v>165347.52</v>
      </c>
      <c r="VUK14" s="5">
        <v>165347.52</v>
      </c>
      <c r="VUL14" s="5">
        <v>165347.52</v>
      </c>
      <c r="VUM14" s="5">
        <v>165347.52</v>
      </c>
      <c r="VUN14" s="5">
        <v>165347.52</v>
      </c>
      <c r="VUO14" s="5">
        <v>165347.52</v>
      </c>
      <c r="VUP14" s="5">
        <v>165347.52</v>
      </c>
      <c r="VUQ14" s="5">
        <v>165347.52</v>
      </c>
      <c r="VUR14" s="5">
        <v>165347.52</v>
      </c>
      <c r="VUS14" s="5">
        <v>165347.52</v>
      </c>
      <c r="VUT14" s="5">
        <v>165347.52</v>
      </c>
      <c r="VUU14" s="5">
        <v>165347.52</v>
      </c>
      <c r="VUV14" s="5">
        <v>165347.52</v>
      </c>
      <c r="VUW14" s="5">
        <v>165347.52</v>
      </c>
      <c r="VUX14" s="5">
        <v>165347.52</v>
      </c>
      <c r="VUY14" s="5">
        <v>165347.52</v>
      </c>
      <c r="VUZ14" s="5">
        <v>165347.52</v>
      </c>
      <c r="VVA14" s="5">
        <v>165347.52</v>
      </c>
      <c r="VVB14" s="5">
        <v>165347.52</v>
      </c>
      <c r="VVC14" s="5">
        <v>165347.52</v>
      </c>
      <c r="VVD14" s="5">
        <v>165347.52</v>
      </c>
      <c r="VVE14" s="5">
        <v>165347.52</v>
      </c>
      <c r="VVF14" s="5">
        <v>165347.52</v>
      </c>
      <c r="VVG14" s="5">
        <v>165347.52</v>
      </c>
      <c r="VVH14" s="5">
        <v>165347.52</v>
      </c>
      <c r="VVI14" s="5">
        <v>165347.52</v>
      </c>
      <c r="VVJ14" s="5">
        <v>165347.52</v>
      </c>
      <c r="VVK14" s="5">
        <v>165347.52</v>
      </c>
      <c r="VVL14" s="5">
        <v>165347.52</v>
      </c>
      <c r="VVM14" s="5">
        <v>165347.52</v>
      </c>
      <c r="VVN14" s="5">
        <v>165347.52</v>
      </c>
      <c r="VVO14" s="5">
        <v>165347.52</v>
      </c>
      <c r="VVP14" s="5">
        <v>165347.52</v>
      </c>
      <c r="VVQ14" s="5">
        <v>165347.52</v>
      </c>
      <c r="VVR14" s="5">
        <v>165347.52</v>
      </c>
      <c r="VVS14" s="5">
        <v>165347.52</v>
      </c>
      <c r="VVT14" s="5">
        <v>165347.52</v>
      </c>
      <c r="VVU14" s="5">
        <v>165347.52</v>
      </c>
      <c r="VVV14" s="5">
        <v>165347.52</v>
      </c>
      <c r="VVW14" s="5">
        <v>165347.52</v>
      </c>
      <c r="VVX14" s="5">
        <v>165347.52</v>
      </c>
      <c r="VVY14" s="5">
        <v>165347.52</v>
      </c>
      <c r="VVZ14" s="5">
        <v>165347.52</v>
      </c>
      <c r="VWA14" s="5">
        <v>165347.52</v>
      </c>
      <c r="VWB14" s="5">
        <v>165347.52</v>
      </c>
      <c r="VWC14" s="5">
        <v>165347.52</v>
      </c>
      <c r="VWD14" s="5">
        <v>165347.52</v>
      </c>
      <c r="VWE14" s="5">
        <v>165347.52</v>
      </c>
      <c r="VWF14" s="5">
        <v>165347.52</v>
      </c>
      <c r="VWG14" s="5">
        <v>165347.52</v>
      </c>
      <c r="VWH14" s="5">
        <v>165347.52</v>
      </c>
      <c r="VWI14" s="5">
        <v>165347.52</v>
      </c>
      <c r="VWJ14" s="5">
        <v>165347.52</v>
      </c>
      <c r="VWK14" s="5">
        <v>165347.52</v>
      </c>
      <c r="VWL14" s="5">
        <v>165347.52</v>
      </c>
      <c r="VWM14" s="5">
        <v>165347.52</v>
      </c>
      <c r="VWN14" s="5">
        <v>165347.52</v>
      </c>
      <c r="VWO14" s="5">
        <v>165347.52</v>
      </c>
      <c r="VWP14" s="5">
        <v>165347.52</v>
      </c>
      <c r="VWQ14" s="5">
        <v>165347.52</v>
      </c>
      <c r="VWR14" s="5">
        <v>165347.52</v>
      </c>
      <c r="VWS14" s="5">
        <v>165347.52</v>
      </c>
      <c r="VWT14" s="5">
        <v>165347.52</v>
      </c>
      <c r="VWU14" s="5">
        <v>165347.52</v>
      </c>
      <c r="VWV14" s="5">
        <v>165347.52</v>
      </c>
      <c r="VWW14" s="5">
        <v>165347.52</v>
      </c>
      <c r="VWX14" s="5">
        <v>165347.52</v>
      </c>
      <c r="VWY14" s="5">
        <v>165347.52</v>
      </c>
      <c r="VWZ14" s="5">
        <v>165347.52</v>
      </c>
      <c r="VXA14" s="5">
        <v>165347.52</v>
      </c>
      <c r="VXB14" s="5">
        <v>165347.52</v>
      </c>
      <c r="VXC14" s="5">
        <v>165347.52</v>
      </c>
      <c r="VXD14" s="5">
        <v>165347.52</v>
      </c>
      <c r="VXE14" s="5">
        <v>165347.52</v>
      </c>
      <c r="VXF14" s="5">
        <v>165347.52</v>
      </c>
      <c r="VXG14" s="5">
        <v>165347.52</v>
      </c>
      <c r="VXH14" s="5">
        <v>165347.52</v>
      </c>
      <c r="VXI14" s="5">
        <v>165347.52</v>
      </c>
      <c r="VXJ14" s="5">
        <v>165347.52</v>
      </c>
      <c r="VXK14" s="5">
        <v>165347.52</v>
      </c>
      <c r="VXL14" s="5">
        <v>165347.52</v>
      </c>
      <c r="VXM14" s="5">
        <v>165347.52</v>
      </c>
      <c r="VXN14" s="5">
        <v>165347.52</v>
      </c>
      <c r="VXO14" s="5">
        <v>165347.52</v>
      </c>
      <c r="VXP14" s="5">
        <v>165347.52</v>
      </c>
      <c r="VXQ14" s="5">
        <v>165347.52</v>
      </c>
      <c r="VXR14" s="5">
        <v>165347.52</v>
      </c>
      <c r="VXS14" s="5">
        <v>165347.52</v>
      </c>
      <c r="VXT14" s="5">
        <v>165347.52</v>
      </c>
      <c r="VXU14" s="5">
        <v>165347.52</v>
      </c>
      <c r="VXV14" s="5">
        <v>165347.52</v>
      </c>
      <c r="VXW14" s="5">
        <v>165347.52</v>
      </c>
      <c r="VXX14" s="5">
        <v>165347.52</v>
      </c>
      <c r="VXY14" s="5">
        <v>165347.52</v>
      </c>
      <c r="VXZ14" s="5">
        <v>165347.52</v>
      </c>
      <c r="VYA14" s="5">
        <v>165347.52</v>
      </c>
      <c r="VYB14" s="5">
        <v>165347.52</v>
      </c>
      <c r="VYC14" s="5">
        <v>165347.52</v>
      </c>
      <c r="VYD14" s="5">
        <v>165347.52</v>
      </c>
      <c r="VYE14" s="5">
        <v>165347.52</v>
      </c>
      <c r="VYF14" s="5">
        <v>165347.52</v>
      </c>
      <c r="VYG14" s="5">
        <v>165347.52</v>
      </c>
      <c r="VYH14" s="5">
        <v>165347.52</v>
      </c>
      <c r="VYI14" s="5">
        <v>165347.52</v>
      </c>
      <c r="VYJ14" s="5">
        <v>165347.52</v>
      </c>
      <c r="VYK14" s="5">
        <v>165347.52</v>
      </c>
      <c r="VYL14" s="5">
        <v>165347.52</v>
      </c>
      <c r="VYM14" s="5">
        <v>165347.52</v>
      </c>
      <c r="VYN14" s="5">
        <v>165347.52</v>
      </c>
      <c r="VYO14" s="5">
        <v>165347.52</v>
      </c>
      <c r="VYP14" s="5">
        <v>165347.52</v>
      </c>
      <c r="VYQ14" s="5">
        <v>165347.52</v>
      </c>
      <c r="VYR14" s="5">
        <v>165347.52</v>
      </c>
      <c r="VYS14" s="5">
        <v>165347.52</v>
      </c>
      <c r="VYT14" s="5">
        <v>165347.52</v>
      </c>
      <c r="VYU14" s="5">
        <v>165347.52</v>
      </c>
      <c r="VYV14" s="5">
        <v>165347.52</v>
      </c>
      <c r="VYW14" s="5">
        <v>165347.52</v>
      </c>
      <c r="VYX14" s="5">
        <v>165347.52</v>
      </c>
      <c r="VYY14" s="5">
        <v>165347.52</v>
      </c>
      <c r="VYZ14" s="5">
        <v>165347.52</v>
      </c>
      <c r="VZA14" s="5">
        <v>165347.52</v>
      </c>
      <c r="VZB14" s="5">
        <v>165347.52</v>
      </c>
      <c r="VZC14" s="5">
        <v>165347.52</v>
      </c>
      <c r="VZD14" s="5">
        <v>165347.52</v>
      </c>
      <c r="VZE14" s="5">
        <v>165347.52</v>
      </c>
      <c r="VZF14" s="5">
        <v>165347.52</v>
      </c>
      <c r="VZG14" s="5">
        <v>165347.52</v>
      </c>
      <c r="VZH14" s="5">
        <v>165347.52</v>
      </c>
      <c r="VZI14" s="5">
        <v>165347.52</v>
      </c>
      <c r="VZJ14" s="5">
        <v>165347.52</v>
      </c>
      <c r="VZK14" s="5">
        <v>165347.52</v>
      </c>
      <c r="VZL14" s="5">
        <v>165347.52</v>
      </c>
      <c r="VZM14" s="5">
        <v>165347.52</v>
      </c>
      <c r="VZN14" s="5">
        <v>165347.52</v>
      </c>
      <c r="VZO14" s="5">
        <v>165347.52</v>
      </c>
      <c r="VZP14" s="5">
        <v>165347.52</v>
      </c>
      <c r="VZQ14" s="5">
        <v>165347.52</v>
      </c>
      <c r="VZR14" s="5">
        <v>165347.52</v>
      </c>
      <c r="VZS14" s="5">
        <v>165347.52</v>
      </c>
      <c r="VZT14" s="5">
        <v>165347.52</v>
      </c>
      <c r="VZU14" s="5">
        <v>165347.52</v>
      </c>
      <c r="VZV14" s="5">
        <v>165347.52</v>
      </c>
      <c r="VZW14" s="5">
        <v>165347.52</v>
      </c>
      <c r="VZX14" s="5">
        <v>165347.52</v>
      </c>
      <c r="VZY14" s="5">
        <v>165347.52</v>
      </c>
      <c r="VZZ14" s="5">
        <v>165347.52</v>
      </c>
      <c r="WAA14" s="5">
        <v>165347.52</v>
      </c>
      <c r="WAB14" s="5">
        <v>165347.52</v>
      </c>
      <c r="WAC14" s="5">
        <v>165347.52</v>
      </c>
      <c r="WAD14" s="5">
        <v>165347.52</v>
      </c>
      <c r="WAE14" s="5">
        <v>165347.52</v>
      </c>
      <c r="WAF14" s="5">
        <v>165347.52</v>
      </c>
      <c r="WAG14" s="5">
        <v>165347.52</v>
      </c>
      <c r="WAH14" s="5">
        <v>165347.52</v>
      </c>
      <c r="WAI14" s="5">
        <v>165347.52</v>
      </c>
      <c r="WAJ14" s="5">
        <v>165347.52</v>
      </c>
      <c r="WAK14" s="5">
        <v>165347.52</v>
      </c>
      <c r="WAL14" s="5">
        <v>165347.52</v>
      </c>
      <c r="WAM14" s="5">
        <v>165347.52</v>
      </c>
      <c r="WAN14" s="5">
        <v>165347.52</v>
      </c>
      <c r="WAO14" s="5">
        <v>165347.52</v>
      </c>
      <c r="WAP14" s="5">
        <v>165347.52</v>
      </c>
      <c r="WAQ14" s="5">
        <v>165347.52</v>
      </c>
      <c r="WAR14" s="5">
        <v>165347.52</v>
      </c>
      <c r="WAS14" s="5">
        <v>165347.52</v>
      </c>
      <c r="WAT14" s="5">
        <v>165347.52</v>
      </c>
      <c r="WAU14" s="5">
        <v>165347.52</v>
      </c>
      <c r="WAV14" s="5">
        <v>165347.52</v>
      </c>
      <c r="WAW14" s="5">
        <v>165347.52</v>
      </c>
      <c r="WAX14" s="5">
        <v>165347.52</v>
      </c>
      <c r="WAY14" s="5">
        <v>165347.52</v>
      </c>
      <c r="WAZ14" s="5">
        <v>165347.52</v>
      </c>
      <c r="WBA14" s="5">
        <v>165347.52</v>
      </c>
      <c r="WBB14" s="5">
        <v>165347.52</v>
      </c>
      <c r="WBC14" s="5">
        <v>165347.52</v>
      </c>
      <c r="WBD14" s="5">
        <v>165347.52</v>
      </c>
      <c r="WBE14" s="5">
        <v>165347.52</v>
      </c>
      <c r="WBF14" s="5">
        <v>165347.52</v>
      </c>
      <c r="WBG14" s="5">
        <v>165347.52</v>
      </c>
      <c r="WBH14" s="5">
        <v>165347.52</v>
      </c>
      <c r="WBI14" s="5">
        <v>165347.52</v>
      </c>
      <c r="WBJ14" s="5">
        <v>165347.52</v>
      </c>
      <c r="WBK14" s="5">
        <v>165347.52</v>
      </c>
      <c r="WBL14" s="5">
        <v>165347.52</v>
      </c>
      <c r="WBM14" s="5">
        <v>165347.52</v>
      </c>
      <c r="WBN14" s="5">
        <v>165347.52</v>
      </c>
      <c r="WBO14" s="5">
        <v>165347.52</v>
      </c>
      <c r="WBP14" s="5">
        <v>165347.52</v>
      </c>
      <c r="WBQ14" s="5">
        <v>165347.52</v>
      </c>
      <c r="WBR14" s="5">
        <v>165347.52</v>
      </c>
      <c r="WBS14" s="5">
        <v>165347.52</v>
      </c>
      <c r="WBT14" s="5">
        <v>165347.52</v>
      </c>
      <c r="WBU14" s="5">
        <v>165347.52</v>
      </c>
      <c r="WBV14" s="5">
        <v>165347.52</v>
      </c>
      <c r="WBW14" s="5">
        <v>165347.52</v>
      </c>
      <c r="WBX14" s="5">
        <v>165347.52</v>
      </c>
      <c r="WBY14" s="5">
        <v>165347.52</v>
      </c>
      <c r="WBZ14" s="5">
        <v>165347.52</v>
      </c>
      <c r="WCA14" s="5">
        <v>165347.52</v>
      </c>
      <c r="WCB14" s="5">
        <v>165347.52</v>
      </c>
      <c r="WCC14" s="5">
        <v>165347.52</v>
      </c>
      <c r="WCD14" s="5">
        <v>165347.52</v>
      </c>
      <c r="WCE14" s="5">
        <v>165347.52</v>
      </c>
      <c r="WCF14" s="5">
        <v>165347.52</v>
      </c>
      <c r="WCG14" s="5">
        <v>165347.52</v>
      </c>
      <c r="WCH14" s="5">
        <v>165347.52</v>
      </c>
      <c r="WCI14" s="5">
        <v>165347.52</v>
      </c>
      <c r="WCJ14" s="5">
        <v>165347.52</v>
      </c>
      <c r="WCK14" s="5">
        <v>165347.52</v>
      </c>
      <c r="WCL14" s="5">
        <v>165347.52</v>
      </c>
      <c r="WCM14" s="5">
        <v>165347.52</v>
      </c>
      <c r="WCN14" s="5">
        <v>165347.52</v>
      </c>
      <c r="WCO14" s="5">
        <v>165347.52</v>
      </c>
      <c r="WCP14" s="5">
        <v>165347.52</v>
      </c>
      <c r="WCQ14" s="5">
        <v>165347.52</v>
      </c>
      <c r="WCR14" s="5">
        <v>165347.52</v>
      </c>
      <c r="WCS14" s="5">
        <v>165347.52</v>
      </c>
      <c r="WCT14" s="5">
        <v>165347.52</v>
      </c>
      <c r="WCU14" s="5">
        <v>165347.52</v>
      </c>
      <c r="WCV14" s="5">
        <v>165347.52</v>
      </c>
      <c r="WCW14" s="5">
        <v>165347.52</v>
      </c>
      <c r="WCX14" s="5">
        <v>165347.52</v>
      </c>
      <c r="WCY14" s="5">
        <v>165347.52</v>
      </c>
      <c r="WCZ14" s="5">
        <v>165347.52</v>
      </c>
      <c r="WDA14" s="5">
        <v>165347.52</v>
      </c>
      <c r="WDB14" s="5">
        <v>165347.52</v>
      </c>
      <c r="WDC14" s="5">
        <v>165347.52</v>
      </c>
      <c r="WDD14" s="5">
        <v>165347.52</v>
      </c>
      <c r="WDE14" s="5">
        <v>165347.52</v>
      </c>
      <c r="WDF14" s="5">
        <v>165347.52</v>
      </c>
      <c r="WDG14" s="5">
        <v>165347.52</v>
      </c>
      <c r="WDH14" s="5">
        <v>165347.52</v>
      </c>
      <c r="WDI14" s="5">
        <v>165347.52</v>
      </c>
      <c r="WDJ14" s="5">
        <v>165347.52</v>
      </c>
      <c r="WDK14" s="5">
        <v>165347.52</v>
      </c>
      <c r="WDL14" s="5">
        <v>165347.52</v>
      </c>
      <c r="WDM14" s="5">
        <v>165347.52</v>
      </c>
      <c r="WDN14" s="5">
        <v>165347.52</v>
      </c>
      <c r="WDO14" s="5">
        <v>165347.52</v>
      </c>
      <c r="WDP14" s="5">
        <v>165347.52</v>
      </c>
      <c r="WDQ14" s="5">
        <v>165347.52</v>
      </c>
      <c r="WDR14" s="5">
        <v>165347.52</v>
      </c>
      <c r="WDS14" s="5">
        <v>165347.52</v>
      </c>
      <c r="WDT14" s="5">
        <v>165347.52</v>
      </c>
      <c r="WDU14" s="5">
        <v>165347.52</v>
      </c>
      <c r="WDV14" s="5">
        <v>165347.52</v>
      </c>
      <c r="WDW14" s="5">
        <v>165347.52</v>
      </c>
      <c r="WDX14" s="5">
        <v>165347.52</v>
      </c>
      <c r="WDY14" s="5">
        <v>165347.52</v>
      </c>
      <c r="WDZ14" s="5">
        <v>165347.52</v>
      </c>
      <c r="WEA14" s="5">
        <v>165347.52</v>
      </c>
      <c r="WEB14" s="5">
        <v>165347.52</v>
      </c>
      <c r="WEC14" s="5">
        <v>165347.52</v>
      </c>
      <c r="WED14" s="5">
        <v>165347.52</v>
      </c>
      <c r="WEE14" s="5">
        <v>165347.52</v>
      </c>
      <c r="WEF14" s="5">
        <v>165347.52</v>
      </c>
      <c r="WEG14" s="5">
        <v>165347.52</v>
      </c>
      <c r="WEH14" s="5">
        <v>165347.52</v>
      </c>
      <c r="WEI14" s="5">
        <v>165347.52</v>
      </c>
      <c r="WEJ14" s="5">
        <v>165347.52</v>
      </c>
      <c r="WEK14" s="5">
        <v>165347.52</v>
      </c>
      <c r="WEL14" s="5">
        <v>165347.52</v>
      </c>
      <c r="WEM14" s="5">
        <v>165347.52</v>
      </c>
      <c r="WEN14" s="5">
        <v>165347.52</v>
      </c>
      <c r="WEO14" s="5">
        <v>165347.52</v>
      </c>
      <c r="WEP14" s="5">
        <v>165347.52</v>
      </c>
      <c r="WEQ14" s="5">
        <v>165347.52</v>
      </c>
      <c r="WER14" s="5">
        <v>165347.52</v>
      </c>
      <c r="WES14" s="5">
        <v>165347.52</v>
      </c>
      <c r="WET14" s="5">
        <v>165347.52</v>
      </c>
      <c r="WEU14" s="5">
        <v>165347.52</v>
      </c>
      <c r="WEV14" s="5">
        <v>165347.52</v>
      </c>
      <c r="WEW14" s="5">
        <v>165347.52</v>
      </c>
      <c r="WEX14" s="5">
        <v>165347.52</v>
      </c>
      <c r="WEY14" s="5">
        <v>165347.52</v>
      </c>
      <c r="WEZ14" s="5">
        <v>165347.52</v>
      </c>
      <c r="WFA14" s="5">
        <v>165347.52</v>
      </c>
      <c r="WFB14" s="5">
        <v>165347.52</v>
      </c>
      <c r="WFC14" s="5">
        <v>165347.52</v>
      </c>
      <c r="WFD14" s="5">
        <v>165347.52</v>
      </c>
      <c r="WFE14" s="5">
        <v>165347.52</v>
      </c>
      <c r="WFF14" s="5">
        <v>165347.52</v>
      </c>
      <c r="WFG14" s="5">
        <v>165347.52</v>
      </c>
      <c r="WFH14" s="5">
        <v>165347.52</v>
      </c>
      <c r="WFI14" s="5">
        <v>165347.52</v>
      </c>
      <c r="WFJ14" s="5">
        <v>165347.52</v>
      </c>
      <c r="WFK14" s="5">
        <v>165347.52</v>
      </c>
      <c r="WFL14" s="5">
        <v>165347.52</v>
      </c>
      <c r="WFM14" s="5">
        <v>165347.52</v>
      </c>
      <c r="WFN14" s="5">
        <v>165347.52</v>
      </c>
      <c r="WFO14" s="5">
        <v>165347.52</v>
      </c>
      <c r="WFP14" s="5">
        <v>165347.52</v>
      </c>
      <c r="WFQ14" s="5">
        <v>165347.52</v>
      </c>
      <c r="WFR14" s="5">
        <v>165347.52</v>
      </c>
      <c r="WFS14" s="5">
        <v>165347.52</v>
      </c>
      <c r="WFT14" s="5">
        <v>165347.52</v>
      </c>
      <c r="WFU14" s="5">
        <v>165347.52</v>
      </c>
      <c r="WFV14" s="5">
        <v>165347.52</v>
      </c>
      <c r="WFW14" s="5">
        <v>165347.52</v>
      </c>
      <c r="WFX14" s="5">
        <v>165347.52</v>
      </c>
      <c r="WFY14" s="5">
        <v>165347.52</v>
      </c>
      <c r="WFZ14" s="5">
        <v>165347.52</v>
      </c>
      <c r="WGA14" s="5">
        <v>165347.52</v>
      </c>
      <c r="WGB14" s="5">
        <v>165347.52</v>
      </c>
      <c r="WGC14" s="5">
        <v>165347.52</v>
      </c>
      <c r="WGD14" s="5">
        <v>165347.52</v>
      </c>
      <c r="WGE14" s="5">
        <v>165347.52</v>
      </c>
      <c r="WGF14" s="5">
        <v>165347.52</v>
      </c>
      <c r="WGG14" s="5">
        <v>165347.52</v>
      </c>
      <c r="WGH14" s="5">
        <v>165347.52</v>
      </c>
      <c r="WGI14" s="5">
        <v>165347.52</v>
      </c>
      <c r="WGJ14" s="5">
        <v>165347.52</v>
      </c>
      <c r="WGK14" s="5">
        <v>165347.52</v>
      </c>
      <c r="WGL14" s="5">
        <v>165347.52</v>
      </c>
      <c r="WGM14" s="5">
        <v>165347.52</v>
      </c>
      <c r="WGN14" s="5">
        <v>165347.52</v>
      </c>
      <c r="WGO14" s="5">
        <v>165347.52</v>
      </c>
      <c r="WGP14" s="5">
        <v>165347.52</v>
      </c>
      <c r="WGQ14" s="5">
        <v>165347.52</v>
      </c>
      <c r="WGR14" s="5">
        <v>165347.52</v>
      </c>
      <c r="WGS14" s="5">
        <v>165347.52</v>
      </c>
      <c r="WGT14" s="5">
        <v>165347.52</v>
      </c>
      <c r="WGU14" s="5">
        <v>165347.52</v>
      </c>
      <c r="WGV14" s="5">
        <v>165347.52</v>
      </c>
      <c r="WGW14" s="5">
        <v>165347.52</v>
      </c>
      <c r="WGX14" s="5">
        <v>165347.52</v>
      </c>
      <c r="WGY14" s="5">
        <v>165347.52</v>
      </c>
      <c r="WGZ14" s="5">
        <v>165347.52</v>
      </c>
      <c r="WHA14" s="5">
        <v>165347.52</v>
      </c>
      <c r="WHB14" s="5">
        <v>165347.52</v>
      </c>
      <c r="WHC14" s="5">
        <v>165347.52</v>
      </c>
      <c r="WHD14" s="5">
        <v>165347.52</v>
      </c>
      <c r="WHE14" s="5">
        <v>165347.52</v>
      </c>
      <c r="WHF14" s="5">
        <v>165347.52</v>
      </c>
      <c r="WHG14" s="5">
        <v>165347.52</v>
      </c>
      <c r="WHH14" s="5">
        <v>165347.52</v>
      </c>
      <c r="WHI14" s="5">
        <v>165347.52</v>
      </c>
      <c r="WHJ14" s="5">
        <v>165347.52</v>
      </c>
      <c r="WHK14" s="5">
        <v>165347.52</v>
      </c>
      <c r="WHL14" s="5">
        <v>165347.52</v>
      </c>
      <c r="WHM14" s="5">
        <v>165347.52</v>
      </c>
      <c r="WHN14" s="5">
        <v>165347.52</v>
      </c>
      <c r="WHO14" s="5">
        <v>165347.52</v>
      </c>
      <c r="WHP14" s="5">
        <v>165347.52</v>
      </c>
      <c r="WHQ14" s="5">
        <v>165347.52</v>
      </c>
      <c r="WHR14" s="5">
        <v>165347.52</v>
      </c>
      <c r="WHS14" s="5">
        <v>165347.52</v>
      </c>
      <c r="WHT14" s="5">
        <v>165347.52</v>
      </c>
      <c r="WHU14" s="5">
        <v>165347.52</v>
      </c>
      <c r="WHV14" s="5">
        <v>165347.52</v>
      </c>
      <c r="WHW14" s="5">
        <v>165347.52</v>
      </c>
      <c r="WHX14" s="5">
        <v>165347.52</v>
      </c>
      <c r="WHY14" s="5">
        <v>165347.52</v>
      </c>
      <c r="WHZ14" s="5">
        <v>165347.52</v>
      </c>
      <c r="WIA14" s="5">
        <v>165347.52</v>
      </c>
      <c r="WIB14" s="5">
        <v>165347.52</v>
      </c>
      <c r="WIC14" s="5">
        <v>165347.52</v>
      </c>
      <c r="WID14" s="5">
        <v>165347.52</v>
      </c>
      <c r="WIE14" s="5">
        <v>165347.52</v>
      </c>
      <c r="WIF14" s="5">
        <v>165347.52</v>
      </c>
      <c r="WIG14" s="5">
        <v>165347.52</v>
      </c>
      <c r="WIH14" s="5">
        <v>165347.52</v>
      </c>
      <c r="WII14" s="5">
        <v>165347.52</v>
      </c>
      <c r="WIJ14" s="5">
        <v>165347.52</v>
      </c>
      <c r="WIK14" s="5">
        <v>165347.52</v>
      </c>
      <c r="WIL14" s="5">
        <v>165347.52</v>
      </c>
      <c r="WIM14" s="5">
        <v>165347.52</v>
      </c>
      <c r="WIN14" s="5">
        <v>165347.52</v>
      </c>
      <c r="WIO14" s="5">
        <v>165347.52</v>
      </c>
      <c r="WIP14" s="5">
        <v>165347.52</v>
      </c>
      <c r="WIQ14" s="5">
        <v>165347.52</v>
      </c>
      <c r="WIR14" s="5">
        <v>165347.52</v>
      </c>
      <c r="WIS14" s="5">
        <v>165347.52</v>
      </c>
      <c r="WIT14" s="5">
        <v>165347.52</v>
      </c>
      <c r="WIU14" s="5">
        <v>165347.52</v>
      </c>
      <c r="WIV14" s="5">
        <v>165347.52</v>
      </c>
      <c r="WIW14" s="5">
        <v>165347.52</v>
      </c>
      <c r="WIX14" s="5">
        <v>165347.52</v>
      </c>
      <c r="WIY14" s="5">
        <v>165347.52</v>
      </c>
      <c r="WIZ14" s="5">
        <v>165347.52</v>
      </c>
      <c r="WJA14" s="5">
        <v>165347.52</v>
      </c>
      <c r="WJB14" s="5">
        <v>165347.52</v>
      </c>
      <c r="WJC14" s="5">
        <v>165347.52</v>
      </c>
      <c r="WJD14" s="5">
        <v>165347.52</v>
      </c>
      <c r="WJE14" s="5">
        <v>165347.52</v>
      </c>
      <c r="WJF14" s="5">
        <v>165347.52</v>
      </c>
      <c r="WJG14" s="5">
        <v>165347.52</v>
      </c>
      <c r="WJH14" s="5">
        <v>165347.52</v>
      </c>
      <c r="WJI14" s="5">
        <v>165347.52</v>
      </c>
      <c r="WJJ14" s="5">
        <v>165347.52</v>
      </c>
      <c r="WJK14" s="5">
        <v>165347.52</v>
      </c>
      <c r="WJL14" s="5">
        <v>165347.52</v>
      </c>
      <c r="WJM14" s="5">
        <v>165347.52</v>
      </c>
      <c r="WJN14" s="5">
        <v>165347.52</v>
      </c>
      <c r="WJO14" s="5">
        <v>165347.52</v>
      </c>
      <c r="WJP14" s="5">
        <v>165347.52</v>
      </c>
      <c r="WJQ14" s="5">
        <v>165347.52</v>
      </c>
      <c r="WJR14" s="5">
        <v>165347.52</v>
      </c>
      <c r="WJS14" s="5">
        <v>165347.52</v>
      </c>
      <c r="WJT14" s="5">
        <v>165347.52</v>
      </c>
      <c r="WJU14" s="5">
        <v>165347.52</v>
      </c>
      <c r="WJV14" s="5">
        <v>165347.52</v>
      </c>
      <c r="WJW14" s="5">
        <v>165347.52</v>
      </c>
      <c r="WJX14" s="5">
        <v>165347.52</v>
      </c>
      <c r="WJY14" s="5">
        <v>165347.52</v>
      </c>
      <c r="WJZ14" s="5">
        <v>165347.52</v>
      </c>
      <c r="WKA14" s="5">
        <v>165347.52</v>
      </c>
      <c r="WKB14" s="5">
        <v>165347.52</v>
      </c>
      <c r="WKC14" s="5">
        <v>165347.52</v>
      </c>
      <c r="WKD14" s="5">
        <v>165347.52</v>
      </c>
      <c r="WKE14" s="5">
        <v>165347.52</v>
      </c>
      <c r="WKF14" s="5">
        <v>165347.52</v>
      </c>
      <c r="WKG14" s="5">
        <v>165347.52</v>
      </c>
      <c r="WKH14" s="5">
        <v>165347.52</v>
      </c>
      <c r="WKI14" s="5">
        <v>165347.52</v>
      </c>
      <c r="WKJ14" s="5">
        <v>165347.52</v>
      </c>
      <c r="WKK14" s="5">
        <v>165347.52</v>
      </c>
      <c r="WKL14" s="5">
        <v>165347.52</v>
      </c>
      <c r="WKM14" s="5">
        <v>165347.52</v>
      </c>
      <c r="WKN14" s="5">
        <v>165347.52</v>
      </c>
      <c r="WKO14" s="5">
        <v>165347.52</v>
      </c>
      <c r="WKP14" s="5">
        <v>165347.52</v>
      </c>
      <c r="WKQ14" s="5">
        <v>165347.52</v>
      </c>
      <c r="WKR14" s="5">
        <v>165347.52</v>
      </c>
      <c r="WKS14" s="5">
        <v>165347.52</v>
      </c>
      <c r="WKT14" s="5">
        <v>165347.52</v>
      </c>
      <c r="WKU14" s="5">
        <v>165347.52</v>
      </c>
      <c r="WKV14" s="5">
        <v>165347.52</v>
      </c>
      <c r="WKW14" s="5">
        <v>165347.52</v>
      </c>
      <c r="WKX14" s="5">
        <v>165347.52</v>
      </c>
      <c r="WKY14" s="5">
        <v>165347.52</v>
      </c>
      <c r="WKZ14" s="5">
        <v>165347.52</v>
      </c>
      <c r="WLA14" s="5">
        <v>165347.52</v>
      </c>
      <c r="WLB14" s="5">
        <v>165347.52</v>
      </c>
      <c r="WLC14" s="5">
        <v>165347.52</v>
      </c>
      <c r="WLD14" s="5">
        <v>165347.52</v>
      </c>
      <c r="WLE14" s="5">
        <v>165347.52</v>
      </c>
      <c r="WLF14" s="5">
        <v>165347.52</v>
      </c>
      <c r="WLG14" s="5">
        <v>165347.52</v>
      </c>
      <c r="WLH14" s="5">
        <v>165347.52</v>
      </c>
      <c r="WLI14" s="5">
        <v>165347.52</v>
      </c>
      <c r="WLJ14" s="5">
        <v>165347.52</v>
      </c>
      <c r="WLK14" s="5">
        <v>165347.52</v>
      </c>
      <c r="WLL14" s="5">
        <v>165347.52</v>
      </c>
      <c r="WLM14" s="5">
        <v>165347.52</v>
      </c>
      <c r="WLN14" s="5">
        <v>165347.52</v>
      </c>
      <c r="WLO14" s="5">
        <v>165347.52</v>
      </c>
      <c r="WLP14" s="5">
        <v>165347.52</v>
      </c>
      <c r="WLQ14" s="5">
        <v>165347.52</v>
      </c>
      <c r="WLR14" s="5">
        <v>165347.52</v>
      </c>
      <c r="WLS14" s="5">
        <v>165347.52</v>
      </c>
      <c r="WLT14" s="5">
        <v>165347.52</v>
      </c>
      <c r="WLU14" s="5">
        <v>165347.52</v>
      </c>
      <c r="WLV14" s="5">
        <v>165347.52</v>
      </c>
      <c r="WLW14" s="5">
        <v>165347.52</v>
      </c>
      <c r="WLX14" s="5">
        <v>165347.52</v>
      </c>
      <c r="WLY14" s="5">
        <v>165347.52</v>
      </c>
      <c r="WLZ14" s="5">
        <v>165347.52</v>
      </c>
      <c r="WMA14" s="5">
        <v>165347.52</v>
      </c>
      <c r="WMB14" s="5">
        <v>165347.52</v>
      </c>
      <c r="WMC14" s="5">
        <v>165347.52</v>
      </c>
      <c r="WMD14" s="5">
        <v>165347.52</v>
      </c>
      <c r="WME14" s="5">
        <v>165347.52</v>
      </c>
      <c r="WMF14" s="5">
        <v>165347.52</v>
      </c>
      <c r="WMG14" s="5">
        <v>165347.52</v>
      </c>
      <c r="WMH14" s="5">
        <v>165347.52</v>
      </c>
      <c r="WMI14" s="5">
        <v>165347.52</v>
      </c>
      <c r="WMJ14" s="5">
        <v>165347.52</v>
      </c>
      <c r="WMK14" s="5">
        <v>165347.52</v>
      </c>
      <c r="WML14" s="5">
        <v>165347.52</v>
      </c>
      <c r="WMM14" s="5">
        <v>165347.52</v>
      </c>
      <c r="WMN14" s="5">
        <v>165347.52</v>
      </c>
      <c r="WMO14" s="5">
        <v>165347.52</v>
      </c>
      <c r="WMP14" s="5">
        <v>165347.52</v>
      </c>
      <c r="WMQ14" s="5">
        <v>165347.52</v>
      </c>
      <c r="WMR14" s="5">
        <v>165347.52</v>
      </c>
      <c r="WMS14" s="5">
        <v>165347.52</v>
      </c>
      <c r="WMT14" s="5">
        <v>165347.52</v>
      </c>
      <c r="WMU14" s="5">
        <v>165347.52</v>
      </c>
      <c r="WMV14" s="5">
        <v>165347.52</v>
      </c>
      <c r="WMW14" s="5">
        <v>165347.52</v>
      </c>
      <c r="WMX14" s="5">
        <v>165347.52</v>
      </c>
      <c r="WMY14" s="5">
        <v>165347.52</v>
      </c>
      <c r="WMZ14" s="5">
        <v>165347.52</v>
      </c>
      <c r="WNA14" s="5">
        <v>165347.52</v>
      </c>
      <c r="WNB14" s="5">
        <v>165347.52</v>
      </c>
      <c r="WNC14" s="5">
        <v>165347.52</v>
      </c>
      <c r="WND14" s="5">
        <v>165347.52</v>
      </c>
      <c r="WNE14" s="5">
        <v>165347.52</v>
      </c>
      <c r="WNF14" s="5">
        <v>165347.52</v>
      </c>
      <c r="WNG14" s="5">
        <v>165347.52</v>
      </c>
      <c r="WNH14" s="5">
        <v>165347.52</v>
      </c>
      <c r="WNI14" s="5">
        <v>165347.52</v>
      </c>
      <c r="WNJ14" s="5">
        <v>165347.52</v>
      </c>
      <c r="WNK14" s="5">
        <v>165347.52</v>
      </c>
      <c r="WNL14" s="5">
        <v>165347.52</v>
      </c>
      <c r="WNM14" s="5">
        <v>165347.52</v>
      </c>
      <c r="WNN14" s="5">
        <v>165347.52</v>
      </c>
      <c r="WNO14" s="5">
        <v>165347.52</v>
      </c>
      <c r="WNP14" s="5">
        <v>165347.52</v>
      </c>
      <c r="WNQ14" s="5">
        <v>165347.52</v>
      </c>
      <c r="WNR14" s="5">
        <v>165347.52</v>
      </c>
      <c r="WNS14" s="5">
        <v>165347.52</v>
      </c>
      <c r="WNT14" s="5">
        <v>165347.52</v>
      </c>
      <c r="WNU14" s="5">
        <v>165347.52</v>
      </c>
      <c r="WNV14" s="5">
        <v>165347.52</v>
      </c>
      <c r="WNW14" s="5">
        <v>165347.52</v>
      </c>
      <c r="WNX14" s="5">
        <v>165347.52</v>
      </c>
      <c r="WNY14" s="5">
        <v>165347.52</v>
      </c>
      <c r="WNZ14" s="5">
        <v>165347.52</v>
      </c>
      <c r="WOA14" s="5">
        <v>165347.52</v>
      </c>
      <c r="WOB14" s="5">
        <v>165347.52</v>
      </c>
      <c r="WOC14" s="5">
        <v>165347.52</v>
      </c>
      <c r="WOD14" s="5">
        <v>165347.52</v>
      </c>
      <c r="WOE14" s="5">
        <v>165347.52</v>
      </c>
      <c r="WOF14" s="5">
        <v>165347.52</v>
      </c>
      <c r="WOG14" s="5">
        <v>165347.52</v>
      </c>
      <c r="WOH14" s="5">
        <v>165347.52</v>
      </c>
      <c r="WOI14" s="5">
        <v>165347.52</v>
      </c>
      <c r="WOJ14" s="5">
        <v>165347.52</v>
      </c>
      <c r="WOK14" s="5">
        <v>165347.52</v>
      </c>
      <c r="WOL14" s="5">
        <v>165347.52</v>
      </c>
      <c r="WOM14" s="5">
        <v>165347.52</v>
      </c>
      <c r="WON14" s="5">
        <v>165347.52</v>
      </c>
      <c r="WOO14" s="5">
        <v>165347.52</v>
      </c>
      <c r="WOP14" s="5">
        <v>165347.52</v>
      </c>
      <c r="WOQ14" s="5">
        <v>165347.52</v>
      </c>
      <c r="WOR14" s="5">
        <v>165347.52</v>
      </c>
      <c r="WOS14" s="5">
        <v>165347.52</v>
      </c>
      <c r="WOT14" s="5">
        <v>165347.52</v>
      </c>
      <c r="WOU14" s="5">
        <v>165347.52</v>
      </c>
      <c r="WOV14" s="5">
        <v>165347.52</v>
      </c>
      <c r="WOW14" s="5">
        <v>165347.52</v>
      </c>
      <c r="WOX14" s="5">
        <v>165347.52</v>
      </c>
      <c r="WOY14" s="5">
        <v>165347.52</v>
      </c>
      <c r="WOZ14" s="5">
        <v>165347.52</v>
      </c>
      <c r="WPA14" s="5">
        <v>165347.52</v>
      </c>
      <c r="WPB14" s="5">
        <v>165347.52</v>
      </c>
      <c r="WPC14" s="5">
        <v>165347.52</v>
      </c>
      <c r="WPD14" s="5">
        <v>165347.52</v>
      </c>
      <c r="WPE14" s="5">
        <v>165347.52</v>
      </c>
      <c r="WPF14" s="5">
        <v>165347.52</v>
      </c>
      <c r="WPG14" s="5">
        <v>165347.52</v>
      </c>
      <c r="WPH14" s="5">
        <v>165347.52</v>
      </c>
      <c r="WPI14" s="5">
        <v>165347.52</v>
      </c>
      <c r="WPJ14" s="5">
        <v>165347.52</v>
      </c>
      <c r="WPK14" s="5">
        <v>165347.52</v>
      </c>
      <c r="WPL14" s="5">
        <v>165347.52</v>
      </c>
      <c r="WPM14" s="5">
        <v>165347.52</v>
      </c>
      <c r="WPN14" s="5">
        <v>165347.52</v>
      </c>
      <c r="WPO14" s="5">
        <v>165347.52</v>
      </c>
      <c r="WPP14" s="5">
        <v>165347.52</v>
      </c>
      <c r="WPQ14" s="5">
        <v>165347.52</v>
      </c>
      <c r="WPR14" s="5">
        <v>165347.52</v>
      </c>
      <c r="WPS14" s="5">
        <v>165347.52</v>
      </c>
      <c r="WPT14" s="5">
        <v>165347.52</v>
      </c>
      <c r="WPU14" s="5">
        <v>165347.52</v>
      </c>
      <c r="WPV14" s="5">
        <v>165347.52</v>
      </c>
      <c r="WPW14" s="5">
        <v>165347.52</v>
      </c>
      <c r="WPX14" s="5">
        <v>165347.52</v>
      </c>
      <c r="WPY14" s="5">
        <v>165347.52</v>
      </c>
      <c r="WPZ14" s="5">
        <v>165347.52</v>
      </c>
      <c r="WQA14" s="5">
        <v>165347.52</v>
      </c>
      <c r="WQB14" s="5">
        <v>165347.52</v>
      </c>
      <c r="WQC14" s="5">
        <v>165347.52</v>
      </c>
      <c r="WQD14" s="5">
        <v>165347.52</v>
      </c>
      <c r="WQE14" s="5">
        <v>165347.52</v>
      </c>
      <c r="WQF14" s="5">
        <v>165347.52</v>
      </c>
      <c r="WQG14" s="5">
        <v>165347.52</v>
      </c>
      <c r="WQH14" s="5">
        <v>165347.52</v>
      </c>
      <c r="WQI14" s="5">
        <v>165347.52</v>
      </c>
      <c r="WQJ14" s="5">
        <v>165347.52</v>
      </c>
      <c r="WQK14" s="5">
        <v>165347.52</v>
      </c>
      <c r="WQL14" s="5">
        <v>165347.52</v>
      </c>
      <c r="WQM14" s="5">
        <v>165347.52</v>
      </c>
      <c r="WQN14" s="5">
        <v>165347.52</v>
      </c>
      <c r="WQO14" s="5">
        <v>165347.52</v>
      </c>
      <c r="WQP14" s="5">
        <v>165347.52</v>
      </c>
      <c r="WQQ14" s="5">
        <v>165347.52</v>
      </c>
      <c r="WQR14" s="5">
        <v>165347.52</v>
      </c>
      <c r="WQS14" s="5">
        <v>165347.52</v>
      </c>
      <c r="WQT14" s="5">
        <v>165347.52</v>
      </c>
      <c r="WQU14" s="5">
        <v>165347.52</v>
      </c>
      <c r="WQV14" s="5">
        <v>165347.52</v>
      </c>
      <c r="WQW14" s="5">
        <v>165347.52</v>
      </c>
      <c r="WQX14" s="5">
        <v>165347.52</v>
      </c>
      <c r="WQY14" s="5">
        <v>165347.52</v>
      </c>
      <c r="WQZ14" s="5">
        <v>165347.52</v>
      </c>
      <c r="WRA14" s="5">
        <v>165347.52</v>
      </c>
      <c r="WRB14" s="5">
        <v>165347.52</v>
      </c>
      <c r="WRC14" s="5">
        <v>165347.52</v>
      </c>
      <c r="WRD14" s="5">
        <v>165347.52</v>
      </c>
      <c r="WRE14" s="5">
        <v>165347.52</v>
      </c>
      <c r="WRF14" s="5">
        <v>165347.52</v>
      </c>
      <c r="WRG14" s="5">
        <v>165347.52</v>
      </c>
      <c r="WRH14" s="5">
        <v>165347.52</v>
      </c>
      <c r="WRI14" s="5">
        <v>165347.52</v>
      </c>
      <c r="WRJ14" s="5">
        <v>165347.52</v>
      </c>
      <c r="WRK14" s="5">
        <v>165347.52</v>
      </c>
      <c r="WRL14" s="5">
        <v>165347.52</v>
      </c>
      <c r="WRM14" s="5">
        <v>165347.52</v>
      </c>
      <c r="WRN14" s="5">
        <v>165347.52</v>
      </c>
      <c r="WRO14" s="5">
        <v>165347.52</v>
      </c>
      <c r="WRP14" s="5">
        <v>165347.52</v>
      </c>
      <c r="WRQ14" s="5">
        <v>165347.52</v>
      </c>
      <c r="WRR14" s="5">
        <v>165347.52</v>
      </c>
      <c r="WRS14" s="5">
        <v>165347.52</v>
      </c>
      <c r="WRT14" s="5">
        <v>165347.52</v>
      </c>
      <c r="WRU14" s="5">
        <v>165347.52</v>
      </c>
      <c r="WRV14" s="5">
        <v>165347.52</v>
      </c>
      <c r="WRW14" s="5">
        <v>165347.52</v>
      </c>
      <c r="WRX14" s="5">
        <v>165347.52</v>
      </c>
      <c r="WRY14" s="5">
        <v>165347.52</v>
      </c>
      <c r="WRZ14" s="5">
        <v>165347.52</v>
      </c>
      <c r="WSA14" s="5">
        <v>165347.52</v>
      </c>
      <c r="WSB14" s="5">
        <v>165347.52</v>
      </c>
      <c r="WSC14" s="5">
        <v>165347.52</v>
      </c>
      <c r="WSD14" s="5">
        <v>165347.52</v>
      </c>
      <c r="WSE14" s="5">
        <v>165347.52</v>
      </c>
      <c r="WSF14" s="5">
        <v>165347.52</v>
      </c>
      <c r="WSG14" s="5">
        <v>165347.52</v>
      </c>
      <c r="WSH14" s="5">
        <v>165347.52</v>
      </c>
      <c r="WSI14" s="5">
        <v>165347.52</v>
      </c>
      <c r="WSJ14" s="5">
        <v>165347.52</v>
      </c>
      <c r="WSK14" s="5">
        <v>165347.52</v>
      </c>
      <c r="WSL14" s="5">
        <v>165347.52</v>
      </c>
      <c r="WSM14" s="5">
        <v>165347.52</v>
      </c>
      <c r="WSN14" s="5">
        <v>165347.52</v>
      </c>
      <c r="WSO14" s="5">
        <v>165347.52</v>
      </c>
      <c r="WSP14" s="5">
        <v>165347.52</v>
      </c>
      <c r="WSQ14" s="5">
        <v>165347.52</v>
      </c>
      <c r="WSR14" s="5">
        <v>165347.52</v>
      </c>
      <c r="WSS14" s="5">
        <v>165347.52</v>
      </c>
      <c r="WST14" s="5">
        <v>165347.52</v>
      </c>
      <c r="WSU14" s="5">
        <v>165347.52</v>
      </c>
      <c r="WSV14" s="5">
        <v>165347.52</v>
      </c>
      <c r="WSW14" s="5">
        <v>165347.52</v>
      </c>
      <c r="WSX14" s="5">
        <v>165347.52</v>
      </c>
      <c r="WSY14" s="5">
        <v>165347.52</v>
      </c>
      <c r="WSZ14" s="5">
        <v>165347.52</v>
      </c>
      <c r="WTA14" s="5">
        <v>165347.52</v>
      </c>
      <c r="WTB14" s="5">
        <v>165347.52</v>
      </c>
      <c r="WTC14" s="5">
        <v>165347.52</v>
      </c>
      <c r="WTD14" s="5">
        <v>165347.52</v>
      </c>
      <c r="WTE14" s="5">
        <v>165347.52</v>
      </c>
      <c r="WTF14" s="5">
        <v>165347.52</v>
      </c>
      <c r="WTG14" s="5">
        <v>165347.52</v>
      </c>
      <c r="WTH14" s="5">
        <v>165347.52</v>
      </c>
      <c r="WTI14" s="5">
        <v>165347.52</v>
      </c>
      <c r="WTJ14" s="5">
        <v>165347.52</v>
      </c>
      <c r="WTK14" s="5">
        <v>165347.52</v>
      </c>
      <c r="WTL14" s="5">
        <v>165347.52</v>
      </c>
      <c r="WTM14" s="5">
        <v>165347.52</v>
      </c>
      <c r="WTN14" s="5">
        <v>165347.52</v>
      </c>
      <c r="WTO14" s="5">
        <v>165347.52</v>
      </c>
      <c r="WTP14" s="5">
        <v>165347.52</v>
      </c>
      <c r="WTQ14" s="5">
        <v>165347.52</v>
      </c>
      <c r="WTR14" s="5">
        <v>165347.52</v>
      </c>
      <c r="WTS14" s="5">
        <v>165347.52</v>
      </c>
      <c r="WTT14" s="5">
        <v>165347.52</v>
      </c>
      <c r="WTU14" s="5">
        <v>165347.52</v>
      </c>
      <c r="WTV14" s="5">
        <v>165347.52</v>
      </c>
      <c r="WTW14" s="5">
        <v>165347.52</v>
      </c>
      <c r="WTX14" s="5">
        <v>165347.52</v>
      </c>
      <c r="WTY14" s="5">
        <v>165347.52</v>
      </c>
      <c r="WTZ14" s="5">
        <v>165347.52</v>
      </c>
      <c r="WUA14" s="5">
        <v>165347.52</v>
      </c>
      <c r="WUB14" s="5">
        <v>165347.52</v>
      </c>
      <c r="WUC14" s="5">
        <v>165347.52</v>
      </c>
      <c r="WUD14" s="5">
        <v>165347.52</v>
      </c>
      <c r="WUE14" s="5">
        <v>165347.52</v>
      </c>
      <c r="WUF14" s="5">
        <v>165347.52</v>
      </c>
      <c r="WUG14" s="5">
        <v>165347.52</v>
      </c>
      <c r="WUH14" s="5">
        <v>165347.52</v>
      </c>
      <c r="WUI14" s="5">
        <v>165347.52</v>
      </c>
      <c r="WUJ14" s="5">
        <v>165347.52</v>
      </c>
      <c r="WUK14" s="5">
        <v>165347.52</v>
      </c>
      <c r="WUL14" s="5">
        <v>165347.52</v>
      </c>
      <c r="WUM14" s="5">
        <v>165347.52</v>
      </c>
      <c r="WUN14" s="5">
        <v>165347.52</v>
      </c>
      <c r="WUO14" s="5">
        <v>165347.52</v>
      </c>
      <c r="WUP14" s="5">
        <v>165347.52</v>
      </c>
      <c r="WUQ14" s="5">
        <v>165347.52</v>
      </c>
      <c r="WUR14" s="5">
        <v>165347.52</v>
      </c>
      <c r="WUS14" s="5">
        <v>165347.52</v>
      </c>
      <c r="WUT14" s="5">
        <v>165347.52</v>
      </c>
      <c r="WUU14" s="5">
        <v>165347.52</v>
      </c>
      <c r="WUV14" s="5">
        <v>165347.52</v>
      </c>
      <c r="WUW14" s="5">
        <v>165347.52</v>
      </c>
      <c r="WUX14" s="5">
        <v>165347.52</v>
      </c>
      <c r="WUY14" s="5">
        <v>165347.52</v>
      </c>
      <c r="WUZ14" s="5">
        <v>165347.52</v>
      </c>
      <c r="WVA14" s="5">
        <v>165347.52</v>
      </c>
      <c r="WVB14" s="5">
        <v>165347.52</v>
      </c>
      <c r="WVC14" s="5">
        <v>165347.52</v>
      </c>
      <c r="WVD14" s="5">
        <v>165347.52</v>
      </c>
      <c r="WVE14" s="5">
        <v>165347.52</v>
      </c>
      <c r="WVF14" s="5">
        <v>165347.52</v>
      </c>
      <c r="WVG14" s="5">
        <v>165347.52</v>
      </c>
      <c r="WVH14" s="5">
        <v>165347.52</v>
      </c>
      <c r="WVI14" s="5">
        <v>165347.52</v>
      </c>
      <c r="WVJ14" s="5">
        <v>165347.52</v>
      </c>
      <c r="WVK14" s="5">
        <v>165347.52</v>
      </c>
      <c r="WVL14" s="5">
        <v>165347.52</v>
      </c>
      <c r="WVM14" s="5">
        <v>165347.52</v>
      </c>
      <c r="WVN14" s="5">
        <v>165347.52</v>
      </c>
      <c r="WVO14" s="5">
        <v>165347.52</v>
      </c>
      <c r="WVP14" s="5">
        <v>165347.52</v>
      </c>
      <c r="WVQ14" s="5">
        <v>165347.52</v>
      </c>
      <c r="WVR14" s="5">
        <v>165347.52</v>
      </c>
      <c r="WVS14" s="5">
        <v>165347.52</v>
      </c>
      <c r="WVT14" s="5">
        <v>165347.52</v>
      </c>
      <c r="WVU14" s="5">
        <v>165347.52</v>
      </c>
      <c r="WVV14" s="5">
        <v>165347.52</v>
      </c>
      <c r="WVW14" s="5">
        <v>165347.52</v>
      </c>
      <c r="WVX14" s="5">
        <v>165347.52</v>
      </c>
      <c r="WVY14" s="5">
        <v>165347.52</v>
      </c>
      <c r="WVZ14" s="5">
        <v>165347.52</v>
      </c>
      <c r="WWA14" s="5">
        <v>165347.52</v>
      </c>
      <c r="WWB14" s="5">
        <v>165347.52</v>
      </c>
      <c r="WWC14" s="5">
        <v>165347.52</v>
      </c>
      <c r="WWD14" s="5">
        <v>165347.52</v>
      </c>
      <c r="WWE14" s="5">
        <v>165347.52</v>
      </c>
      <c r="WWF14" s="5">
        <v>165347.52</v>
      </c>
      <c r="WWG14" s="5">
        <v>165347.52</v>
      </c>
      <c r="WWH14" s="5">
        <v>165347.52</v>
      </c>
      <c r="WWI14" s="5">
        <v>165347.52</v>
      </c>
      <c r="WWJ14" s="5">
        <v>165347.52</v>
      </c>
      <c r="WWK14" s="5">
        <v>165347.52</v>
      </c>
      <c r="WWL14" s="5">
        <v>165347.52</v>
      </c>
      <c r="WWM14" s="5">
        <v>165347.52</v>
      </c>
      <c r="WWN14" s="5">
        <v>165347.52</v>
      </c>
      <c r="WWO14" s="5">
        <v>165347.52</v>
      </c>
      <c r="WWP14" s="5">
        <v>165347.52</v>
      </c>
      <c r="WWQ14" s="5">
        <v>165347.52</v>
      </c>
      <c r="WWR14" s="5">
        <v>165347.52</v>
      </c>
      <c r="WWS14" s="5">
        <v>165347.52</v>
      </c>
      <c r="WWT14" s="5">
        <v>165347.52</v>
      </c>
      <c r="WWU14" s="5">
        <v>165347.52</v>
      </c>
      <c r="WWV14" s="5">
        <v>165347.52</v>
      </c>
      <c r="WWW14" s="5">
        <v>165347.52</v>
      </c>
      <c r="WWX14" s="5">
        <v>165347.52</v>
      </c>
      <c r="WWY14" s="5">
        <v>165347.52</v>
      </c>
      <c r="WWZ14" s="5">
        <v>165347.52</v>
      </c>
      <c r="WXA14" s="5">
        <v>165347.52</v>
      </c>
      <c r="WXB14" s="5">
        <v>165347.52</v>
      </c>
      <c r="WXC14" s="5">
        <v>165347.52</v>
      </c>
      <c r="WXD14" s="5">
        <v>165347.52</v>
      </c>
      <c r="WXE14" s="5">
        <v>165347.52</v>
      </c>
      <c r="WXF14" s="5">
        <v>165347.52</v>
      </c>
      <c r="WXG14" s="5">
        <v>165347.52</v>
      </c>
      <c r="WXH14" s="5">
        <v>165347.52</v>
      </c>
      <c r="WXI14" s="5">
        <v>165347.52</v>
      </c>
      <c r="WXJ14" s="5">
        <v>165347.52</v>
      </c>
      <c r="WXK14" s="5">
        <v>165347.52</v>
      </c>
      <c r="WXL14" s="5">
        <v>165347.52</v>
      </c>
      <c r="WXM14" s="5">
        <v>165347.52</v>
      </c>
      <c r="WXN14" s="5">
        <v>165347.52</v>
      </c>
      <c r="WXO14" s="5">
        <v>165347.52</v>
      </c>
      <c r="WXP14" s="5">
        <v>165347.52</v>
      </c>
      <c r="WXQ14" s="5">
        <v>165347.52</v>
      </c>
      <c r="WXR14" s="5">
        <v>165347.52</v>
      </c>
      <c r="WXS14" s="5">
        <v>165347.52</v>
      </c>
      <c r="WXT14" s="5">
        <v>165347.52</v>
      </c>
      <c r="WXU14" s="5">
        <v>165347.52</v>
      </c>
      <c r="WXV14" s="5">
        <v>165347.52</v>
      </c>
      <c r="WXW14" s="5">
        <v>165347.52</v>
      </c>
      <c r="WXX14" s="5">
        <v>165347.52</v>
      </c>
      <c r="WXY14" s="5">
        <v>165347.52</v>
      </c>
      <c r="WXZ14" s="5">
        <v>165347.52</v>
      </c>
      <c r="WYA14" s="5">
        <v>165347.52</v>
      </c>
      <c r="WYB14" s="5">
        <v>165347.52</v>
      </c>
      <c r="WYC14" s="5">
        <v>165347.52</v>
      </c>
      <c r="WYD14" s="5">
        <v>165347.52</v>
      </c>
      <c r="WYE14" s="5">
        <v>165347.52</v>
      </c>
      <c r="WYF14" s="5">
        <v>165347.52</v>
      </c>
      <c r="WYG14" s="5">
        <v>165347.52</v>
      </c>
      <c r="WYH14" s="5">
        <v>165347.52</v>
      </c>
      <c r="WYI14" s="5">
        <v>165347.52</v>
      </c>
      <c r="WYJ14" s="5">
        <v>165347.52</v>
      </c>
      <c r="WYK14" s="5">
        <v>165347.52</v>
      </c>
      <c r="WYL14" s="5">
        <v>165347.52</v>
      </c>
      <c r="WYM14" s="5">
        <v>165347.52</v>
      </c>
      <c r="WYN14" s="5">
        <v>165347.52</v>
      </c>
      <c r="WYO14" s="5">
        <v>165347.52</v>
      </c>
      <c r="WYP14" s="5">
        <v>165347.52</v>
      </c>
      <c r="WYQ14" s="5">
        <v>165347.52</v>
      </c>
      <c r="WYR14" s="5">
        <v>165347.52</v>
      </c>
      <c r="WYS14" s="5">
        <v>165347.52</v>
      </c>
      <c r="WYT14" s="5">
        <v>165347.52</v>
      </c>
      <c r="WYU14" s="5">
        <v>165347.52</v>
      </c>
      <c r="WYV14" s="5">
        <v>165347.52</v>
      </c>
      <c r="WYW14" s="5">
        <v>165347.52</v>
      </c>
      <c r="WYX14" s="5">
        <v>165347.52</v>
      </c>
      <c r="WYY14" s="5">
        <v>165347.52</v>
      </c>
      <c r="WYZ14" s="5">
        <v>165347.52</v>
      </c>
      <c r="WZA14" s="5">
        <v>165347.52</v>
      </c>
      <c r="WZB14" s="5">
        <v>165347.52</v>
      </c>
      <c r="WZC14" s="5">
        <v>165347.52</v>
      </c>
      <c r="WZD14" s="5">
        <v>165347.52</v>
      </c>
      <c r="WZE14" s="5">
        <v>165347.52</v>
      </c>
      <c r="WZF14" s="5">
        <v>165347.52</v>
      </c>
      <c r="WZG14" s="5">
        <v>165347.52</v>
      </c>
      <c r="WZH14" s="5">
        <v>165347.52</v>
      </c>
      <c r="WZI14" s="5">
        <v>165347.52</v>
      </c>
      <c r="WZJ14" s="5">
        <v>165347.52</v>
      </c>
      <c r="WZK14" s="5">
        <v>165347.52</v>
      </c>
      <c r="WZL14" s="5">
        <v>165347.52</v>
      </c>
      <c r="WZM14" s="5">
        <v>165347.52</v>
      </c>
      <c r="WZN14" s="5">
        <v>165347.52</v>
      </c>
      <c r="WZO14" s="5">
        <v>165347.52</v>
      </c>
      <c r="WZP14" s="5">
        <v>165347.52</v>
      </c>
      <c r="WZQ14" s="5">
        <v>165347.52</v>
      </c>
      <c r="WZR14" s="5">
        <v>165347.52</v>
      </c>
      <c r="WZS14" s="5">
        <v>165347.52</v>
      </c>
      <c r="WZT14" s="5">
        <v>165347.52</v>
      </c>
      <c r="WZU14" s="5">
        <v>165347.52</v>
      </c>
      <c r="WZV14" s="5">
        <v>165347.52</v>
      </c>
      <c r="WZW14" s="5">
        <v>165347.52</v>
      </c>
      <c r="WZX14" s="5">
        <v>165347.52</v>
      </c>
      <c r="WZY14" s="5">
        <v>165347.52</v>
      </c>
      <c r="WZZ14" s="5">
        <v>165347.52</v>
      </c>
      <c r="XAA14" s="5">
        <v>165347.52</v>
      </c>
      <c r="XAB14" s="5">
        <v>165347.52</v>
      </c>
      <c r="XAC14" s="5">
        <v>165347.52</v>
      </c>
      <c r="XAD14" s="5">
        <v>165347.52</v>
      </c>
      <c r="XAE14" s="5">
        <v>165347.52</v>
      </c>
      <c r="XAF14" s="5">
        <v>165347.52</v>
      </c>
      <c r="XAG14" s="5">
        <v>165347.52</v>
      </c>
      <c r="XAH14" s="5">
        <v>165347.52</v>
      </c>
      <c r="XAI14" s="5">
        <v>165347.52</v>
      </c>
      <c r="XAJ14" s="5">
        <v>165347.52</v>
      </c>
      <c r="XAK14" s="5">
        <v>165347.52</v>
      </c>
      <c r="XAL14" s="5">
        <v>165347.52</v>
      </c>
      <c r="XAM14" s="5">
        <v>165347.52</v>
      </c>
      <c r="XAN14" s="5">
        <v>165347.52</v>
      </c>
      <c r="XAO14" s="5">
        <v>165347.52</v>
      </c>
      <c r="XAP14" s="5">
        <v>165347.52</v>
      </c>
      <c r="XAQ14" s="5">
        <v>165347.52</v>
      </c>
      <c r="XAR14" s="5">
        <v>165347.52</v>
      </c>
      <c r="XAS14" s="5">
        <v>165347.52</v>
      </c>
      <c r="XAT14" s="5">
        <v>165347.52</v>
      </c>
      <c r="XAU14" s="5">
        <v>165347.52</v>
      </c>
      <c r="XAV14" s="5">
        <v>165347.52</v>
      </c>
      <c r="XAW14" s="5">
        <v>165347.52</v>
      </c>
      <c r="XAX14" s="5">
        <v>165347.52</v>
      </c>
      <c r="XAY14" s="5">
        <v>165347.52</v>
      </c>
      <c r="XAZ14" s="5">
        <v>165347.52</v>
      </c>
      <c r="XBA14" s="5">
        <v>165347.52</v>
      </c>
      <c r="XBB14" s="5">
        <v>165347.52</v>
      </c>
      <c r="XBC14" s="5">
        <v>165347.52</v>
      </c>
      <c r="XBD14" s="5">
        <v>165347.52</v>
      </c>
      <c r="XBE14" s="5">
        <v>165347.52</v>
      </c>
      <c r="XBF14" s="5">
        <v>165347.52</v>
      </c>
      <c r="XBG14" s="5">
        <v>165347.52</v>
      </c>
      <c r="XBH14" s="5">
        <v>165347.52</v>
      </c>
      <c r="XBI14" s="5">
        <v>165347.52</v>
      </c>
      <c r="XBJ14" s="5">
        <v>165347.52</v>
      </c>
      <c r="XBK14" s="5">
        <v>165347.52</v>
      </c>
      <c r="XBL14" s="5">
        <v>165347.52</v>
      </c>
      <c r="XBM14" s="5">
        <v>165347.52</v>
      </c>
      <c r="XBN14" s="5">
        <v>165347.52</v>
      </c>
      <c r="XBO14" s="5">
        <v>165347.52</v>
      </c>
      <c r="XBP14" s="5">
        <v>165347.52</v>
      </c>
      <c r="XBQ14" s="5">
        <v>165347.52</v>
      </c>
      <c r="XBR14" s="5">
        <v>165347.52</v>
      </c>
      <c r="XBS14" s="5">
        <v>165347.52</v>
      </c>
      <c r="XBT14" s="5">
        <v>165347.52</v>
      </c>
      <c r="XBU14" s="5">
        <v>165347.52</v>
      </c>
      <c r="XBV14" s="5">
        <v>165347.52</v>
      </c>
      <c r="XBW14" s="5">
        <v>165347.52</v>
      </c>
      <c r="XBX14" s="5">
        <v>165347.52</v>
      </c>
      <c r="XBY14" s="5">
        <v>165347.52</v>
      </c>
      <c r="XBZ14" s="5">
        <v>165347.52</v>
      </c>
      <c r="XCA14" s="5">
        <v>165347.52</v>
      </c>
      <c r="XCB14" s="5">
        <v>165347.52</v>
      </c>
      <c r="XCC14" s="5">
        <v>165347.52</v>
      </c>
      <c r="XCD14" s="5">
        <v>165347.52</v>
      </c>
      <c r="XCE14" s="5">
        <v>165347.52</v>
      </c>
      <c r="XCF14" s="5">
        <v>165347.52</v>
      </c>
      <c r="XCG14" s="5">
        <v>165347.52</v>
      </c>
      <c r="XCH14" s="5">
        <v>165347.52</v>
      </c>
      <c r="XCI14" s="5">
        <v>165347.52</v>
      </c>
      <c r="XCJ14" s="5">
        <v>165347.52</v>
      </c>
      <c r="XCK14" s="5">
        <v>165347.52</v>
      </c>
      <c r="XCL14" s="5">
        <v>165347.52</v>
      </c>
      <c r="XCM14" s="5">
        <v>165347.52</v>
      </c>
      <c r="XCN14" s="5">
        <v>165347.52</v>
      </c>
      <c r="XCO14" s="5">
        <v>165347.52</v>
      </c>
      <c r="XCP14" s="5">
        <v>165347.52</v>
      </c>
      <c r="XCQ14" s="5">
        <v>165347.52</v>
      </c>
      <c r="XCR14" s="5">
        <v>165347.52</v>
      </c>
      <c r="XCS14" s="5">
        <v>165347.52</v>
      </c>
      <c r="XCT14" s="5">
        <v>165347.52</v>
      </c>
      <c r="XCU14" s="5">
        <v>165347.52</v>
      </c>
      <c r="XCV14" s="5">
        <v>165347.52</v>
      </c>
      <c r="XCW14" s="5">
        <v>165347.52</v>
      </c>
      <c r="XCX14" s="5">
        <v>165347.52</v>
      </c>
      <c r="XCY14" s="5">
        <v>165347.52</v>
      </c>
      <c r="XCZ14" s="5">
        <v>165347.52</v>
      </c>
      <c r="XDA14" s="5">
        <v>165347.52</v>
      </c>
      <c r="XDB14" s="5">
        <v>165347.52</v>
      </c>
      <c r="XDC14" s="5">
        <v>165347.52</v>
      </c>
      <c r="XDD14" s="5">
        <v>165347.52</v>
      </c>
      <c r="XDE14" s="5">
        <v>165347.52</v>
      </c>
      <c r="XDF14" s="5">
        <v>165347.52</v>
      </c>
      <c r="XDG14" s="5">
        <v>165347.52</v>
      </c>
      <c r="XDH14" s="5">
        <v>165347.52</v>
      </c>
      <c r="XDI14" s="5">
        <v>165347.52</v>
      </c>
      <c r="XDJ14" s="5">
        <v>165347.52</v>
      </c>
      <c r="XDK14" s="5">
        <v>165347.52</v>
      </c>
      <c r="XDL14" s="5">
        <v>165347.52</v>
      </c>
      <c r="XDM14" s="5">
        <v>165347.52</v>
      </c>
      <c r="XDN14" s="5">
        <v>165347.52</v>
      </c>
      <c r="XDO14" s="5">
        <v>165347.52</v>
      </c>
      <c r="XDP14" s="5">
        <v>165347.52</v>
      </c>
      <c r="XDQ14" s="5">
        <v>165347.52</v>
      </c>
      <c r="XDR14" s="5">
        <v>165347.52</v>
      </c>
      <c r="XDS14" s="5">
        <v>165347.52</v>
      </c>
      <c r="XDT14" s="5">
        <v>165347.52</v>
      </c>
      <c r="XDU14" s="5">
        <v>165347.52</v>
      </c>
      <c r="XDV14" s="5">
        <v>165347.52</v>
      </c>
      <c r="XDW14" s="5">
        <v>165347.52</v>
      </c>
      <c r="XDX14" s="5">
        <v>165347.52</v>
      </c>
      <c r="XDY14" s="5">
        <v>165347.52</v>
      </c>
      <c r="XDZ14" s="5">
        <v>165347.52</v>
      </c>
      <c r="XEA14" s="5">
        <v>165347.52</v>
      </c>
      <c r="XEB14" s="5">
        <v>165347.52</v>
      </c>
      <c r="XEC14" s="5">
        <v>165347.52</v>
      </c>
      <c r="XED14" s="5">
        <v>165347.52</v>
      </c>
      <c r="XEE14" s="5">
        <v>165347.52</v>
      </c>
      <c r="XEF14" s="5">
        <v>165347.52</v>
      </c>
      <c r="XEG14" s="5">
        <v>165347.52</v>
      </c>
      <c r="XEH14" s="5">
        <v>165347.52</v>
      </c>
      <c r="XEI14" s="5">
        <v>165347.52</v>
      </c>
      <c r="XEJ14" s="5">
        <v>165347.52</v>
      </c>
      <c r="XEK14" s="5">
        <v>165347.52</v>
      </c>
      <c r="XEL14" s="5">
        <v>165347.52</v>
      </c>
      <c r="XEM14" s="5">
        <v>165347.52</v>
      </c>
      <c r="XEN14" s="5">
        <v>165347.52</v>
      </c>
      <c r="XEO14" s="5">
        <v>165347.52</v>
      </c>
      <c r="XEP14" s="5">
        <v>165347.52</v>
      </c>
      <c r="XEQ14" s="5">
        <v>165347.52</v>
      </c>
      <c r="XER14" s="5">
        <v>165347.52</v>
      </c>
      <c r="XES14" s="5">
        <v>165347.52</v>
      </c>
      <c r="XET14" s="5">
        <v>165347.52</v>
      </c>
      <c r="XEU14" s="5">
        <v>165347.52</v>
      </c>
      <c r="XEV14" s="5">
        <v>165347.52</v>
      </c>
      <c r="XEW14" s="5">
        <v>165347.52</v>
      </c>
      <c r="XEX14" s="5">
        <v>165347.52</v>
      </c>
      <c r="XEY14" s="5">
        <v>165347.52</v>
      </c>
      <c r="XEZ14" s="5">
        <v>165347.52</v>
      </c>
      <c r="XFA14" s="5">
        <v>165347.52</v>
      </c>
      <c r="XFB14" s="5">
        <v>165347.52</v>
      </c>
      <c r="XFC14" s="5">
        <v>165347.52</v>
      </c>
      <c r="XFD14" s="5">
        <v>165347.52</v>
      </c>
    </row>
    <row r="15">
      <c r="A15" s="117" t="s">
        <v>3209</v>
      </c>
      <c r="B15" s="5">
        <v>1577885.6</v>
      </c>
      <c r="C15" s="5">
        <v>343853.36</v>
      </c>
      <c r="D15" s="34">
        <f t="shared" si="1"/>
        <v>1921738.96</v>
      </c>
      <c r="E15" s="5">
        <v>1206040.16</v>
      </c>
      <c r="F15" s="5">
        <v>1206040.16</v>
      </c>
      <c r="G15" s="34">
        <f t="shared" si="2"/>
        <v>715698.8</v>
      </c>
      <c r="H15" s="5">
        <v>165347.52</v>
      </c>
      <c r="I15" s="5">
        <v>165347.52</v>
      </c>
      <c r="J15" s="5">
        <v>165347.52</v>
      </c>
      <c r="K15" s="5">
        <v>165347.52</v>
      </c>
      <c r="L15" s="5">
        <v>165347.52</v>
      </c>
      <c r="M15" s="5">
        <v>165347.52</v>
      </c>
      <c r="N15" s="5">
        <v>165347.52</v>
      </c>
      <c r="O15" s="5">
        <v>165347.52</v>
      </c>
      <c r="P15" s="5">
        <v>165347.52</v>
      </c>
      <c r="Q15" s="5">
        <v>165347.52</v>
      </c>
      <c r="R15" s="5">
        <v>165347.52</v>
      </c>
      <c r="S15" s="5">
        <v>165347.52</v>
      </c>
      <c r="T15" s="5">
        <v>165347.52</v>
      </c>
      <c r="U15" s="5">
        <v>165347.52</v>
      </c>
      <c r="V15" s="5">
        <v>165347.52</v>
      </c>
      <c r="W15" s="5">
        <v>165347.52</v>
      </c>
      <c r="X15" s="5">
        <v>165347.52</v>
      </c>
      <c r="Y15" s="5">
        <v>165347.52</v>
      </c>
      <c r="Z15" s="5">
        <v>165347.52</v>
      </c>
      <c r="AA15" s="5">
        <v>165347.52</v>
      </c>
      <c r="AB15" s="5">
        <v>165347.52</v>
      </c>
      <c r="AC15" s="5">
        <v>165347.52</v>
      </c>
      <c r="AD15" s="5">
        <v>165347.52</v>
      </c>
      <c r="AE15" s="5">
        <v>165347.52</v>
      </c>
      <c r="AF15" s="5">
        <v>165347.52</v>
      </c>
      <c r="AG15" s="5">
        <v>165347.52</v>
      </c>
      <c r="AH15" s="5">
        <v>165347.52</v>
      </c>
      <c r="AI15" s="5">
        <v>165347.52</v>
      </c>
      <c r="AJ15" s="5">
        <v>165347.52</v>
      </c>
      <c r="AK15" s="5">
        <v>165347.52</v>
      </c>
      <c r="AL15" s="5">
        <v>165347.52</v>
      </c>
      <c r="AM15" s="5">
        <v>165347.52</v>
      </c>
      <c r="AN15" s="5">
        <v>165347.52</v>
      </c>
      <c r="AO15" s="5">
        <v>165347.52</v>
      </c>
      <c r="AP15" s="5">
        <v>165347.52</v>
      </c>
      <c r="AQ15" s="5">
        <v>165347.52</v>
      </c>
      <c r="AR15" s="5">
        <v>165347.52</v>
      </c>
      <c r="AS15" s="5">
        <v>165347.52</v>
      </c>
      <c r="AT15" s="5">
        <v>165347.52</v>
      </c>
      <c r="AU15" s="5">
        <v>165347.52</v>
      </c>
      <c r="AV15" s="5">
        <v>165347.52</v>
      </c>
      <c r="AW15" s="5">
        <v>165347.52</v>
      </c>
      <c r="AX15" s="5">
        <v>165347.52</v>
      </c>
      <c r="AY15" s="5">
        <v>165347.52</v>
      </c>
      <c r="AZ15" s="5">
        <v>165347.52</v>
      </c>
      <c r="BA15" s="5">
        <v>165347.52</v>
      </c>
      <c r="BB15" s="5">
        <v>165347.52</v>
      </c>
      <c r="BC15" s="5">
        <v>165347.52</v>
      </c>
      <c r="BD15" s="5">
        <v>165347.52</v>
      </c>
      <c r="BE15" s="5">
        <v>165347.52</v>
      </c>
      <c r="BF15" s="5">
        <v>165347.52</v>
      </c>
      <c r="BG15" s="5">
        <v>165347.52</v>
      </c>
      <c r="BH15" s="5">
        <v>165347.52</v>
      </c>
      <c r="BI15" s="5">
        <v>165347.52</v>
      </c>
      <c r="BJ15" s="5">
        <v>165347.52</v>
      </c>
      <c r="BK15" s="5">
        <v>165347.52</v>
      </c>
      <c r="BL15" s="5">
        <v>165347.52</v>
      </c>
      <c r="BM15" s="5">
        <v>165347.52</v>
      </c>
      <c r="BN15" s="5">
        <v>165347.52</v>
      </c>
      <c r="BO15" s="5">
        <v>165347.52</v>
      </c>
      <c r="BP15" s="5">
        <v>165347.52</v>
      </c>
      <c r="BQ15" s="5">
        <v>165347.52</v>
      </c>
      <c r="BR15" s="5">
        <v>165347.52</v>
      </c>
      <c r="BS15" s="5">
        <v>165347.52</v>
      </c>
      <c r="BT15" s="5">
        <v>165347.52</v>
      </c>
      <c r="BU15" s="5">
        <v>165347.52</v>
      </c>
      <c r="BV15" s="5">
        <v>165347.52</v>
      </c>
      <c r="BW15" s="5">
        <v>165347.52</v>
      </c>
      <c r="BX15" s="5">
        <v>165347.52</v>
      </c>
      <c r="BY15" s="5">
        <v>165347.52</v>
      </c>
      <c r="BZ15" s="5">
        <v>165347.52</v>
      </c>
      <c r="CA15" s="5">
        <v>165347.52</v>
      </c>
      <c r="CB15" s="5">
        <v>165347.52</v>
      </c>
      <c r="CC15" s="5">
        <v>165347.52</v>
      </c>
      <c r="CD15" s="5">
        <v>165347.52</v>
      </c>
      <c r="CE15" s="5">
        <v>165347.52</v>
      </c>
      <c r="CF15" s="5">
        <v>165347.52</v>
      </c>
      <c r="CG15" s="5">
        <v>165347.52</v>
      </c>
      <c r="CH15" s="5">
        <v>165347.52</v>
      </c>
      <c r="CI15" s="5">
        <v>165347.52</v>
      </c>
      <c r="CJ15" s="5">
        <v>165347.52</v>
      </c>
      <c r="CK15" s="5">
        <v>165347.52</v>
      </c>
      <c r="CL15" s="5">
        <v>165347.52</v>
      </c>
      <c r="CM15" s="5">
        <v>165347.52</v>
      </c>
      <c r="CN15" s="5">
        <v>165347.52</v>
      </c>
      <c r="CO15" s="5">
        <v>165347.52</v>
      </c>
      <c r="CP15" s="5">
        <v>165347.52</v>
      </c>
      <c r="CQ15" s="5">
        <v>165347.52</v>
      </c>
      <c r="CR15" s="5">
        <v>165347.52</v>
      </c>
      <c r="CS15" s="5">
        <v>165347.52</v>
      </c>
      <c r="CT15" s="5">
        <v>165347.52</v>
      </c>
      <c r="CU15" s="5">
        <v>165347.52</v>
      </c>
      <c r="CV15" s="5">
        <v>165347.52</v>
      </c>
      <c r="CW15" s="5">
        <v>165347.52</v>
      </c>
      <c r="CX15" s="5">
        <v>165347.52</v>
      </c>
      <c r="CY15" s="5">
        <v>165347.52</v>
      </c>
      <c r="CZ15" s="5">
        <v>165347.52</v>
      </c>
      <c r="DA15" s="5">
        <v>165347.52</v>
      </c>
      <c r="DB15" s="5">
        <v>165347.52</v>
      </c>
      <c r="DC15" s="5">
        <v>165347.52</v>
      </c>
      <c r="DD15" s="5">
        <v>165347.52</v>
      </c>
      <c r="DE15" s="5">
        <v>165347.52</v>
      </c>
      <c r="DF15" s="5">
        <v>165347.52</v>
      </c>
      <c r="DG15" s="5">
        <v>165347.52</v>
      </c>
      <c r="DH15" s="5">
        <v>165347.52</v>
      </c>
      <c r="DI15" s="5">
        <v>165347.52</v>
      </c>
      <c r="DJ15" s="5">
        <v>165347.52</v>
      </c>
      <c r="DK15" s="5">
        <v>165347.52</v>
      </c>
      <c r="DL15" s="5">
        <v>165347.52</v>
      </c>
      <c r="DM15" s="5">
        <v>165347.52</v>
      </c>
      <c r="DN15" s="5">
        <v>165347.52</v>
      </c>
      <c r="DO15" s="5">
        <v>165347.52</v>
      </c>
      <c r="DP15" s="5">
        <v>165347.52</v>
      </c>
      <c r="DQ15" s="5">
        <v>165347.52</v>
      </c>
      <c r="DR15" s="5">
        <v>165347.52</v>
      </c>
      <c r="DS15" s="5">
        <v>165347.52</v>
      </c>
      <c r="DT15" s="5">
        <v>165347.52</v>
      </c>
      <c r="DU15" s="5">
        <v>165347.52</v>
      </c>
      <c r="DV15" s="5">
        <v>165347.52</v>
      </c>
      <c r="DW15" s="5">
        <v>165347.52</v>
      </c>
      <c r="DX15" s="5">
        <v>165347.52</v>
      </c>
      <c r="DY15" s="5">
        <v>165347.52</v>
      </c>
      <c r="DZ15" s="5">
        <v>165347.52</v>
      </c>
      <c r="EA15" s="5">
        <v>165347.52</v>
      </c>
      <c r="EB15" s="5">
        <v>165347.52</v>
      </c>
      <c r="EC15" s="5">
        <v>165347.52</v>
      </c>
      <c r="ED15" s="5">
        <v>165347.52</v>
      </c>
      <c r="EE15" s="5">
        <v>165347.52</v>
      </c>
      <c r="EF15" s="5">
        <v>165347.52</v>
      </c>
      <c r="EG15" s="5">
        <v>165347.52</v>
      </c>
      <c r="EH15" s="5">
        <v>165347.52</v>
      </c>
      <c r="EI15" s="5">
        <v>165347.52</v>
      </c>
      <c r="EJ15" s="5">
        <v>165347.52</v>
      </c>
      <c r="EK15" s="5">
        <v>165347.52</v>
      </c>
      <c r="EL15" s="5">
        <v>165347.52</v>
      </c>
      <c r="EM15" s="5">
        <v>165347.52</v>
      </c>
      <c r="EN15" s="5">
        <v>165347.52</v>
      </c>
      <c r="EO15" s="5">
        <v>165347.52</v>
      </c>
      <c r="EP15" s="5">
        <v>165347.52</v>
      </c>
      <c r="EQ15" s="5">
        <v>165347.52</v>
      </c>
      <c r="ER15" s="5">
        <v>165347.52</v>
      </c>
      <c r="ES15" s="5">
        <v>165347.52</v>
      </c>
      <c r="ET15" s="5">
        <v>165347.52</v>
      </c>
      <c r="EU15" s="5">
        <v>165347.52</v>
      </c>
      <c r="EV15" s="5">
        <v>165347.52</v>
      </c>
      <c r="EW15" s="5">
        <v>165347.52</v>
      </c>
      <c r="EX15" s="5">
        <v>165347.52</v>
      </c>
      <c r="EY15" s="5">
        <v>165347.52</v>
      </c>
      <c r="EZ15" s="5">
        <v>165347.52</v>
      </c>
      <c r="FA15" s="5">
        <v>165347.52</v>
      </c>
      <c r="FB15" s="5">
        <v>165347.52</v>
      </c>
      <c r="FC15" s="5">
        <v>165347.52</v>
      </c>
      <c r="FD15" s="5">
        <v>165347.52</v>
      </c>
      <c r="FE15" s="5">
        <v>165347.52</v>
      </c>
      <c r="FF15" s="5">
        <v>165347.52</v>
      </c>
      <c r="FG15" s="5">
        <v>165347.52</v>
      </c>
      <c r="FH15" s="5">
        <v>165347.52</v>
      </c>
      <c r="FI15" s="5">
        <v>165347.52</v>
      </c>
      <c r="FJ15" s="5">
        <v>165347.52</v>
      </c>
      <c r="FK15" s="5">
        <v>165347.52</v>
      </c>
      <c r="FL15" s="5">
        <v>165347.52</v>
      </c>
      <c r="FM15" s="5">
        <v>165347.52</v>
      </c>
      <c r="FN15" s="5">
        <v>165347.52</v>
      </c>
      <c r="FO15" s="5">
        <v>165347.52</v>
      </c>
      <c r="FP15" s="5">
        <v>165347.52</v>
      </c>
      <c r="FQ15" s="5">
        <v>165347.52</v>
      </c>
      <c r="FR15" s="5">
        <v>165347.52</v>
      </c>
      <c r="FS15" s="5">
        <v>165347.52</v>
      </c>
      <c r="FT15" s="5">
        <v>165347.52</v>
      </c>
      <c r="FU15" s="5">
        <v>165347.52</v>
      </c>
      <c r="FV15" s="5">
        <v>165347.52</v>
      </c>
      <c r="FW15" s="5">
        <v>165347.52</v>
      </c>
      <c r="FX15" s="5">
        <v>165347.52</v>
      </c>
      <c r="FY15" s="5">
        <v>165347.52</v>
      </c>
      <c r="FZ15" s="5">
        <v>165347.52</v>
      </c>
      <c r="GA15" s="5">
        <v>165347.52</v>
      </c>
      <c r="GB15" s="5">
        <v>165347.52</v>
      </c>
      <c r="GC15" s="5">
        <v>165347.52</v>
      </c>
      <c r="GD15" s="5">
        <v>165347.52</v>
      </c>
      <c r="GE15" s="5">
        <v>165347.52</v>
      </c>
      <c r="GF15" s="5">
        <v>165347.52</v>
      </c>
      <c r="GG15" s="5">
        <v>165347.52</v>
      </c>
      <c r="GH15" s="5">
        <v>165347.52</v>
      </c>
      <c r="GI15" s="5">
        <v>165347.52</v>
      </c>
      <c r="GJ15" s="5">
        <v>165347.52</v>
      </c>
      <c r="GK15" s="5">
        <v>165347.52</v>
      </c>
      <c r="GL15" s="5">
        <v>165347.52</v>
      </c>
      <c r="GM15" s="5">
        <v>165347.52</v>
      </c>
      <c r="GN15" s="5">
        <v>165347.52</v>
      </c>
      <c r="GO15" s="5">
        <v>165347.52</v>
      </c>
      <c r="GP15" s="5">
        <v>165347.52</v>
      </c>
      <c r="GQ15" s="5">
        <v>165347.52</v>
      </c>
      <c r="GR15" s="5">
        <v>165347.52</v>
      </c>
      <c r="GS15" s="5">
        <v>165347.52</v>
      </c>
      <c r="GT15" s="5">
        <v>165347.52</v>
      </c>
      <c r="GU15" s="5">
        <v>165347.52</v>
      </c>
      <c r="GV15" s="5">
        <v>165347.52</v>
      </c>
      <c r="GW15" s="5">
        <v>165347.52</v>
      </c>
      <c r="GX15" s="5">
        <v>165347.52</v>
      </c>
      <c r="GY15" s="5">
        <v>165347.52</v>
      </c>
      <c r="GZ15" s="5">
        <v>165347.52</v>
      </c>
      <c r="HA15" s="5">
        <v>165347.52</v>
      </c>
      <c r="HB15" s="5">
        <v>165347.52</v>
      </c>
      <c r="HC15" s="5">
        <v>165347.52</v>
      </c>
      <c r="HD15" s="5">
        <v>165347.52</v>
      </c>
      <c r="HE15" s="5">
        <v>165347.52</v>
      </c>
      <c r="HF15" s="5">
        <v>165347.52</v>
      </c>
      <c r="HG15" s="5">
        <v>165347.52</v>
      </c>
      <c r="HH15" s="5">
        <v>165347.52</v>
      </c>
      <c r="HI15" s="5">
        <v>165347.52</v>
      </c>
      <c r="HJ15" s="5">
        <v>165347.52</v>
      </c>
      <c r="HK15" s="5">
        <v>165347.52</v>
      </c>
      <c r="HL15" s="5">
        <v>165347.52</v>
      </c>
      <c r="HM15" s="5">
        <v>165347.52</v>
      </c>
      <c r="HN15" s="5">
        <v>165347.52</v>
      </c>
      <c r="HO15" s="5">
        <v>165347.52</v>
      </c>
      <c r="HP15" s="5">
        <v>165347.52</v>
      </c>
      <c r="HQ15" s="5">
        <v>165347.52</v>
      </c>
      <c r="HR15" s="5">
        <v>165347.52</v>
      </c>
      <c r="HS15" s="5">
        <v>165347.52</v>
      </c>
      <c r="HT15" s="5">
        <v>165347.52</v>
      </c>
      <c r="HU15" s="5">
        <v>165347.52</v>
      </c>
      <c r="HV15" s="5">
        <v>165347.52</v>
      </c>
      <c r="HW15" s="5">
        <v>165347.52</v>
      </c>
      <c r="HX15" s="5">
        <v>165347.52</v>
      </c>
      <c r="HY15" s="5">
        <v>165347.52</v>
      </c>
      <c r="HZ15" s="5">
        <v>165347.52</v>
      </c>
      <c r="IA15" s="5">
        <v>165347.52</v>
      </c>
      <c r="IB15" s="5">
        <v>165347.52</v>
      </c>
      <c r="IC15" s="5">
        <v>165347.52</v>
      </c>
      <c r="ID15" s="5">
        <v>165347.52</v>
      </c>
      <c r="IE15" s="5">
        <v>165347.52</v>
      </c>
      <c r="IF15" s="5">
        <v>165347.52</v>
      </c>
      <c r="IG15" s="5">
        <v>165347.52</v>
      </c>
      <c r="IH15" s="5">
        <v>165347.52</v>
      </c>
      <c r="II15" s="5">
        <v>165347.52</v>
      </c>
      <c r="IJ15" s="5">
        <v>165347.52</v>
      </c>
      <c r="IK15" s="5">
        <v>165347.52</v>
      </c>
      <c r="IL15" s="5">
        <v>165347.52</v>
      </c>
      <c r="IM15" s="5">
        <v>165347.52</v>
      </c>
      <c r="IN15" s="5">
        <v>165347.52</v>
      </c>
      <c r="IO15" s="5">
        <v>165347.52</v>
      </c>
      <c r="IP15" s="5">
        <v>165347.52</v>
      </c>
      <c r="IQ15" s="5">
        <v>165347.52</v>
      </c>
      <c r="IR15" s="5">
        <v>165347.52</v>
      </c>
      <c r="IS15" s="5">
        <v>165347.52</v>
      </c>
      <c r="IT15" s="5">
        <v>165347.52</v>
      </c>
      <c r="IU15" s="5">
        <v>165347.52</v>
      </c>
      <c r="IV15" s="5">
        <v>165347.52</v>
      </c>
      <c r="IW15" s="5">
        <v>165347.52</v>
      </c>
      <c r="IX15" s="5">
        <v>165347.52</v>
      </c>
      <c r="IY15" s="5">
        <v>165347.52</v>
      </c>
      <c r="IZ15" s="5">
        <v>165347.52</v>
      </c>
      <c r="JA15" s="5">
        <v>165347.52</v>
      </c>
      <c r="JB15" s="5">
        <v>165347.52</v>
      </c>
      <c r="JC15" s="5">
        <v>165347.52</v>
      </c>
      <c r="JD15" s="5">
        <v>165347.52</v>
      </c>
      <c r="JE15" s="5">
        <v>165347.52</v>
      </c>
      <c r="JF15" s="5">
        <v>165347.52</v>
      </c>
      <c r="JG15" s="5">
        <v>165347.52</v>
      </c>
      <c r="JH15" s="5">
        <v>165347.52</v>
      </c>
      <c r="JI15" s="5">
        <v>165347.52</v>
      </c>
      <c r="JJ15" s="5">
        <v>165347.52</v>
      </c>
      <c r="JK15" s="5">
        <v>165347.52</v>
      </c>
      <c r="JL15" s="5">
        <v>165347.52</v>
      </c>
      <c r="JM15" s="5">
        <v>165347.52</v>
      </c>
      <c r="JN15" s="5">
        <v>165347.52</v>
      </c>
      <c r="JO15" s="5">
        <v>165347.52</v>
      </c>
      <c r="JP15" s="5">
        <v>165347.52</v>
      </c>
      <c r="JQ15" s="5">
        <v>165347.52</v>
      </c>
      <c r="JR15" s="5">
        <v>165347.52</v>
      </c>
      <c r="JS15" s="5">
        <v>165347.52</v>
      </c>
      <c r="JT15" s="5">
        <v>165347.52</v>
      </c>
      <c r="JU15" s="5">
        <v>165347.52</v>
      </c>
      <c r="JV15" s="5">
        <v>165347.52</v>
      </c>
      <c r="JW15" s="5">
        <v>165347.52</v>
      </c>
      <c r="JX15" s="5">
        <v>165347.52</v>
      </c>
      <c r="JY15" s="5">
        <v>165347.52</v>
      </c>
      <c r="JZ15" s="5">
        <v>165347.52</v>
      </c>
      <c r="KA15" s="5">
        <v>165347.52</v>
      </c>
      <c r="KB15" s="5">
        <v>165347.52</v>
      </c>
      <c r="KC15" s="5">
        <v>165347.52</v>
      </c>
      <c r="KD15" s="5">
        <v>165347.52</v>
      </c>
      <c r="KE15" s="5">
        <v>165347.52</v>
      </c>
      <c r="KF15" s="5">
        <v>165347.52</v>
      </c>
      <c r="KG15" s="5">
        <v>165347.52</v>
      </c>
      <c r="KH15" s="5">
        <v>165347.52</v>
      </c>
      <c r="KI15" s="5">
        <v>165347.52</v>
      </c>
      <c r="KJ15" s="5">
        <v>165347.52</v>
      </c>
      <c r="KK15" s="5">
        <v>165347.52</v>
      </c>
      <c r="KL15" s="5">
        <v>165347.52</v>
      </c>
      <c r="KM15" s="5">
        <v>165347.52</v>
      </c>
      <c r="KN15" s="5">
        <v>165347.52</v>
      </c>
      <c r="KO15" s="5">
        <v>165347.52</v>
      </c>
      <c r="KP15" s="5">
        <v>165347.52</v>
      </c>
      <c r="KQ15" s="5">
        <v>165347.52</v>
      </c>
      <c r="KR15" s="5">
        <v>165347.52</v>
      </c>
      <c r="KS15" s="5">
        <v>165347.52</v>
      </c>
      <c r="KT15" s="5">
        <v>165347.52</v>
      </c>
      <c r="KU15" s="5">
        <v>165347.52</v>
      </c>
      <c r="KV15" s="5">
        <v>165347.52</v>
      </c>
      <c r="KW15" s="5">
        <v>165347.52</v>
      </c>
      <c r="KX15" s="5">
        <v>165347.52</v>
      </c>
      <c r="KY15" s="5">
        <v>165347.52</v>
      </c>
      <c r="KZ15" s="5">
        <v>165347.52</v>
      </c>
      <c r="LA15" s="5">
        <v>165347.52</v>
      </c>
      <c r="LB15" s="5">
        <v>165347.52</v>
      </c>
      <c r="LC15" s="5">
        <v>165347.52</v>
      </c>
      <c r="LD15" s="5">
        <v>165347.52</v>
      </c>
      <c r="LE15" s="5">
        <v>165347.52</v>
      </c>
      <c r="LF15" s="5">
        <v>165347.52</v>
      </c>
      <c r="LG15" s="5">
        <v>165347.52</v>
      </c>
      <c r="LH15" s="5">
        <v>165347.52</v>
      </c>
      <c r="LI15" s="5">
        <v>165347.52</v>
      </c>
      <c r="LJ15" s="5">
        <v>165347.52</v>
      </c>
      <c r="LK15" s="5">
        <v>165347.52</v>
      </c>
      <c r="LL15" s="5">
        <v>165347.52</v>
      </c>
      <c r="LM15" s="5">
        <v>165347.52</v>
      </c>
      <c r="LN15" s="5">
        <v>165347.52</v>
      </c>
      <c r="LO15" s="5">
        <v>165347.52</v>
      </c>
      <c r="LP15" s="5">
        <v>165347.52</v>
      </c>
      <c r="LQ15" s="5">
        <v>165347.52</v>
      </c>
      <c r="LR15" s="5">
        <v>165347.52</v>
      </c>
      <c r="LS15" s="5">
        <v>165347.52</v>
      </c>
      <c r="LT15" s="5">
        <v>165347.52</v>
      </c>
      <c r="LU15" s="5">
        <v>165347.52</v>
      </c>
      <c r="LV15" s="5">
        <v>165347.52</v>
      </c>
      <c r="LW15" s="5">
        <v>165347.52</v>
      </c>
      <c r="LX15" s="5">
        <v>165347.52</v>
      </c>
      <c r="LY15" s="5">
        <v>165347.52</v>
      </c>
      <c r="LZ15" s="5">
        <v>165347.52</v>
      </c>
      <c r="MA15" s="5">
        <v>165347.52</v>
      </c>
      <c r="MB15" s="5">
        <v>165347.52</v>
      </c>
      <c r="MC15" s="5">
        <v>165347.52</v>
      </c>
      <c r="MD15" s="5">
        <v>165347.52</v>
      </c>
      <c r="ME15" s="5">
        <v>165347.52</v>
      </c>
      <c r="MF15" s="5">
        <v>165347.52</v>
      </c>
      <c r="MG15" s="5">
        <v>165347.52</v>
      </c>
      <c r="MH15" s="5">
        <v>165347.52</v>
      </c>
      <c r="MI15" s="5">
        <v>165347.52</v>
      </c>
      <c r="MJ15" s="5">
        <v>165347.52</v>
      </c>
      <c r="MK15" s="5">
        <v>165347.52</v>
      </c>
      <c r="ML15" s="5">
        <v>165347.52</v>
      </c>
      <c r="MM15" s="5">
        <v>165347.52</v>
      </c>
      <c r="MN15" s="5">
        <v>165347.52</v>
      </c>
      <c r="MO15" s="5">
        <v>165347.52</v>
      </c>
      <c r="MP15" s="5">
        <v>165347.52</v>
      </c>
      <c r="MQ15" s="5">
        <v>165347.52</v>
      </c>
      <c r="MR15" s="5">
        <v>165347.52</v>
      </c>
      <c r="MS15" s="5">
        <v>165347.52</v>
      </c>
      <c r="MT15" s="5">
        <v>165347.52</v>
      </c>
      <c r="MU15" s="5">
        <v>165347.52</v>
      </c>
      <c r="MV15" s="5">
        <v>165347.52</v>
      </c>
      <c r="MW15" s="5">
        <v>165347.52</v>
      </c>
      <c r="MX15" s="5">
        <v>165347.52</v>
      </c>
      <c r="MY15" s="5">
        <v>165347.52</v>
      </c>
      <c r="MZ15" s="5">
        <v>165347.52</v>
      </c>
      <c r="NA15" s="5">
        <v>165347.52</v>
      </c>
      <c r="NB15" s="5">
        <v>165347.52</v>
      </c>
      <c r="NC15" s="5">
        <v>165347.52</v>
      </c>
      <c r="ND15" s="5">
        <v>165347.52</v>
      </c>
      <c r="NE15" s="5">
        <v>165347.52</v>
      </c>
      <c r="NF15" s="5">
        <v>165347.52</v>
      </c>
      <c r="NG15" s="5">
        <v>165347.52</v>
      </c>
      <c r="NH15" s="5">
        <v>165347.52</v>
      </c>
      <c r="NI15" s="5">
        <v>165347.52</v>
      </c>
      <c r="NJ15" s="5">
        <v>165347.52</v>
      </c>
      <c r="NK15" s="5">
        <v>165347.52</v>
      </c>
      <c r="NL15" s="5">
        <v>165347.52</v>
      </c>
      <c r="NM15" s="5">
        <v>165347.52</v>
      </c>
      <c r="NN15" s="5">
        <v>165347.52</v>
      </c>
      <c r="NO15" s="5">
        <v>165347.52</v>
      </c>
      <c r="NP15" s="5">
        <v>165347.52</v>
      </c>
      <c r="NQ15" s="5">
        <v>165347.52</v>
      </c>
      <c r="NR15" s="5">
        <v>165347.52</v>
      </c>
      <c r="NS15" s="5">
        <v>165347.52</v>
      </c>
      <c r="NT15" s="5">
        <v>165347.52</v>
      </c>
      <c r="NU15" s="5">
        <v>165347.52</v>
      </c>
      <c r="NV15" s="5">
        <v>165347.52</v>
      </c>
      <c r="NW15" s="5">
        <v>165347.52</v>
      </c>
      <c r="NX15" s="5">
        <v>165347.52</v>
      </c>
      <c r="NY15" s="5">
        <v>165347.52</v>
      </c>
      <c r="NZ15" s="5">
        <v>165347.52</v>
      </c>
      <c r="OA15" s="5">
        <v>165347.52</v>
      </c>
      <c r="OB15" s="5">
        <v>165347.52</v>
      </c>
      <c r="OC15" s="5">
        <v>165347.52</v>
      </c>
      <c r="OD15" s="5">
        <v>165347.52</v>
      </c>
      <c r="OE15" s="5">
        <v>165347.52</v>
      </c>
      <c r="OF15" s="5">
        <v>165347.52</v>
      </c>
      <c r="OG15" s="5">
        <v>165347.52</v>
      </c>
      <c r="OH15" s="5">
        <v>165347.52</v>
      </c>
      <c r="OI15" s="5">
        <v>165347.52</v>
      </c>
      <c r="OJ15" s="5">
        <v>165347.52</v>
      </c>
      <c r="OK15" s="5">
        <v>165347.52</v>
      </c>
      <c r="OL15" s="5">
        <v>165347.52</v>
      </c>
      <c r="OM15" s="5">
        <v>165347.52</v>
      </c>
      <c r="ON15" s="5">
        <v>165347.52</v>
      </c>
      <c r="OO15" s="5">
        <v>165347.52</v>
      </c>
      <c r="OP15" s="5">
        <v>165347.52</v>
      </c>
      <c r="OQ15" s="5">
        <v>165347.52</v>
      </c>
      <c r="OR15" s="5">
        <v>165347.52</v>
      </c>
      <c r="OS15" s="5">
        <v>165347.52</v>
      </c>
      <c r="OT15" s="5">
        <v>165347.52</v>
      </c>
      <c r="OU15" s="5">
        <v>165347.52</v>
      </c>
      <c r="OV15" s="5">
        <v>165347.52</v>
      </c>
      <c r="OW15" s="5">
        <v>165347.52</v>
      </c>
      <c r="OX15" s="5">
        <v>165347.52</v>
      </c>
      <c r="OY15" s="5">
        <v>165347.52</v>
      </c>
      <c r="OZ15" s="5">
        <v>165347.52</v>
      </c>
      <c r="PA15" s="5">
        <v>165347.52</v>
      </c>
      <c r="PB15" s="5">
        <v>165347.52</v>
      </c>
      <c r="PC15" s="5">
        <v>165347.52</v>
      </c>
      <c r="PD15" s="5">
        <v>165347.52</v>
      </c>
      <c r="PE15" s="5">
        <v>165347.52</v>
      </c>
      <c r="PF15" s="5">
        <v>165347.52</v>
      </c>
      <c r="PG15" s="5">
        <v>165347.52</v>
      </c>
      <c r="PH15" s="5">
        <v>165347.52</v>
      </c>
      <c r="PI15" s="5">
        <v>165347.52</v>
      </c>
      <c r="PJ15" s="5">
        <v>165347.52</v>
      </c>
      <c r="PK15" s="5">
        <v>165347.52</v>
      </c>
      <c r="PL15" s="5">
        <v>165347.52</v>
      </c>
      <c r="PM15" s="5">
        <v>165347.52</v>
      </c>
      <c r="PN15" s="5">
        <v>165347.52</v>
      </c>
      <c r="PO15" s="5">
        <v>165347.52</v>
      </c>
      <c r="PP15" s="5">
        <v>165347.52</v>
      </c>
      <c r="PQ15" s="5">
        <v>165347.52</v>
      </c>
      <c r="PR15" s="5">
        <v>165347.52</v>
      </c>
      <c r="PS15" s="5">
        <v>165347.52</v>
      </c>
      <c r="PT15" s="5">
        <v>165347.52</v>
      </c>
      <c r="PU15" s="5">
        <v>165347.52</v>
      </c>
      <c r="PV15" s="5">
        <v>165347.52</v>
      </c>
      <c r="PW15" s="5">
        <v>165347.52</v>
      </c>
      <c r="PX15" s="5">
        <v>165347.52</v>
      </c>
      <c r="PY15" s="5">
        <v>165347.52</v>
      </c>
      <c r="PZ15" s="5">
        <v>165347.52</v>
      </c>
      <c r="QA15" s="5">
        <v>165347.52</v>
      </c>
      <c r="QB15" s="5">
        <v>165347.52</v>
      </c>
      <c r="QC15" s="5">
        <v>165347.52</v>
      </c>
      <c r="QD15" s="5">
        <v>165347.52</v>
      </c>
      <c r="QE15" s="5">
        <v>165347.52</v>
      </c>
      <c r="QF15" s="5">
        <v>165347.52</v>
      </c>
      <c r="QG15" s="5">
        <v>165347.52</v>
      </c>
      <c r="QH15" s="5">
        <v>165347.52</v>
      </c>
      <c r="QI15" s="5">
        <v>165347.52</v>
      </c>
      <c r="QJ15" s="5">
        <v>165347.52</v>
      </c>
      <c r="QK15" s="5">
        <v>165347.52</v>
      </c>
      <c r="QL15" s="5">
        <v>165347.52</v>
      </c>
      <c r="QM15" s="5">
        <v>165347.52</v>
      </c>
      <c r="QN15" s="5">
        <v>165347.52</v>
      </c>
      <c r="QO15" s="5">
        <v>165347.52</v>
      </c>
      <c r="QP15" s="5">
        <v>165347.52</v>
      </c>
      <c r="QQ15" s="5">
        <v>165347.52</v>
      </c>
      <c r="QR15" s="5">
        <v>165347.52</v>
      </c>
      <c r="QS15" s="5">
        <v>165347.52</v>
      </c>
      <c r="QT15" s="5">
        <v>165347.52</v>
      </c>
      <c r="QU15" s="5">
        <v>165347.52</v>
      </c>
      <c r="QV15" s="5">
        <v>165347.52</v>
      </c>
      <c r="QW15" s="5">
        <v>165347.52</v>
      </c>
      <c r="QX15" s="5">
        <v>165347.52</v>
      </c>
      <c r="QY15" s="5">
        <v>165347.52</v>
      </c>
      <c r="QZ15" s="5">
        <v>165347.52</v>
      </c>
      <c r="RA15" s="5">
        <v>165347.52</v>
      </c>
      <c r="RB15" s="5">
        <v>165347.52</v>
      </c>
      <c r="RC15" s="5">
        <v>165347.52</v>
      </c>
      <c r="RD15" s="5">
        <v>165347.52</v>
      </c>
      <c r="RE15" s="5">
        <v>165347.52</v>
      </c>
      <c r="RF15" s="5">
        <v>165347.52</v>
      </c>
      <c r="RG15" s="5">
        <v>165347.52</v>
      </c>
      <c r="RH15" s="5">
        <v>165347.52</v>
      </c>
      <c r="RI15" s="5">
        <v>165347.52</v>
      </c>
      <c r="RJ15" s="5">
        <v>165347.52</v>
      </c>
      <c r="RK15" s="5">
        <v>165347.52</v>
      </c>
      <c r="RL15" s="5">
        <v>165347.52</v>
      </c>
      <c r="RM15" s="5">
        <v>165347.52</v>
      </c>
      <c r="RN15" s="5">
        <v>165347.52</v>
      </c>
      <c r="RO15" s="5">
        <v>165347.52</v>
      </c>
      <c r="RP15" s="5">
        <v>165347.52</v>
      </c>
      <c r="RQ15" s="5">
        <v>165347.52</v>
      </c>
      <c r="RR15" s="5">
        <v>165347.52</v>
      </c>
      <c r="RS15" s="5">
        <v>165347.52</v>
      </c>
      <c r="RT15" s="5">
        <v>165347.52</v>
      </c>
      <c r="RU15" s="5">
        <v>165347.52</v>
      </c>
      <c r="RV15" s="5">
        <v>165347.52</v>
      </c>
      <c r="RW15" s="5">
        <v>165347.52</v>
      </c>
      <c r="RX15" s="5">
        <v>165347.52</v>
      </c>
      <c r="RY15" s="5">
        <v>165347.52</v>
      </c>
      <c r="RZ15" s="5">
        <v>165347.52</v>
      </c>
      <c r="SA15" s="5">
        <v>165347.52</v>
      </c>
      <c r="SB15" s="5">
        <v>165347.52</v>
      </c>
      <c r="SC15" s="5">
        <v>165347.52</v>
      </c>
      <c r="SD15" s="5">
        <v>165347.52</v>
      </c>
      <c r="SE15" s="5">
        <v>165347.52</v>
      </c>
      <c r="SF15" s="5">
        <v>165347.52</v>
      </c>
      <c r="SG15" s="5">
        <v>165347.52</v>
      </c>
      <c r="SH15" s="5">
        <v>165347.52</v>
      </c>
      <c r="SI15" s="5">
        <v>165347.52</v>
      </c>
      <c r="SJ15" s="5">
        <v>165347.52</v>
      </c>
      <c r="SK15" s="5">
        <v>165347.52</v>
      </c>
      <c r="SL15" s="5">
        <v>165347.52</v>
      </c>
      <c r="SM15" s="5">
        <v>165347.52</v>
      </c>
      <c r="SN15" s="5">
        <v>165347.52</v>
      </c>
      <c r="SO15" s="5">
        <v>165347.52</v>
      </c>
      <c r="SP15" s="5">
        <v>165347.52</v>
      </c>
      <c r="SQ15" s="5">
        <v>165347.52</v>
      </c>
      <c r="SR15" s="5">
        <v>165347.52</v>
      </c>
      <c r="SS15" s="5">
        <v>165347.52</v>
      </c>
      <c r="ST15" s="5">
        <v>165347.52</v>
      </c>
      <c r="SU15" s="5">
        <v>165347.52</v>
      </c>
      <c r="SV15" s="5">
        <v>165347.52</v>
      </c>
      <c r="SW15" s="5">
        <v>165347.52</v>
      </c>
      <c r="SX15" s="5">
        <v>165347.52</v>
      </c>
      <c r="SY15" s="5">
        <v>165347.52</v>
      </c>
      <c r="SZ15" s="5">
        <v>165347.52</v>
      </c>
      <c r="TA15" s="5">
        <v>165347.52</v>
      </c>
      <c r="TB15" s="5">
        <v>165347.52</v>
      </c>
      <c r="TC15" s="5">
        <v>165347.52</v>
      </c>
      <c r="TD15" s="5">
        <v>165347.52</v>
      </c>
      <c r="TE15" s="5">
        <v>165347.52</v>
      </c>
      <c r="TF15" s="5">
        <v>165347.52</v>
      </c>
      <c r="TG15" s="5">
        <v>165347.52</v>
      </c>
      <c r="TH15" s="5">
        <v>165347.52</v>
      </c>
      <c r="TI15" s="5">
        <v>165347.52</v>
      </c>
      <c r="TJ15" s="5">
        <v>165347.52</v>
      </c>
      <c r="TK15" s="5">
        <v>165347.52</v>
      </c>
      <c r="TL15" s="5">
        <v>165347.52</v>
      </c>
      <c r="TM15" s="5">
        <v>165347.52</v>
      </c>
      <c r="TN15" s="5">
        <v>165347.52</v>
      </c>
      <c r="TO15" s="5">
        <v>165347.52</v>
      </c>
      <c r="TP15" s="5">
        <v>165347.52</v>
      </c>
      <c r="TQ15" s="5">
        <v>165347.52</v>
      </c>
      <c r="TR15" s="5">
        <v>165347.52</v>
      </c>
      <c r="TS15" s="5">
        <v>165347.52</v>
      </c>
      <c r="TT15" s="5">
        <v>165347.52</v>
      </c>
      <c r="TU15" s="5">
        <v>165347.52</v>
      </c>
      <c r="TV15" s="5">
        <v>165347.52</v>
      </c>
      <c r="TW15" s="5">
        <v>165347.52</v>
      </c>
      <c r="TX15" s="5">
        <v>165347.52</v>
      </c>
      <c r="TY15" s="5">
        <v>165347.52</v>
      </c>
      <c r="TZ15" s="5">
        <v>165347.52</v>
      </c>
      <c r="UA15" s="5">
        <v>165347.52</v>
      </c>
      <c r="UB15" s="5">
        <v>165347.52</v>
      </c>
      <c r="UC15" s="5">
        <v>165347.52</v>
      </c>
      <c r="UD15" s="5">
        <v>165347.52</v>
      </c>
      <c r="UE15" s="5">
        <v>165347.52</v>
      </c>
      <c r="UF15" s="5">
        <v>165347.52</v>
      </c>
      <c r="UG15" s="5">
        <v>165347.52</v>
      </c>
      <c r="UH15" s="5">
        <v>165347.52</v>
      </c>
      <c r="UI15" s="5">
        <v>165347.52</v>
      </c>
      <c r="UJ15" s="5">
        <v>165347.52</v>
      </c>
      <c r="UK15" s="5">
        <v>165347.52</v>
      </c>
      <c r="UL15" s="5">
        <v>165347.52</v>
      </c>
      <c r="UM15" s="5">
        <v>165347.52</v>
      </c>
      <c r="UN15" s="5">
        <v>165347.52</v>
      </c>
      <c r="UO15" s="5">
        <v>165347.52</v>
      </c>
      <c r="UP15" s="5">
        <v>165347.52</v>
      </c>
      <c r="UQ15" s="5">
        <v>165347.52</v>
      </c>
      <c r="UR15" s="5">
        <v>165347.52</v>
      </c>
      <c r="US15" s="5">
        <v>165347.52</v>
      </c>
      <c r="UT15" s="5">
        <v>165347.52</v>
      </c>
      <c r="UU15" s="5">
        <v>165347.52</v>
      </c>
      <c r="UV15" s="5">
        <v>165347.52</v>
      </c>
      <c r="UW15" s="5">
        <v>165347.52</v>
      </c>
      <c r="UX15" s="5">
        <v>165347.52</v>
      </c>
      <c r="UY15" s="5">
        <v>165347.52</v>
      </c>
      <c r="UZ15" s="5">
        <v>165347.52</v>
      </c>
      <c r="VA15" s="5">
        <v>165347.52</v>
      </c>
      <c r="VB15" s="5">
        <v>165347.52</v>
      </c>
      <c r="VC15" s="5">
        <v>165347.52</v>
      </c>
      <c r="VD15" s="5">
        <v>165347.52</v>
      </c>
      <c r="VE15" s="5">
        <v>165347.52</v>
      </c>
      <c r="VF15" s="5">
        <v>165347.52</v>
      </c>
      <c r="VG15" s="5">
        <v>165347.52</v>
      </c>
      <c r="VH15" s="5">
        <v>165347.52</v>
      </c>
      <c r="VI15" s="5">
        <v>165347.52</v>
      </c>
      <c r="VJ15" s="5">
        <v>165347.52</v>
      </c>
      <c r="VK15" s="5">
        <v>165347.52</v>
      </c>
      <c r="VL15" s="5">
        <v>165347.52</v>
      </c>
      <c r="VM15" s="5">
        <v>165347.52</v>
      </c>
      <c r="VN15" s="5">
        <v>165347.52</v>
      </c>
      <c r="VO15" s="5">
        <v>165347.52</v>
      </c>
      <c r="VP15" s="5">
        <v>165347.52</v>
      </c>
      <c r="VQ15" s="5">
        <v>165347.52</v>
      </c>
      <c r="VR15" s="5">
        <v>165347.52</v>
      </c>
      <c r="VS15" s="5">
        <v>165347.52</v>
      </c>
      <c r="VT15" s="5">
        <v>165347.52</v>
      </c>
      <c r="VU15" s="5">
        <v>165347.52</v>
      </c>
      <c r="VV15" s="5">
        <v>165347.52</v>
      </c>
      <c r="VW15" s="5">
        <v>165347.52</v>
      </c>
      <c r="VX15" s="5">
        <v>165347.52</v>
      </c>
      <c r="VY15" s="5">
        <v>165347.52</v>
      </c>
      <c r="VZ15" s="5">
        <v>165347.52</v>
      </c>
      <c r="WA15" s="5">
        <v>165347.52</v>
      </c>
      <c r="WB15" s="5">
        <v>165347.52</v>
      </c>
      <c r="WC15" s="5">
        <v>165347.52</v>
      </c>
      <c r="WD15" s="5">
        <v>165347.52</v>
      </c>
      <c r="WE15" s="5">
        <v>165347.52</v>
      </c>
      <c r="WF15" s="5">
        <v>165347.52</v>
      </c>
      <c r="WG15" s="5">
        <v>165347.52</v>
      </c>
      <c r="WH15" s="5">
        <v>165347.52</v>
      </c>
      <c r="WI15" s="5">
        <v>165347.52</v>
      </c>
      <c r="WJ15" s="5">
        <v>165347.52</v>
      </c>
      <c r="WK15" s="5">
        <v>165347.52</v>
      </c>
      <c r="WL15" s="5">
        <v>165347.52</v>
      </c>
      <c r="WM15" s="5">
        <v>165347.52</v>
      </c>
      <c r="WN15" s="5">
        <v>165347.52</v>
      </c>
      <c r="WO15" s="5">
        <v>165347.52</v>
      </c>
      <c r="WP15" s="5">
        <v>165347.52</v>
      </c>
      <c r="WQ15" s="5">
        <v>165347.52</v>
      </c>
      <c r="WR15" s="5">
        <v>165347.52</v>
      </c>
      <c r="WS15" s="5">
        <v>165347.52</v>
      </c>
      <c r="WT15" s="5">
        <v>165347.52</v>
      </c>
      <c r="WU15" s="5">
        <v>165347.52</v>
      </c>
      <c r="WV15" s="5">
        <v>165347.52</v>
      </c>
      <c r="WW15" s="5">
        <v>165347.52</v>
      </c>
      <c r="WX15" s="5">
        <v>165347.52</v>
      </c>
      <c r="WY15" s="5">
        <v>165347.52</v>
      </c>
      <c r="WZ15" s="5">
        <v>165347.52</v>
      </c>
      <c r="XA15" s="5">
        <v>165347.52</v>
      </c>
      <c r="XB15" s="5">
        <v>165347.52</v>
      </c>
      <c r="XC15" s="5">
        <v>165347.52</v>
      </c>
      <c r="XD15" s="5">
        <v>165347.52</v>
      </c>
      <c r="XE15" s="5">
        <v>165347.52</v>
      </c>
      <c r="XF15" s="5">
        <v>165347.52</v>
      </c>
      <c r="XG15" s="5">
        <v>165347.52</v>
      </c>
      <c r="XH15" s="5">
        <v>165347.52</v>
      </c>
      <c r="XI15" s="5">
        <v>165347.52</v>
      </c>
      <c r="XJ15" s="5">
        <v>165347.52</v>
      </c>
      <c r="XK15" s="5">
        <v>165347.52</v>
      </c>
      <c r="XL15" s="5">
        <v>165347.52</v>
      </c>
      <c r="XM15" s="5">
        <v>165347.52</v>
      </c>
      <c r="XN15" s="5">
        <v>165347.52</v>
      </c>
      <c r="XO15" s="5">
        <v>165347.52</v>
      </c>
      <c r="XP15" s="5">
        <v>165347.52</v>
      </c>
      <c r="XQ15" s="5">
        <v>165347.52</v>
      </c>
      <c r="XR15" s="5">
        <v>165347.52</v>
      </c>
      <c r="XS15" s="5">
        <v>165347.52</v>
      </c>
      <c r="XT15" s="5">
        <v>165347.52</v>
      </c>
      <c r="XU15" s="5">
        <v>165347.52</v>
      </c>
      <c r="XV15" s="5">
        <v>165347.52</v>
      </c>
      <c r="XW15" s="5">
        <v>165347.52</v>
      </c>
      <c r="XX15" s="5">
        <v>165347.52</v>
      </c>
      <c r="XY15" s="5">
        <v>165347.52</v>
      </c>
      <c r="XZ15" s="5">
        <v>165347.52</v>
      </c>
      <c r="YA15" s="5">
        <v>165347.52</v>
      </c>
      <c r="YB15" s="5">
        <v>165347.52</v>
      </c>
      <c r="YC15" s="5">
        <v>165347.52</v>
      </c>
      <c r="YD15" s="5">
        <v>165347.52</v>
      </c>
      <c r="YE15" s="5">
        <v>165347.52</v>
      </c>
      <c r="YF15" s="5">
        <v>165347.52</v>
      </c>
      <c r="YG15" s="5">
        <v>165347.52</v>
      </c>
      <c r="YH15" s="5">
        <v>165347.52</v>
      </c>
      <c r="YI15" s="5">
        <v>165347.52</v>
      </c>
      <c r="YJ15" s="5">
        <v>165347.52</v>
      </c>
      <c r="YK15" s="5">
        <v>165347.52</v>
      </c>
      <c r="YL15" s="5">
        <v>165347.52</v>
      </c>
      <c r="YM15" s="5">
        <v>165347.52</v>
      </c>
      <c r="YN15" s="5">
        <v>165347.52</v>
      </c>
      <c r="YO15" s="5">
        <v>165347.52</v>
      </c>
      <c r="YP15" s="5">
        <v>165347.52</v>
      </c>
      <c r="YQ15" s="5">
        <v>165347.52</v>
      </c>
      <c r="YR15" s="5">
        <v>165347.52</v>
      </c>
      <c r="YS15" s="5">
        <v>165347.52</v>
      </c>
      <c r="YT15" s="5">
        <v>165347.52</v>
      </c>
      <c r="YU15" s="5">
        <v>165347.52</v>
      </c>
      <c r="YV15" s="5">
        <v>165347.52</v>
      </c>
      <c r="YW15" s="5">
        <v>165347.52</v>
      </c>
      <c r="YX15" s="5">
        <v>165347.52</v>
      </c>
      <c r="YY15" s="5">
        <v>165347.52</v>
      </c>
      <c r="YZ15" s="5">
        <v>165347.52</v>
      </c>
      <c r="ZA15" s="5">
        <v>165347.52</v>
      </c>
      <c r="ZB15" s="5">
        <v>165347.52</v>
      </c>
      <c r="ZC15" s="5">
        <v>165347.52</v>
      </c>
      <c r="ZD15" s="5">
        <v>165347.52</v>
      </c>
      <c r="ZE15" s="5">
        <v>165347.52</v>
      </c>
      <c r="ZF15" s="5">
        <v>165347.52</v>
      </c>
      <c r="ZG15" s="5">
        <v>165347.52</v>
      </c>
      <c r="ZH15" s="5">
        <v>165347.52</v>
      </c>
      <c r="ZI15" s="5">
        <v>165347.52</v>
      </c>
      <c r="ZJ15" s="5">
        <v>165347.52</v>
      </c>
      <c r="ZK15" s="5">
        <v>165347.52</v>
      </c>
      <c r="ZL15" s="5">
        <v>165347.52</v>
      </c>
      <c r="ZM15" s="5">
        <v>165347.52</v>
      </c>
      <c r="ZN15" s="5">
        <v>165347.52</v>
      </c>
      <c r="ZO15" s="5">
        <v>165347.52</v>
      </c>
      <c r="ZP15" s="5">
        <v>165347.52</v>
      </c>
      <c r="ZQ15" s="5">
        <v>165347.52</v>
      </c>
      <c r="ZR15" s="5">
        <v>165347.52</v>
      </c>
      <c r="ZS15" s="5">
        <v>165347.52</v>
      </c>
      <c r="ZT15" s="5">
        <v>165347.52</v>
      </c>
      <c r="ZU15" s="5">
        <v>165347.52</v>
      </c>
      <c r="ZV15" s="5">
        <v>165347.52</v>
      </c>
      <c r="ZW15" s="5">
        <v>165347.52</v>
      </c>
      <c r="ZX15" s="5">
        <v>165347.52</v>
      </c>
      <c r="ZY15" s="5">
        <v>165347.52</v>
      </c>
      <c r="ZZ15" s="5">
        <v>165347.52</v>
      </c>
      <c r="AAA15" s="5">
        <v>165347.52</v>
      </c>
      <c r="AAB15" s="5">
        <v>165347.52</v>
      </c>
      <c r="AAC15" s="5">
        <v>165347.52</v>
      </c>
      <c r="AAD15" s="5">
        <v>165347.52</v>
      </c>
      <c r="AAE15" s="5">
        <v>165347.52</v>
      </c>
      <c r="AAF15" s="5">
        <v>165347.52</v>
      </c>
      <c r="AAG15" s="5">
        <v>165347.52</v>
      </c>
      <c r="AAH15" s="5">
        <v>165347.52</v>
      </c>
      <c r="AAI15" s="5">
        <v>165347.52</v>
      </c>
      <c r="AAJ15" s="5">
        <v>165347.52</v>
      </c>
      <c r="AAK15" s="5">
        <v>165347.52</v>
      </c>
      <c r="AAL15" s="5">
        <v>165347.52</v>
      </c>
      <c r="AAM15" s="5">
        <v>165347.52</v>
      </c>
      <c r="AAN15" s="5">
        <v>165347.52</v>
      </c>
      <c r="AAO15" s="5">
        <v>165347.52</v>
      </c>
      <c r="AAP15" s="5">
        <v>165347.52</v>
      </c>
      <c r="AAQ15" s="5">
        <v>165347.52</v>
      </c>
      <c r="AAR15" s="5">
        <v>165347.52</v>
      </c>
      <c r="AAS15" s="5">
        <v>165347.52</v>
      </c>
      <c r="AAT15" s="5">
        <v>165347.52</v>
      </c>
      <c r="AAU15" s="5">
        <v>165347.52</v>
      </c>
      <c r="AAV15" s="5">
        <v>165347.52</v>
      </c>
      <c r="AAW15" s="5">
        <v>165347.52</v>
      </c>
      <c r="AAX15" s="5">
        <v>165347.52</v>
      </c>
      <c r="AAY15" s="5">
        <v>165347.52</v>
      </c>
      <c r="AAZ15" s="5">
        <v>165347.52</v>
      </c>
      <c r="ABA15" s="5">
        <v>165347.52</v>
      </c>
      <c r="ABB15" s="5">
        <v>165347.52</v>
      </c>
      <c r="ABC15" s="5">
        <v>165347.52</v>
      </c>
      <c r="ABD15" s="5">
        <v>165347.52</v>
      </c>
      <c r="ABE15" s="5">
        <v>165347.52</v>
      </c>
      <c r="ABF15" s="5">
        <v>165347.52</v>
      </c>
      <c r="ABG15" s="5">
        <v>165347.52</v>
      </c>
      <c r="ABH15" s="5">
        <v>165347.52</v>
      </c>
      <c r="ABI15" s="5">
        <v>165347.52</v>
      </c>
      <c r="ABJ15" s="5">
        <v>165347.52</v>
      </c>
      <c r="ABK15" s="5">
        <v>165347.52</v>
      </c>
      <c r="ABL15" s="5">
        <v>165347.52</v>
      </c>
      <c r="ABM15" s="5">
        <v>165347.52</v>
      </c>
      <c r="ABN15" s="5">
        <v>165347.52</v>
      </c>
      <c r="ABO15" s="5">
        <v>165347.52</v>
      </c>
      <c r="ABP15" s="5">
        <v>165347.52</v>
      </c>
      <c r="ABQ15" s="5">
        <v>165347.52</v>
      </c>
      <c r="ABR15" s="5">
        <v>165347.52</v>
      </c>
      <c r="ABS15" s="5">
        <v>165347.52</v>
      </c>
      <c r="ABT15" s="5">
        <v>165347.52</v>
      </c>
      <c r="ABU15" s="5">
        <v>165347.52</v>
      </c>
      <c r="ABV15" s="5">
        <v>165347.52</v>
      </c>
      <c r="ABW15" s="5">
        <v>165347.52</v>
      </c>
      <c r="ABX15" s="5">
        <v>165347.52</v>
      </c>
      <c r="ABY15" s="5">
        <v>165347.52</v>
      </c>
      <c r="ABZ15" s="5">
        <v>165347.52</v>
      </c>
      <c r="ACA15" s="5">
        <v>165347.52</v>
      </c>
      <c r="ACB15" s="5">
        <v>165347.52</v>
      </c>
      <c r="ACC15" s="5">
        <v>165347.52</v>
      </c>
      <c r="ACD15" s="5">
        <v>165347.52</v>
      </c>
      <c r="ACE15" s="5">
        <v>165347.52</v>
      </c>
      <c r="ACF15" s="5">
        <v>165347.52</v>
      </c>
      <c r="ACG15" s="5">
        <v>165347.52</v>
      </c>
      <c r="ACH15" s="5">
        <v>165347.52</v>
      </c>
      <c r="ACI15" s="5">
        <v>165347.52</v>
      </c>
      <c r="ACJ15" s="5">
        <v>165347.52</v>
      </c>
      <c r="ACK15" s="5">
        <v>165347.52</v>
      </c>
      <c r="ACL15" s="5">
        <v>165347.52</v>
      </c>
      <c r="ACM15" s="5">
        <v>165347.52</v>
      </c>
      <c r="ACN15" s="5">
        <v>165347.52</v>
      </c>
      <c r="ACO15" s="5">
        <v>165347.52</v>
      </c>
      <c r="ACP15" s="5">
        <v>165347.52</v>
      </c>
      <c r="ACQ15" s="5">
        <v>165347.52</v>
      </c>
      <c r="ACR15" s="5">
        <v>165347.52</v>
      </c>
      <c r="ACS15" s="5">
        <v>165347.52</v>
      </c>
      <c r="ACT15" s="5">
        <v>165347.52</v>
      </c>
      <c r="ACU15" s="5">
        <v>165347.52</v>
      </c>
      <c r="ACV15" s="5">
        <v>165347.52</v>
      </c>
      <c r="ACW15" s="5">
        <v>165347.52</v>
      </c>
      <c r="ACX15" s="5">
        <v>165347.52</v>
      </c>
      <c r="ACY15" s="5">
        <v>165347.52</v>
      </c>
      <c r="ACZ15" s="5">
        <v>165347.52</v>
      </c>
      <c r="ADA15" s="5">
        <v>165347.52</v>
      </c>
      <c r="ADB15" s="5">
        <v>165347.52</v>
      </c>
      <c r="ADC15" s="5">
        <v>165347.52</v>
      </c>
      <c r="ADD15" s="5">
        <v>165347.52</v>
      </c>
      <c r="ADE15" s="5">
        <v>165347.52</v>
      </c>
      <c r="ADF15" s="5">
        <v>165347.52</v>
      </c>
      <c r="ADG15" s="5">
        <v>165347.52</v>
      </c>
      <c r="ADH15" s="5">
        <v>165347.52</v>
      </c>
      <c r="ADI15" s="5">
        <v>165347.52</v>
      </c>
      <c r="ADJ15" s="5">
        <v>165347.52</v>
      </c>
      <c r="ADK15" s="5">
        <v>165347.52</v>
      </c>
      <c r="ADL15" s="5">
        <v>165347.52</v>
      </c>
      <c r="ADM15" s="5">
        <v>165347.52</v>
      </c>
      <c r="ADN15" s="5">
        <v>165347.52</v>
      </c>
      <c r="ADO15" s="5">
        <v>165347.52</v>
      </c>
      <c r="ADP15" s="5">
        <v>165347.52</v>
      </c>
      <c r="ADQ15" s="5">
        <v>165347.52</v>
      </c>
      <c r="ADR15" s="5">
        <v>165347.52</v>
      </c>
      <c r="ADS15" s="5">
        <v>165347.52</v>
      </c>
      <c r="ADT15" s="5">
        <v>165347.52</v>
      </c>
      <c r="ADU15" s="5">
        <v>165347.52</v>
      </c>
      <c r="ADV15" s="5">
        <v>165347.52</v>
      </c>
      <c r="ADW15" s="5">
        <v>165347.52</v>
      </c>
      <c r="ADX15" s="5">
        <v>165347.52</v>
      </c>
      <c r="ADY15" s="5">
        <v>165347.52</v>
      </c>
      <c r="ADZ15" s="5">
        <v>165347.52</v>
      </c>
      <c r="AEA15" s="5">
        <v>165347.52</v>
      </c>
      <c r="AEB15" s="5">
        <v>165347.52</v>
      </c>
      <c r="AEC15" s="5">
        <v>165347.52</v>
      </c>
      <c r="AED15" s="5">
        <v>165347.52</v>
      </c>
      <c r="AEE15" s="5">
        <v>165347.52</v>
      </c>
      <c r="AEF15" s="5">
        <v>165347.52</v>
      </c>
      <c r="AEG15" s="5">
        <v>165347.52</v>
      </c>
      <c r="AEH15" s="5">
        <v>165347.52</v>
      </c>
      <c r="AEI15" s="5">
        <v>165347.52</v>
      </c>
      <c r="AEJ15" s="5">
        <v>165347.52</v>
      </c>
      <c r="AEK15" s="5">
        <v>165347.52</v>
      </c>
      <c r="AEL15" s="5">
        <v>165347.52</v>
      </c>
      <c r="AEM15" s="5">
        <v>165347.52</v>
      </c>
      <c r="AEN15" s="5">
        <v>165347.52</v>
      </c>
      <c r="AEO15" s="5">
        <v>165347.52</v>
      </c>
      <c r="AEP15" s="5">
        <v>165347.52</v>
      </c>
      <c r="AEQ15" s="5">
        <v>165347.52</v>
      </c>
      <c r="AER15" s="5">
        <v>165347.52</v>
      </c>
      <c r="AES15" s="5">
        <v>165347.52</v>
      </c>
      <c r="AET15" s="5">
        <v>165347.52</v>
      </c>
      <c r="AEU15" s="5">
        <v>165347.52</v>
      </c>
      <c r="AEV15" s="5">
        <v>165347.52</v>
      </c>
      <c r="AEW15" s="5">
        <v>165347.52</v>
      </c>
      <c r="AEX15" s="5">
        <v>165347.52</v>
      </c>
      <c r="AEY15" s="5">
        <v>165347.52</v>
      </c>
      <c r="AEZ15" s="5">
        <v>165347.52</v>
      </c>
      <c r="AFA15" s="5">
        <v>165347.52</v>
      </c>
      <c r="AFB15" s="5">
        <v>165347.52</v>
      </c>
      <c r="AFC15" s="5">
        <v>165347.52</v>
      </c>
      <c r="AFD15" s="5">
        <v>165347.52</v>
      </c>
      <c r="AFE15" s="5">
        <v>165347.52</v>
      </c>
      <c r="AFF15" s="5">
        <v>165347.52</v>
      </c>
      <c r="AFG15" s="5">
        <v>165347.52</v>
      </c>
      <c r="AFH15" s="5">
        <v>165347.52</v>
      </c>
      <c r="AFI15" s="5">
        <v>165347.52</v>
      </c>
      <c r="AFJ15" s="5">
        <v>165347.52</v>
      </c>
      <c r="AFK15" s="5">
        <v>165347.52</v>
      </c>
      <c r="AFL15" s="5">
        <v>165347.52</v>
      </c>
      <c r="AFM15" s="5">
        <v>165347.52</v>
      </c>
      <c r="AFN15" s="5">
        <v>165347.52</v>
      </c>
      <c r="AFO15" s="5">
        <v>165347.52</v>
      </c>
      <c r="AFP15" s="5">
        <v>165347.52</v>
      </c>
      <c r="AFQ15" s="5">
        <v>165347.52</v>
      </c>
      <c r="AFR15" s="5">
        <v>165347.52</v>
      </c>
      <c r="AFS15" s="5">
        <v>165347.52</v>
      </c>
      <c r="AFT15" s="5">
        <v>165347.52</v>
      </c>
      <c r="AFU15" s="5">
        <v>165347.52</v>
      </c>
      <c r="AFV15" s="5">
        <v>165347.52</v>
      </c>
      <c r="AFW15" s="5">
        <v>165347.52</v>
      </c>
      <c r="AFX15" s="5">
        <v>165347.52</v>
      </c>
      <c r="AFY15" s="5">
        <v>165347.52</v>
      </c>
      <c r="AFZ15" s="5">
        <v>165347.52</v>
      </c>
      <c r="AGA15" s="5">
        <v>165347.52</v>
      </c>
      <c r="AGB15" s="5">
        <v>165347.52</v>
      </c>
      <c r="AGC15" s="5">
        <v>165347.52</v>
      </c>
      <c r="AGD15" s="5">
        <v>165347.52</v>
      </c>
      <c r="AGE15" s="5">
        <v>165347.52</v>
      </c>
      <c r="AGF15" s="5">
        <v>165347.52</v>
      </c>
      <c r="AGG15" s="5">
        <v>165347.52</v>
      </c>
      <c r="AGH15" s="5">
        <v>165347.52</v>
      </c>
      <c r="AGI15" s="5">
        <v>165347.52</v>
      </c>
      <c r="AGJ15" s="5">
        <v>165347.52</v>
      </c>
      <c r="AGK15" s="5">
        <v>165347.52</v>
      </c>
      <c r="AGL15" s="5">
        <v>165347.52</v>
      </c>
      <c r="AGM15" s="5">
        <v>165347.52</v>
      </c>
      <c r="AGN15" s="5">
        <v>165347.52</v>
      </c>
      <c r="AGO15" s="5">
        <v>165347.52</v>
      </c>
      <c r="AGP15" s="5">
        <v>165347.52</v>
      </c>
      <c r="AGQ15" s="5">
        <v>165347.52</v>
      </c>
      <c r="AGR15" s="5">
        <v>165347.52</v>
      </c>
      <c r="AGS15" s="5">
        <v>165347.52</v>
      </c>
      <c r="AGT15" s="5">
        <v>165347.52</v>
      </c>
      <c r="AGU15" s="5">
        <v>165347.52</v>
      </c>
      <c r="AGV15" s="5">
        <v>165347.52</v>
      </c>
      <c r="AGW15" s="5">
        <v>165347.52</v>
      </c>
      <c r="AGX15" s="5">
        <v>165347.52</v>
      </c>
      <c r="AGY15" s="5">
        <v>165347.52</v>
      </c>
      <c r="AGZ15" s="5">
        <v>165347.52</v>
      </c>
      <c r="AHA15" s="5">
        <v>165347.52</v>
      </c>
      <c r="AHB15" s="5">
        <v>165347.52</v>
      </c>
      <c r="AHC15" s="5">
        <v>165347.52</v>
      </c>
      <c r="AHD15" s="5">
        <v>165347.52</v>
      </c>
      <c r="AHE15" s="5">
        <v>165347.52</v>
      </c>
      <c r="AHF15" s="5">
        <v>165347.52</v>
      </c>
      <c r="AHG15" s="5">
        <v>165347.52</v>
      </c>
      <c r="AHH15" s="5">
        <v>165347.52</v>
      </c>
      <c r="AHI15" s="5">
        <v>165347.52</v>
      </c>
      <c r="AHJ15" s="5">
        <v>165347.52</v>
      </c>
      <c r="AHK15" s="5">
        <v>165347.52</v>
      </c>
      <c r="AHL15" s="5">
        <v>165347.52</v>
      </c>
      <c r="AHM15" s="5">
        <v>165347.52</v>
      </c>
      <c r="AHN15" s="5">
        <v>165347.52</v>
      </c>
      <c r="AHO15" s="5">
        <v>165347.52</v>
      </c>
      <c r="AHP15" s="5">
        <v>165347.52</v>
      </c>
      <c r="AHQ15" s="5">
        <v>165347.52</v>
      </c>
      <c r="AHR15" s="5">
        <v>165347.52</v>
      </c>
      <c r="AHS15" s="5">
        <v>165347.52</v>
      </c>
      <c r="AHT15" s="5">
        <v>165347.52</v>
      </c>
      <c r="AHU15" s="5">
        <v>165347.52</v>
      </c>
      <c r="AHV15" s="5">
        <v>165347.52</v>
      </c>
      <c r="AHW15" s="5">
        <v>165347.52</v>
      </c>
      <c r="AHX15" s="5">
        <v>165347.52</v>
      </c>
      <c r="AHY15" s="5">
        <v>165347.52</v>
      </c>
      <c r="AHZ15" s="5">
        <v>165347.52</v>
      </c>
      <c r="AIA15" s="5">
        <v>165347.52</v>
      </c>
      <c r="AIB15" s="5">
        <v>165347.52</v>
      </c>
      <c r="AIC15" s="5">
        <v>165347.52</v>
      </c>
      <c r="AID15" s="5">
        <v>165347.52</v>
      </c>
      <c r="AIE15" s="5">
        <v>165347.52</v>
      </c>
      <c r="AIF15" s="5">
        <v>165347.52</v>
      </c>
      <c r="AIG15" s="5">
        <v>165347.52</v>
      </c>
      <c r="AIH15" s="5">
        <v>165347.52</v>
      </c>
      <c r="AII15" s="5">
        <v>165347.52</v>
      </c>
      <c r="AIJ15" s="5">
        <v>165347.52</v>
      </c>
      <c r="AIK15" s="5">
        <v>165347.52</v>
      </c>
      <c r="AIL15" s="5">
        <v>165347.52</v>
      </c>
      <c r="AIM15" s="5">
        <v>165347.52</v>
      </c>
      <c r="AIN15" s="5">
        <v>165347.52</v>
      </c>
      <c r="AIO15" s="5">
        <v>165347.52</v>
      </c>
      <c r="AIP15" s="5">
        <v>165347.52</v>
      </c>
      <c r="AIQ15" s="5">
        <v>165347.52</v>
      </c>
      <c r="AIR15" s="5">
        <v>165347.52</v>
      </c>
      <c r="AIS15" s="5">
        <v>165347.52</v>
      </c>
      <c r="AIT15" s="5">
        <v>165347.52</v>
      </c>
      <c r="AIU15" s="5">
        <v>165347.52</v>
      </c>
      <c r="AIV15" s="5">
        <v>165347.52</v>
      </c>
      <c r="AIW15" s="5">
        <v>165347.52</v>
      </c>
      <c r="AIX15" s="5">
        <v>165347.52</v>
      </c>
      <c r="AIY15" s="5">
        <v>165347.52</v>
      </c>
      <c r="AIZ15" s="5">
        <v>165347.52</v>
      </c>
      <c r="AJA15" s="5">
        <v>165347.52</v>
      </c>
      <c r="AJB15" s="5">
        <v>165347.52</v>
      </c>
      <c r="AJC15" s="5">
        <v>165347.52</v>
      </c>
      <c r="AJD15" s="5">
        <v>165347.52</v>
      </c>
      <c r="AJE15" s="5">
        <v>165347.52</v>
      </c>
      <c r="AJF15" s="5">
        <v>165347.52</v>
      </c>
      <c r="AJG15" s="5">
        <v>165347.52</v>
      </c>
      <c r="AJH15" s="5">
        <v>165347.52</v>
      </c>
      <c r="AJI15" s="5">
        <v>165347.52</v>
      </c>
      <c r="AJJ15" s="5">
        <v>165347.52</v>
      </c>
      <c r="AJK15" s="5">
        <v>165347.52</v>
      </c>
      <c r="AJL15" s="5">
        <v>165347.52</v>
      </c>
      <c r="AJM15" s="5">
        <v>165347.52</v>
      </c>
      <c r="AJN15" s="5">
        <v>165347.52</v>
      </c>
      <c r="AJO15" s="5">
        <v>165347.52</v>
      </c>
      <c r="AJP15" s="5">
        <v>165347.52</v>
      </c>
      <c r="AJQ15" s="5">
        <v>165347.52</v>
      </c>
      <c r="AJR15" s="5">
        <v>165347.52</v>
      </c>
      <c r="AJS15" s="5">
        <v>165347.52</v>
      </c>
      <c r="AJT15" s="5">
        <v>165347.52</v>
      </c>
      <c r="AJU15" s="5">
        <v>165347.52</v>
      </c>
      <c r="AJV15" s="5">
        <v>165347.52</v>
      </c>
      <c r="AJW15" s="5">
        <v>165347.52</v>
      </c>
      <c r="AJX15" s="5">
        <v>165347.52</v>
      </c>
      <c r="AJY15" s="5">
        <v>165347.52</v>
      </c>
      <c r="AJZ15" s="5">
        <v>165347.52</v>
      </c>
      <c r="AKA15" s="5">
        <v>165347.52</v>
      </c>
      <c r="AKB15" s="5">
        <v>165347.52</v>
      </c>
      <c r="AKC15" s="5">
        <v>165347.52</v>
      </c>
      <c r="AKD15" s="5">
        <v>165347.52</v>
      </c>
      <c r="AKE15" s="5">
        <v>165347.52</v>
      </c>
      <c r="AKF15" s="5">
        <v>165347.52</v>
      </c>
      <c r="AKG15" s="5">
        <v>165347.52</v>
      </c>
      <c r="AKH15" s="5">
        <v>165347.52</v>
      </c>
      <c r="AKI15" s="5">
        <v>165347.52</v>
      </c>
      <c r="AKJ15" s="5">
        <v>165347.52</v>
      </c>
      <c r="AKK15" s="5">
        <v>165347.52</v>
      </c>
      <c r="AKL15" s="5">
        <v>165347.52</v>
      </c>
      <c r="AKM15" s="5">
        <v>165347.52</v>
      </c>
      <c r="AKN15" s="5">
        <v>165347.52</v>
      </c>
      <c r="AKO15" s="5">
        <v>165347.52</v>
      </c>
      <c r="AKP15" s="5">
        <v>165347.52</v>
      </c>
      <c r="AKQ15" s="5">
        <v>165347.52</v>
      </c>
      <c r="AKR15" s="5">
        <v>165347.52</v>
      </c>
      <c r="AKS15" s="5">
        <v>165347.52</v>
      </c>
      <c r="AKT15" s="5">
        <v>165347.52</v>
      </c>
      <c r="AKU15" s="5">
        <v>165347.52</v>
      </c>
      <c r="AKV15" s="5">
        <v>165347.52</v>
      </c>
      <c r="AKW15" s="5">
        <v>165347.52</v>
      </c>
      <c r="AKX15" s="5">
        <v>165347.52</v>
      </c>
      <c r="AKY15" s="5">
        <v>165347.52</v>
      </c>
      <c r="AKZ15" s="5">
        <v>165347.52</v>
      </c>
      <c r="ALA15" s="5">
        <v>165347.52</v>
      </c>
      <c r="ALB15" s="5">
        <v>165347.52</v>
      </c>
      <c r="ALC15" s="5">
        <v>165347.52</v>
      </c>
      <c r="ALD15" s="5">
        <v>165347.52</v>
      </c>
      <c r="ALE15" s="5">
        <v>165347.52</v>
      </c>
      <c r="ALF15" s="5">
        <v>165347.52</v>
      </c>
      <c r="ALG15" s="5">
        <v>165347.52</v>
      </c>
      <c r="ALH15" s="5">
        <v>165347.52</v>
      </c>
      <c r="ALI15" s="5">
        <v>165347.52</v>
      </c>
      <c r="ALJ15" s="5">
        <v>165347.52</v>
      </c>
      <c r="ALK15" s="5">
        <v>165347.52</v>
      </c>
      <c r="ALL15" s="5">
        <v>165347.52</v>
      </c>
      <c r="ALM15" s="5">
        <v>165347.52</v>
      </c>
      <c r="ALN15" s="5">
        <v>165347.52</v>
      </c>
      <c r="ALO15" s="5">
        <v>165347.52</v>
      </c>
      <c r="ALP15" s="5">
        <v>165347.52</v>
      </c>
      <c r="ALQ15" s="5">
        <v>165347.52</v>
      </c>
      <c r="ALR15" s="5">
        <v>165347.52</v>
      </c>
      <c r="ALS15" s="5">
        <v>165347.52</v>
      </c>
      <c r="ALT15" s="5">
        <v>165347.52</v>
      </c>
      <c r="ALU15" s="5">
        <v>165347.52</v>
      </c>
      <c r="ALV15" s="5">
        <v>165347.52</v>
      </c>
      <c r="ALW15" s="5">
        <v>165347.52</v>
      </c>
      <c r="ALX15" s="5">
        <v>165347.52</v>
      </c>
      <c r="ALY15" s="5">
        <v>165347.52</v>
      </c>
      <c r="ALZ15" s="5">
        <v>165347.52</v>
      </c>
      <c r="AMA15" s="5">
        <v>165347.52</v>
      </c>
      <c r="AMB15" s="5">
        <v>165347.52</v>
      </c>
      <c r="AMC15" s="5">
        <v>165347.52</v>
      </c>
      <c r="AMD15" s="5">
        <v>165347.52</v>
      </c>
      <c r="AME15" s="5">
        <v>165347.52</v>
      </c>
      <c r="AMF15" s="5">
        <v>165347.52</v>
      </c>
      <c r="AMG15" s="5">
        <v>165347.52</v>
      </c>
      <c r="AMH15" s="5">
        <v>165347.52</v>
      </c>
      <c r="AMI15" s="5">
        <v>165347.52</v>
      </c>
      <c r="AMJ15" s="5">
        <v>165347.52</v>
      </c>
      <c r="AMK15" s="5">
        <v>165347.52</v>
      </c>
      <c r="AML15" s="5">
        <v>165347.52</v>
      </c>
      <c r="AMM15" s="5">
        <v>165347.52</v>
      </c>
      <c r="AMN15" s="5">
        <v>165347.52</v>
      </c>
      <c r="AMO15" s="5">
        <v>165347.52</v>
      </c>
      <c r="AMP15" s="5">
        <v>165347.52</v>
      </c>
      <c r="AMQ15" s="5">
        <v>165347.52</v>
      </c>
      <c r="AMR15" s="5">
        <v>165347.52</v>
      </c>
      <c r="AMS15" s="5">
        <v>165347.52</v>
      </c>
      <c r="AMT15" s="5">
        <v>165347.52</v>
      </c>
      <c r="AMU15" s="5">
        <v>165347.52</v>
      </c>
      <c r="AMV15" s="5">
        <v>165347.52</v>
      </c>
      <c r="AMW15" s="5">
        <v>165347.52</v>
      </c>
      <c r="AMX15" s="5">
        <v>165347.52</v>
      </c>
      <c r="AMY15" s="5">
        <v>165347.52</v>
      </c>
      <c r="AMZ15" s="5">
        <v>165347.52</v>
      </c>
      <c r="ANA15" s="5">
        <v>165347.52</v>
      </c>
      <c r="ANB15" s="5">
        <v>165347.52</v>
      </c>
      <c r="ANC15" s="5">
        <v>165347.52</v>
      </c>
      <c r="AND15" s="5">
        <v>165347.52</v>
      </c>
      <c r="ANE15" s="5">
        <v>165347.52</v>
      </c>
      <c r="ANF15" s="5">
        <v>165347.52</v>
      </c>
      <c r="ANG15" s="5">
        <v>165347.52</v>
      </c>
      <c r="ANH15" s="5">
        <v>165347.52</v>
      </c>
      <c r="ANI15" s="5">
        <v>165347.52</v>
      </c>
      <c r="ANJ15" s="5">
        <v>165347.52</v>
      </c>
      <c r="ANK15" s="5">
        <v>165347.52</v>
      </c>
      <c r="ANL15" s="5">
        <v>165347.52</v>
      </c>
      <c r="ANM15" s="5">
        <v>165347.52</v>
      </c>
      <c r="ANN15" s="5">
        <v>165347.52</v>
      </c>
      <c r="ANO15" s="5">
        <v>165347.52</v>
      </c>
      <c r="ANP15" s="5">
        <v>165347.52</v>
      </c>
      <c r="ANQ15" s="5">
        <v>165347.52</v>
      </c>
      <c r="ANR15" s="5">
        <v>165347.52</v>
      </c>
      <c r="ANS15" s="5">
        <v>165347.52</v>
      </c>
      <c r="ANT15" s="5">
        <v>165347.52</v>
      </c>
      <c r="ANU15" s="5">
        <v>165347.52</v>
      </c>
      <c r="ANV15" s="5">
        <v>165347.52</v>
      </c>
      <c r="ANW15" s="5">
        <v>165347.52</v>
      </c>
      <c r="ANX15" s="5">
        <v>165347.52</v>
      </c>
      <c r="ANY15" s="5">
        <v>165347.52</v>
      </c>
      <c r="ANZ15" s="5">
        <v>165347.52</v>
      </c>
      <c r="AOA15" s="5">
        <v>165347.52</v>
      </c>
      <c r="AOB15" s="5">
        <v>165347.52</v>
      </c>
      <c r="AOC15" s="5">
        <v>165347.52</v>
      </c>
      <c r="AOD15" s="5">
        <v>165347.52</v>
      </c>
      <c r="AOE15" s="5">
        <v>165347.52</v>
      </c>
      <c r="AOF15" s="5">
        <v>165347.52</v>
      </c>
      <c r="AOG15" s="5">
        <v>165347.52</v>
      </c>
      <c r="AOH15" s="5">
        <v>165347.52</v>
      </c>
      <c r="AOI15" s="5">
        <v>165347.52</v>
      </c>
      <c r="AOJ15" s="5">
        <v>165347.52</v>
      </c>
      <c r="AOK15" s="5">
        <v>165347.52</v>
      </c>
      <c r="AOL15" s="5">
        <v>165347.52</v>
      </c>
      <c r="AOM15" s="5">
        <v>165347.52</v>
      </c>
      <c r="AON15" s="5">
        <v>165347.52</v>
      </c>
      <c r="AOO15" s="5">
        <v>165347.52</v>
      </c>
      <c r="AOP15" s="5">
        <v>165347.52</v>
      </c>
      <c r="AOQ15" s="5">
        <v>165347.52</v>
      </c>
      <c r="AOR15" s="5">
        <v>165347.52</v>
      </c>
      <c r="AOS15" s="5">
        <v>165347.52</v>
      </c>
      <c r="AOT15" s="5">
        <v>165347.52</v>
      </c>
      <c r="AOU15" s="5">
        <v>165347.52</v>
      </c>
      <c r="AOV15" s="5">
        <v>165347.52</v>
      </c>
      <c r="AOW15" s="5">
        <v>165347.52</v>
      </c>
      <c r="AOX15" s="5">
        <v>165347.52</v>
      </c>
      <c r="AOY15" s="5">
        <v>165347.52</v>
      </c>
      <c r="AOZ15" s="5">
        <v>165347.52</v>
      </c>
      <c r="APA15" s="5">
        <v>165347.52</v>
      </c>
      <c r="APB15" s="5">
        <v>165347.52</v>
      </c>
      <c r="APC15" s="5">
        <v>165347.52</v>
      </c>
      <c r="APD15" s="5">
        <v>165347.52</v>
      </c>
      <c r="APE15" s="5">
        <v>165347.52</v>
      </c>
      <c r="APF15" s="5">
        <v>165347.52</v>
      </c>
      <c r="APG15" s="5">
        <v>165347.52</v>
      </c>
      <c r="APH15" s="5">
        <v>165347.52</v>
      </c>
      <c r="API15" s="5">
        <v>165347.52</v>
      </c>
      <c r="APJ15" s="5">
        <v>165347.52</v>
      </c>
      <c r="APK15" s="5">
        <v>165347.52</v>
      </c>
      <c r="APL15" s="5">
        <v>165347.52</v>
      </c>
      <c r="APM15" s="5">
        <v>165347.52</v>
      </c>
      <c r="APN15" s="5">
        <v>165347.52</v>
      </c>
      <c r="APO15" s="5">
        <v>165347.52</v>
      </c>
      <c r="APP15" s="5">
        <v>165347.52</v>
      </c>
      <c r="APQ15" s="5">
        <v>165347.52</v>
      </c>
      <c r="APR15" s="5">
        <v>165347.52</v>
      </c>
      <c r="APS15" s="5">
        <v>165347.52</v>
      </c>
      <c r="APT15" s="5">
        <v>165347.52</v>
      </c>
      <c r="APU15" s="5">
        <v>165347.52</v>
      </c>
      <c r="APV15" s="5">
        <v>165347.52</v>
      </c>
      <c r="APW15" s="5">
        <v>165347.52</v>
      </c>
      <c r="APX15" s="5">
        <v>165347.52</v>
      </c>
      <c r="APY15" s="5">
        <v>165347.52</v>
      </c>
      <c r="APZ15" s="5">
        <v>165347.52</v>
      </c>
      <c r="AQA15" s="5">
        <v>165347.52</v>
      </c>
      <c r="AQB15" s="5">
        <v>165347.52</v>
      </c>
      <c r="AQC15" s="5">
        <v>165347.52</v>
      </c>
      <c r="AQD15" s="5">
        <v>165347.52</v>
      </c>
      <c r="AQE15" s="5">
        <v>165347.52</v>
      </c>
      <c r="AQF15" s="5">
        <v>165347.52</v>
      </c>
      <c r="AQG15" s="5">
        <v>165347.52</v>
      </c>
      <c r="AQH15" s="5">
        <v>165347.52</v>
      </c>
      <c r="AQI15" s="5">
        <v>165347.52</v>
      </c>
      <c r="AQJ15" s="5">
        <v>165347.52</v>
      </c>
      <c r="AQK15" s="5">
        <v>165347.52</v>
      </c>
      <c r="AQL15" s="5">
        <v>165347.52</v>
      </c>
      <c r="AQM15" s="5">
        <v>165347.52</v>
      </c>
      <c r="AQN15" s="5">
        <v>165347.52</v>
      </c>
      <c r="AQO15" s="5">
        <v>165347.52</v>
      </c>
      <c r="AQP15" s="5">
        <v>165347.52</v>
      </c>
      <c r="AQQ15" s="5">
        <v>165347.52</v>
      </c>
      <c r="AQR15" s="5">
        <v>165347.52</v>
      </c>
      <c r="AQS15" s="5">
        <v>165347.52</v>
      </c>
      <c r="AQT15" s="5">
        <v>165347.52</v>
      </c>
      <c r="AQU15" s="5">
        <v>165347.52</v>
      </c>
      <c r="AQV15" s="5">
        <v>165347.52</v>
      </c>
      <c r="AQW15" s="5">
        <v>165347.52</v>
      </c>
      <c r="AQX15" s="5">
        <v>165347.52</v>
      </c>
      <c r="AQY15" s="5">
        <v>165347.52</v>
      </c>
      <c r="AQZ15" s="5">
        <v>165347.52</v>
      </c>
      <c r="ARA15" s="5">
        <v>165347.52</v>
      </c>
      <c r="ARB15" s="5">
        <v>165347.52</v>
      </c>
      <c r="ARC15" s="5">
        <v>165347.52</v>
      </c>
      <c r="ARD15" s="5">
        <v>165347.52</v>
      </c>
      <c r="ARE15" s="5">
        <v>165347.52</v>
      </c>
      <c r="ARF15" s="5">
        <v>165347.52</v>
      </c>
      <c r="ARG15" s="5">
        <v>165347.52</v>
      </c>
      <c r="ARH15" s="5">
        <v>165347.52</v>
      </c>
      <c r="ARI15" s="5">
        <v>165347.52</v>
      </c>
      <c r="ARJ15" s="5">
        <v>165347.52</v>
      </c>
      <c r="ARK15" s="5">
        <v>165347.52</v>
      </c>
      <c r="ARL15" s="5">
        <v>165347.52</v>
      </c>
      <c r="ARM15" s="5">
        <v>165347.52</v>
      </c>
      <c r="ARN15" s="5">
        <v>165347.52</v>
      </c>
      <c r="ARO15" s="5">
        <v>165347.52</v>
      </c>
      <c r="ARP15" s="5">
        <v>165347.52</v>
      </c>
      <c r="ARQ15" s="5">
        <v>165347.52</v>
      </c>
      <c r="ARR15" s="5">
        <v>165347.52</v>
      </c>
      <c r="ARS15" s="5">
        <v>165347.52</v>
      </c>
      <c r="ART15" s="5">
        <v>165347.52</v>
      </c>
      <c r="ARU15" s="5">
        <v>165347.52</v>
      </c>
      <c r="ARV15" s="5">
        <v>165347.52</v>
      </c>
      <c r="ARW15" s="5">
        <v>165347.52</v>
      </c>
      <c r="ARX15" s="5">
        <v>165347.52</v>
      </c>
      <c r="ARY15" s="5">
        <v>165347.52</v>
      </c>
      <c r="ARZ15" s="5">
        <v>165347.52</v>
      </c>
      <c r="ASA15" s="5">
        <v>165347.52</v>
      </c>
      <c r="ASB15" s="5">
        <v>165347.52</v>
      </c>
      <c r="ASC15" s="5">
        <v>165347.52</v>
      </c>
      <c r="ASD15" s="5">
        <v>165347.52</v>
      </c>
      <c r="ASE15" s="5">
        <v>165347.52</v>
      </c>
      <c r="ASF15" s="5">
        <v>165347.52</v>
      </c>
      <c r="ASG15" s="5">
        <v>165347.52</v>
      </c>
      <c r="ASH15" s="5">
        <v>165347.52</v>
      </c>
      <c r="ASI15" s="5">
        <v>165347.52</v>
      </c>
      <c r="ASJ15" s="5">
        <v>165347.52</v>
      </c>
      <c r="ASK15" s="5">
        <v>165347.52</v>
      </c>
      <c r="ASL15" s="5">
        <v>165347.52</v>
      </c>
      <c r="ASM15" s="5">
        <v>165347.52</v>
      </c>
      <c r="ASN15" s="5">
        <v>165347.52</v>
      </c>
      <c r="ASO15" s="5">
        <v>165347.52</v>
      </c>
      <c r="ASP15" s="5">
        <v>165347.52</v>
      </c>
      <c r="ASQ15" s="5">
        <v>165347.52</v>
      </c>
      <c r="ASR15" s="5">
        <v>165347.52</v>
      </c>
      <c r="ASS15" s="5">
        <v>165347.52</v>
      </c>
      <c r="AST15" s="5">
        <v>165347.52</v>
      </c>
      <c r="ASU15" s="5">
        <v>165347.52</v>
      </c>
      <c r="ASV15" s="5">
        <v>165347.52</v>
      </c>
      <c r="ASW15" s="5">
        <v>165347.52</v>
      </c>
      <c r="ASX15" s="5">
        <v>165347.52</v>
      </c>
      <c r="ASY15" s="5">
        <v>165347.52</v>
      </c>
      <c r="ASZ15" s="5">
        <v>165347.52</v>
      </c>
      <c r="ATA15" s="5">
        <v>165347.52</v>
      </c>
      <c r="ATB15" s="5">
        <v>165347.52</v>
      </c>
      <c r="ATC15" s="5">
        <v>165347.52</v>
      </c>
      <c r="ATD15" s="5">
        <v>165347.52</v>
      </c>
      <c r="ATE15" s="5">
        <v>165347.52</v>
      </c>
      <c r="ATF15" s="5">
        <v>165347.52</v>
      </c>
      <c r="ATG15" s="5">
        <v>165347.52</v>
      </c>
      <c r="ATH15" s="5">
        <v>165347.52</v>
      </c>
      <c r="ATI15" s="5">
        <v>165347.52</v>
      </c>
      <c r="ATJ15" s="5">
        <v>165347.52</v>
      </c>
      <c r="ATK15" s="5">
        <v>165347.52</v>
      </c>
      <c r="ATL15" s="5">
        <v>165347.52</v>
      </c>
      <c r="ATM15" s="5">
        <v>165347.52</v>
      </c>
      <c r="ATN15" s="5">
        <v>165347.52</v>
      </c>
      <c r="ATO15" s="5">
        <v>165347.52</v>
      </c>
      <c r="ATP15" s="5">
        <v>165347.52</v>
      </c>
      <c r="ATQ15" s="5">
        <v>165347.52</v>
      </c>
      <c r="ATR15" s="5">
        <v>165347.52</v>
      </c>
      <c r="ATS15" s="5">
        <v>165347.52</v>
      </c>
      <c r="ATT15" s="5">
        <v>165347.52</v>
      </c>
      <c r="ATU15" s="5">
        <v>165347.52</v>
      </c>
      <c r="ATV15" s="5">
        <v>165347.52</v>
      </c>
      <c r="ATW15" s="5">
        <v>165347.52</v>
      </c>
      <c r="ATX15" s="5">
        <v>165347.52</v>
      </c>
      <c r="ATY15" s="5">
        <v>165347.52</v>
      </c>
      <c r="ATZ15" s="5">
        <v>165347.52</v>
      </c>
      <c r="AUA15" s="5">
        <v>165347.52</v>
      </c>
      <c r="AUB15" s="5">
        <v>165347.52</v>
      </c>
      <c r="AUC15" s="5">
        <v>165347.52</v>
      </c>
      <c r="AUD15" s="5">
        <v>165347.52</v>
      </c>
      <c r="AUE15" s="5">
        <v>165347.52</v>
      </c>
      <c r="AUF15" s="5">
        <v>165347.52</v>
      </c>
      <c r="AUG15" s="5">
        <v>165347.52</v>
      </c>
      <c r="AUH15" s="5">
        <v>165347.52</v>
      </c>
      <c r="AUI15" s="5">
        <v>165347.52</v>
      </c>
      <c r="AUJ15" s="5">
        <v>165347.52</v>
      </c>
      <c r="AUK15" s="5">
        <v>165347.52</v>
      </c>
      <c r="AUL15" s="5">
        <v>165347.52</v>
      </c>
      <c r="AUM15" s="5">
        <v>165347.52</v>
      </c>
      <c r="AUN15" s="5">
        <v>165347.52</v>
      </c>
      <c r="AUO15" s="5">
        <v>165347.52</v>
      </c>
      <c r="AUP15" s="5">
        <v>165347.52</v>
      </c>
      <c r="AUQ15" s="5">
        <v>165347.52</v>
      </c>
      <c r="AUR15" s="5">
        <v>165347.52</v>
      </c>
      <c r="AUS15" s="5">
        <v>165347.52</v>
      </c>
      <c r="AUT15" s="5">
        <v>165347.52</v>
      </c>
      <c r="AUU15" s="5">
        <v>165347.52</v>
      </c>
      <c r="AUV15" s="5">
        <v>165347.52</v>
      </c>
      <c r="AUW15" s="5">
        <v>165347.52</v>
      </c>
      <c r="AUX15" s="5">
        <v>165347.52</v>
      </c>
      <c r="AUY15" s="5">
        <v>165347.52</v>
      </c>
      <c r="AUZ15" s="5">
        <v>165347.52</v>
      </c>
      <c r="AVA15" s="5">
        <v>165347.52</v>
      </c>
      <c r="AVB15" s="5">
        <v>165347.52</v>
      </c>
      <c r="AVC15" s="5">
        <v>165347.52</v>
      </c>
      <c r="AVD15" s="5">
        <v>165347.52</v>
      </c>
      <c r="AVE15" s="5">
        <v>165347.52</v>
      </c>
      <c r="AVF15" s="5">
        <v>165347.52</v>
      </c>
      <c r="AVG15" s="5">
        <v>165347.52</v>
      </c>
      <c r="AVH15" s="5">
        <v>165347.52</v>
      </c>
      <c r="AVI15" s="5">
        <v>165347.52</v>
      </c>
      <c r="AVJ15" s="5">
        <v>165347.52</v>
      </c>
      <c r="AVK15" s="5">
        <v>165347.52</v>
      </c>
      <c r="AVL15" s="5">
        <v>165347.52</v>
      </c>
      <c r="AVM15" s="5">
        <v>165347.52</v>
      </c>
      <c r="AVN15" s="5">
        <v>165347.52</v>
      </c>
      <c r="AVO15" s="5">
        <v>165347.52</v>
      </c>
      <c r="AVP15" s="5">
        <v>165347.52</v>
      </c>
      <c r="AVQ15" s="5">
        <v>165347.52</v>
      </c>
      <c r="AVR15" s="5">
        <v>165347.52</v>
      </c>
      <c r="AVS15" s="5">
        <v>165347.52</v>
      </c>
      <c r="AVT15" s="5">
        <v>165347.52</v>
      </c>
      <c r="AVU15" s="5">
        <v>165347.52</v>
      </c>
      <c r="AVV15" s="5">
        <v>165347.52</v>
      </c>
      <c r="AVW15" s="5">
        <v>165347.52</v>
      </c>
      <c r="AVX15" s="5">
        <v>165347.52</v>
      </c>
      <c r="AVY15" s="5">
        <v>165347.52</v>
      </c>
      <c r="AVZ15" s="5">
        <v>165347.52</v>
      </c>
      <c r="AWA15" s="5">
        <v>165347.52</v>
      </c>
      <c r="AWB15" s="5">
        <v>165347.52</v>
      </c>
      <c r="AWC15" s="5">
        <v>165347.52</v>
      </c>
      <c r="AWD15" s="5">
        <v>165347.52</v>
      </c>
      <c r="AWE15" s="5">
        <v>165347.52</v>
      </c>
      <c r="AWF15" s="5">
        <v>165347.52</v>
      </c>
      <c r="AWG15" s="5">
        <v>165347.52</v>
      </c>
      <c r="AWH15" s="5">
        <v>165347.52</v>
      </c>
      <c r="AWI15" s="5">
        <v>165347.52</v>
      </c>
      <c r="AWJ15" s="5">
        <v>165347.52</v>
      </c>
      <c r="AWK15" s="5">
        <v>165347.52</v>
      </c>
      <c r="AWL15" s="5">
        <v>165347.52</v>
      </c>
      <c r="AWM15" s="5">
        <v>165347.52</v>
      </c>
      <c r="AWN15" s="5">
        <v>165347.52</v>
      </c>
      <c r="AWO15" s="5">
        <v>165347.52</v>
      </c>
      <c r="AWP15" s="5">
        <v>165347.52</v>
      </c>
      <c r="AWQ15" s="5">
        <v>165347.52</v>
      </c>
      <c r="AWR15" s="5">
        <v>165347.52</v>
      </c>
      <c r="AWS15" s="5">
        <v>165347.52</v>
      </c>
      <c r="AWT15" s="5">
        <v>165347.52</v>
      </c>
      <c r="AWU15" s="5">
        <v>165347.52</v>
      </c>
      <c r="AWV15" s="5">
        <v>165347.52</v>
      </c>
      <c r="AWW15" s="5">
        <v>165347.52</v>
      </c>
      <c r="AWX15" s="5">
        <v>165347.52</v>
      </c>
      <c r="AWY15" s="5">
        <v>165347.52</v>
      </c>
      <c r="AWZ15" s="5">
        <v>165347.52</v>
      </c>
      <c r="AXA15" s="5">
        <v>165347.52</v>
      </c>
      <c r="AXB15" s="5">
        <v>165347.52</v>
      </c>
      <c r="AXC15" s="5">
        <v>165347.52</v>
      </c>
      <c r="AXD15" s="5">
        <v>165347.52</v>
      </c>
      <c r="AXE15" s="5">
        <v>165347.52</v>
      </c>
      <c r="AXF15" s="5">
        <v>165347.52</v>
      </c>
      <c r="AXG15" s="5">
        <v>165347.52</v>
      </c>
      <c r="AXH15" s="5">
        <v>165347.52</v>
      </c>
      <c r="AXI15" s="5">
        <v>165347.52</v>
      </c>
      <c r="AXJ15" s="5">
        <v>165347.52</v>
      </c>
      <c r="AXK15" s="5">
        <v>165347.52</v>
      </c>
      <c r="AXL15" s="5">
        <v>165347.52</v>
      </c>
      <c r="AXM15" s="5">
        <v>165347.52</v>
      </c>
      <c r="AXN15" s="5">
        <v>165347.52</v>
      </c>
      <c r="AXO15" s="5">
        <v>165347.52</v>
      </c>
      <c r="AXP15" s="5">
        <v>165347.52</v>
      </c>
      <c r="AXQ15" s="5">
        <v>165347.52</v>
      </c>
      <c r="AXR15" s="5">
        <v>165347.52</v>
      </c>
      <c r="AXS15" s="5">
        <v>165347.52</v>
      </c>
      <c r="AXT15" s="5">
        <v>165347.52</v>
      </c>
      <c r="AXU15" s="5">
        <v>165347.52</v>
      </c>
      <c r="AXV15" s="5">
        <v>165347.52</v>
      </c>
      <c r="AXW15" s="5">
        <v>165347.52</v>
      </c>
      <c r="AXX15" s="5">
        <v>165347.52</v>
      </c>
      <c r="AXY15" s="5">
        <v>165347.52</v>
      </c>
      <c r="AXZ15" s="5">
        <v>165347.52</v>
      </c>
      <c r="AYA15" s="5">
        <v>165347.52</v>
      </c>
      <c r="AYB15" s="5">
        <v>165347.52</v>
      </c>
      <c r="AYC15" s="5">
        <v>165347.52</v>
      </c>
      <c r="AYD15" s="5">
        <v>165347.52</v>
      </c>
      <c r="AYE15" s="5">
        <v>165347.52</v>
      </c>
      <c r="AYF15" s="5">
        <v>165347.52</v>
      </c>
      <c r="AYG15" s="5">
        <v>165347.52</v>
      </c>
      <c r="AYH15" s="5">
        <v>165347.52</v>
      </c>
      <c r="AYI15" s="5">
        <v>165347.52</v>
      </c>
      <c r="AYJ15" s="5">
        <v>165347.52</v>
      </c>
      <c r="AYK15" s="5">
        <v>165347.52</v>
      </c>
      <c r="AYL15" s="5">
        <v>165347.52</v>
      </c>
      <c r="AYM15" s="5">
        <v>165347.52</v>
      </c>
      <c r="AYN15" s="5">
        <v>165347.52</v>
      </c>
      <c r="AYO15" s="5">
        <v>165347.52</v>
      </c>
      <c r="AYP15" s="5">
        <v>165347.52</v>
      </c>
      <c r="AYQ15" s="5">
        <v>165347.52</v>
      </c>
      <c r="AYR15" s="5">
        <v>165347.52</v>
      </c>
      <c r="AYS15" s="5">
        <v>165347.52</v>
      </c>
      <c r="AYT15" s="5">
        <v>165347.52</v>
      </c>
      <c r="AYU15" s="5">
        <v>165347.52</v>
      </c>
      <c r="AYV15" s="5">
        <v>165347.52</v>
      </c>
      <c r="AYW15" s="5">
        <v>165347.52</v>
      </c>
      <c r="AYX15" s="5">
        <v>165347.52</v>
      </c>
      <c r="AYY15" s="5">
        <v>165347.52</v>
      </c>
      <c r="AYZ15" s="5">
        <v>165347.52</v>
      </c>
      <c r="AZA15" s="5">
        <v>165347.52</v>
      </c>
      <c r="AZB15" s="5">
        <v>165347.52</v>
      </c>
      <c r="AZC15" s="5">
        <v>165347.52</v>
      </c>
      <c r="AZD15" s="5">
        <v>165347.52</v>
      </c>
      <c r="AZE15" s="5">
        <v>165347.52</v>
      </c>
      <c r="AZF15" s="5">
        <v>165347.52</v>
      </c>
      <c r="AZG15" s="5">
        <v>165347.52</v>
      </c>
      <c r="AZH15" s="5">
        <v>165347.52</v>
      </c>
      <c r="AZI15" s="5">
        <v>165347.52</v>
      </c>
      <c r="AZJ15" s="5">
        <v>165347.52</v>
      </c>
      <c r="AZK15" s="5">
        <v>165347.52</v>
      </c>
      <c r="AZL15" s="5">
        <v>165347.52</v>
      </c>
      <c r="AZM15" s="5">
        <v>165347.52</v>
      </c>
      <c r="AZN15" s="5">
        <v>165347.52</v>
      </c>
      <c r="AZO15" s="5">
        <v>165347.52</v>
      </c>
      <c r="AZP15" s="5">
        <v>165347.52</v>
      </c>
      <c r="AZQ15" s="5">
        <v>165347.52</v>
      </c>
      <c r="AZR15" s="5">
        <v>165347.52</v>
      </c>
      <c r="AZS15" s="5">
        <v>165347.52</v>
      </c>
      <c r="AZT15" s="5">
        <v>165347.52</v>
      </c>
      <c r="AZU15" s="5">
        <v>165347.52</v>
      </c>
      <c r="AZV15" s="5">
        <v>165347.52</v>
      </c>
      <c r="AZW15" s="5">
        <v>165347.52</v>
      </c>
      <c r="AZX15" s="5">
        <v>165347.52</v>
      </c>
      <c r="AZY15" s="5">
        <v>165347.52</v>
      </c>
      <c r="AZZ15" s="5">
        <v>165347.52</v>
      </c>
      <c r="BAA15" s="5">
        <v>165347.52</v>
      </c>
      <c r="BAB15" s="5">
        <v>165347.52</v>
      </c>
      <c r="BAC15" s="5">
        <v>165347.52</v>
      </c>
      <c r="BAD15" s="5">
        <v>165347.52</v>
      </c>
      <c r="BAE15" s="5">
        <v>165347.52</v>
      </c>
      <c r="BAF15" s="5">
        <v>165347.52</v>
      </c>
      <c r="BAG15" s="5">
        <v>165347.52</v>
      </c>
      <c r="BAH15" s="5">
        <v>165347.52</v>
      </c>
      <c r="BAI15" s="5">
        <v>165347.52</v>
      </c>
      <c r="BAJ15" s="5">
        <v>165347.52</v>
      </c>
      <c r="BAK15" s="5">
        <v>165347.52</v>
      </c>
      <c r="BAL15" s="5">
        <v>165347.52</v>
      </c>
      <c r="BAM15" s="5">
        <v>165347.52</v>
      </c>
      <c r="BAN15" s="5">
        <v>165347.52</v>
      </c>
      <c r="BAO15" s="5">
        <v>165347.52</v>
      </c>
      <c r="BAP15" s="5">
        <v>165347.52</v>
      </c>
      <c r="BAQ15" s="5">
        <v>165347.52</v>
      </c>
      <c r="BAR15" s="5">
        <v>165347.52</v>
      </c>
      <c r="BAS15" s="5">
        <v>165347.52</v>
      </c>
      <c r="BAT15" s="5">
        <v>165347.52</v>
      </c>
      <c r="BAU15" s="5">
        <v>165347.52</v>
      </c>
      <c r="BAV15" s="5">
        <v>165347.52</v>
      </c>
      <c r="BAW15" s="5">
        <v>165347.52</v>
      </c>
      <c r="BAX15" s="5">
        <v>165347.52</v>
      </c>
      <c r="BAY15" s="5">
        <v>165347.52</v>
      </c>
      <c r="BAZ15" s="5">
        <v>165347.52</v>
      </c>
      <c r="BBA15" s="5">
        <v>165347.52</v>
      </c>
      <c r="BBB15" s="5">
        <v>165347.52</v>
      </c>
      <c r="BBC15" s="5">
        <v>165347.52</v>
      </c>
      <c r="BBD15" s="5">
        <v>165347.52</v>
      </c>
      <c r="BBE15" s="5">
        <v>165347.52</v>
      </c>
      <c r="BBF15" s="5">
        <v>165347.52</v>
      </c>
      <c r="BBG15" s="5">
        <v>165347.52</v>
      </c>
      <c r="BBH15" s="5">
        <v>165347.52</v>
      </c>
      <c r="BBI15" s="5">
        <v>165347.52</v>
      </c>
      <c r="BBJ15" s="5">
        <v>165347.52</v>
      </c>
      <c r="BBK15" s="5">
        <v>165347.52</v>
      </c>
      <c r="BBL15" s="5">
        <v>165347.52</v>
      </c>
      <c r="BBM15" s="5">
        <v>165347.52</v>
      </c>
      <c r="BBN15" s="5">
        <v>165347.52</v>
      </c>
      <c r="BBO15" s="5">
        <v>165347.52</v>
      </c>
      <c r="BBP15" s="5">
        <v>165347.52</v>
      </c>
      <c r="BBQ15" s="5">
        <v>165347.52</v>
      </c>
      <c r="BBR15" s="5">
        <v>165347.52</v>
      </c>
      <c r="BBS15" s="5">
        <v>165347.52</v>
      </c>
      <c r="BBT15" s="5">
        <v>165347.52</v>
      </c>
      <c r="BBU15" s="5">
        <v>165347.52</v>
      </c>
      <c r="BBV15" s="5">
        <v>165347.52</v>
      </c>
      <c r="BBW15" s="5">
        <v>165347.52</v>
      </c>
      <c r="BBX15" s="5">
        <v>165347.52</v>
      </c>
      <c r="BBY15" s="5">
        <v>165347.52</v>
      </c>
      <c r="BBZ15" s="5">
        <v>165347.52</v>
      </c>
      <c r="BCA15" s="5">
        <v>165347.52</v>
      </c>
      <c r="BCB15" s="5">
        <v>165347.52</v>
      </c>
      <c r="BCC15" s="5">
        <v>165347.52</v>
      </c>
      <c r="BCD15" s="5">
        <v>165347.52</v>
      </c>
      <c r="BCE15" s="5">
        <v>165347.52</v>
      </c>
      <c r="BCF15" s="5">
        <v>165347.52</v>
      </c>
      <c r="BCG15" s="5">
        <v>165347.52</v>
      </c>
      <c r="BCH15" s="5">
        <v>165347.52</v>
      </c>
      <c r="BCI15" s="5">
        <v>165347.52</v>
      </c>
      <c r="BCJ15" s="5">
        <v>165347.52</v>
      </c>
      <c r="BCK15" s="5">
        <v>165347.52</v>
      </c>
      <c r="BCL15" s="5">
        <v>165347.52</v>
      </c>
      <c r="BCM15" s="5">
        <v>165347.52</v>
      </c>
      <c r="BCN15" s="5">
        <v>165347.52</v>
      </c>
      <c r="BCO15" s="5">
        <v>165347.52</v>
      </c>
      <c r="BCP15" s="5">
        <v>165347.52</v>
      </c>
      <c r="BCQ15" s="5">
        <v>165347.52</v>
      </c>
      <c r="BCR15" s="5">
        <v>165347.52</v>
      </c>
      <c r="BCS15" s="5">
        <v>165347.52</v>
      </c>
      <c r="BCT15" s="5">
        <v>165347.52</v>
      </c>
      <c r="BCU15" s="5">
        <v>165347.52</v>
      </c>
      <c r="BCV15" s="5">
        <v>165347.52</v>
      </c>
      <c r="BCW15" s="5">
        <v>165347.52</v>
      </c>
      <c r="BCX15" s="5">
        <v>165347.52</v>
      </c>
      <c r="BCY15" s="5">
        <v>165347.52</v>
      </c>
      <c r="BCZ15" s="5">
        <v>165347.52</v>
      </c>
      <c r="BDA15" s="5">
        <v>165347.52</v>
      </c>
      <c r="BDB15" s="5">
        <v>165347.52</v>
      </c>
      <c r="BDC15" s="5">
        <v>165347.52</v>
      </c>
      <c r="BDD15" s="5">
        <v>165347.52</v>
      </c>
      <c r="BDE15" s="5">
        <v>165347.52</v>
      </c>
      <c r="BDF15" s="5">
        <v>165347.52</v>
      </c>
      <c r="BDG15" s="5">
        <v>165347.52</v>
      </c>
      <c r="BDH15" s="5">
        <v>165347.52</v>
      </c>
      <c r="BDI15" s="5">
        <v>165347.52</v>
      </c>
      <c r="BDJ15" s="5">
        <v>165347.52</v>
      </c>
      <c r="BDK15" s="5">
        <v>165347.52</v>
      </c>
      <c r="BDL15" s="5">
        <v>165347.52</v>
      </c>
      <c r="BDM15" s="5">
        <v>165347.52</v>
      </c>
      <c r="BDN15" s="5">
        <v>165347.52</v>
      </c>
      <c r="BDO15" s="5">
        <v>165347.52</v>
      </c>
      <c r="BDP15" s="5">
        <v>165347.52</v>
      </c>
      <c r="BDQ15" s="5">
        <v>165347.52</v>
      </c>
      <c r="BDR15" s="5">
        <v>165347.52</v>
      </c>
      <c r="BDS15" s="5">
        <v>165347.52</v>
      </c>
      <c r="BDT15" s="5">
        <v>165347.52</v>
      </c>
      <c r="BDU15" s="5">
        <v>165347.52</v>
      </c>
      <c r="BDV15" s="5">
        <v>165347.52</v>
      </c>
      <c r="BDW15" s="5">
        <v>165347.52</v>
      </c>
      <c r="BDX15" s="5">
        <v>165347.52</v>
      </c>
      <c r="BDY15" s="5">
        <v>165347.52</v>
      </c>
      <c r="BDZ15" s="5">
        <v>165347.52</v>
      </c>
      <c r="BEA15" s="5">
        <v>165347.52</v>
      </c>
      <c r="BEB15" s="5">
        <v>165347.52</v>
      </c>
      <c r="BEC15" s="5">
        <v>165347.52</v>
      </c>
      <c r="BED15" s="5">
        <v>165347.52</v>
      </c>
      <c r="BEE15" s="5">
        <v>165347.52</v>
      </c>
      <c r="BEF15" s="5">
        <v>165347.52</v>
      </c>
      <c r="BEG15" s="5">
        <v>165347.52</v>
      </c>
      <c r="BEH15" s="5">
        <v>165347.52</v>
      </c>
      <c r="BEI15" s="5">
        <v>165347.52</v>
      </c>
      <c r="BEJ15" s="5">
        <v>165347.52</v>
      </c>
      <c r="BEK15" s="5">
        <v>165347.52</v>
      </c>
      <c r="BEL15" s="5">
        <v>165347.52</v>
      </c>
      <c r="BEM15" s="5">
        <v>165347.52</v>
      </c>
      <c r="BEN15" s="5">
        <v>165347.52</v>
      </c>
      <c r="BEO15" s="5">
        <v>165347.52</v>
      </c>
      <c r="BEP15" s="5">
        <v>165347.52</v>
      </c>
      <c r="BEQ15" s="5">
        <v>165347.52</v>
      </c>
      <c r="BER15" s="5">
        <v>165347.52</v>
      </c>
      <c r="BES15" s="5">
        <v>165347.52</v>
      </c>
      <c r="BET15" s="5">
        <v>165347.52</v>
      </c>
      <c r="BEU15" s="5">
        <v>165347.52</v>
      </c>
      <c r="BEV15" s="5">
        <v>165347.52</v>
      </c>
      <c r="BEW15" s="5">
        <v>165347.52</v>
      </c>
      <c r="BEX15" s="5">
        <v>165347.52</v>
      </c>
      <c r="BEY15" s="5">
        <v>165347.52</v>
      </c>
      <c r="BEZ15" s="5">
        <v>165347.52</v>
      </c>
      <c r="BFA15" s="5">
        <v>165347.52</v>
      </c>
      <c r="BFB15" s="5">
        <v>165347.52</v>
      </c>
      <c r="BFC15" s="5">
        <v>165347.52</v>
      </c>
      <c r="BFD15" s="5">
        <v>165347.52</v>
      </c>
      <c r="BFE15" s="5">
        <v>165347.52</v>
      </c>
      <c r="BFF15" s="5">
        <v>165347.52</v>
      </c>
      <c r="BFG15" s="5">
        <v>165347.52</v>
      </c>
      <c r="BFH15" s="5">
        <v>165347.52</v>
      </c>
      <c r="BFI15" s="5">
        <v>165347.52</v>
      </c>
      <c r="BFJ15" s="5">
        <v>165347.52</v>
      </c>
      <c r="BFK15" s="5">
        <v>165347.52</v>
      </c>
      <c r="BFL15" s="5">
        <v>165347.52</v>
      </c>
      <c r="BFM15" s="5">
        <v>165347.52</v>
      </c>
      <c r="BFN15" s="5">
        <v>165347.52</v>
      </c>
      <c r="BFO15" s="5">
        <v>165347.52</v>
      </c>
      <c r="BFP15" s="5">
        <v>165347.52</v>
      </c>
      <c r="BFQ15" s="5">
        <v>165347.52</v>
      </c>
      <c r="BFR15" s="5">
        <v>165347.52</v>
      </c>
      <c r="BFS15" s="5">
        <v>165347.52</v>
      </c>
      <c r="BFT15" s="5">
        <v>165347.52</v>
      </c>
      <c r="BFU15" s="5">
        <v>165347.52</v>
      </c>
      <c r="BFV15" s="5">
        <v>165347.52</v>
      </c>
      <c r="BFW15" s="5">
        <v>165347.52</v>
      </c>
      <c r="BFX15" s="5">
        <v>165347.52</v>
      </c>
      <c r="BFY15" s="5">
        <v>165347.52</v>
      </c>
      <c r="BFZ15" s="5">
        <v>165347.52</v>
      </c>
      <c r="BGA15" s="5">
        <v>165347.52</v>
      </c>
      <c r="BGB15" s="5">
        <v>165347.52</v>
      </c>
      <c r="BGC15" s="5">
        <v>165347.52</v>
      </c>
      <c r="BGD15" s="5">
        <v>165347.52</v>
      </c>
      <c r="BGE15" s="5">
        <v>165347.52</v>
      </c>
      <c r="BGF15" s="5">
        <v>165347.52</v>
      </c>
      <c r="BGG15" s="5">
        <v>165347.52</v>
      </c>
      <c r="BGH15" s="5">
        <v>165347.52</v>
      </c>
      <c r="BGI15" s="5">
        <v>165347.52</v>
      </c>
      <c r="BGJ15" s="5">
        <v>165347.52</v>
      </c>
      <c r="BGK15" s="5">
        <v>165347.52</v>
      </c>
      <c r="BGL15" s="5">
        <v>165347.52</v>
      </c>
      <c r="BGM15" s="5">
        <v>165347.52</v>
      </c>
      <c r="BGN15" s="5">
        <v>165347.52</v>
      </c>
      <c r="BGO15" s="5">
        <v>165347.52</v>
      </c>
      <c r="BGP15" s="5">
        <v>165347.52</v>
      </c>
      <c r="BGQ15" s="5">
        <v>165347.52</v>
      </c>
      <c r="BGR15" s="5">
        <v>165347.52</v>
      </c>
      <c r="BGS15" s="5">
        <v>165347.52</v>
      </c>
      <c r="BGT15" s="5">
        <v>165347.52</v>
      </c>
      <c r="BGU15" s="5">
        <v>165347.52</v>
      </c>
      <c r="BGV15" s="5">
        <v>165347.52</v>
      </c>
      <c r="BGW15" s="5">
        <v>165347.52</v>
      </c>
      <c r="BGX15" s="5">
        <v>165347.52</v>
      </c>
      <c r="BGY15" s="5">
        <v>165347.52</v>
      </c>
      <c r="BGZ15" s="5">
        <v>165347.52</v>
      </c>
      <c r="BHA15" s="5">
        <v>165347.52</v>
      </c>
      <c r="BHB15" s="5">
        <v>165347.52</v>
      </c>
      <c r="BHC15" s="5">
        <v>165347.52</v>
      </c>
      <c r="BHD15" s="5">
        <v>165347.52</v>
      </c>
      <c r="BHE15" s="5">
        <v>165347.52</v>
      </c>
      <c r="BHF15" s="5">
        <v>165347.52</v>
      </c>
      <c r="BHG15" s="5">
        <v>165347.52</v>
      </c>
      <c r="BHH15" s="5">
        <v>165347.52</v>
      </c>
      <c r="BHI15" s="5">
        <v>165347.52</v>
      </c>
      <c r="BHJ15" s="5">
        <v>165347.52</v>
      </c>
      <c r="BHK15" s="5">
        <v>165347.52</v>
      </c>
      <c r="BHL15" s="5">
        <v>165347.52</v>
      </c>
      <c r="BHM15" s="5">
        <v>165347.52</v>
      </c>
      <c r="BHN15" s="5">
        <v>165347.52</v>
      </c>
      <c r="BHO15" s="5">
        <v>165347.52</v>
      </c>
      <c r="BHP15" s="5">
        <v>165347.52</v>
      </c>
      <c r="BHQ15" s="5">
        <v>165347.52</v>
      </c>
      <c r="BHR15" s="5">
        <v>165347.52</v>
      </c>
      <c r="BHS15" s="5">
        <v>165347.52</v>
      </c>
      <c r="BHT15" s="5">
        <v>165347.52</v>
      </c>
      <c r="BHU15" s="5">
        <v>165347.52</v>
      </c>
      <c r="BHV15" s="5">
        <v>165347.52</v>
      </c>
      <c r="BHW15" s="5">
        <v>165347.52</v>
      </c>
      <c r="BHX15" s="5">
        <v>165347.52</v>
      </c>
      <c r="BHY15" s="5">
        <v>165347.52</v>
      </c>
      <c r="BHZ15" s="5">
        <v>165347.52</v>
      </c>
      <c r="BIA15" s="5">
        <v>165347.52</v>
      </c>
      <c r="BIB15" s="5">
        <v>165347.52</v>
      </c>
      <c r="BIC15" s="5">
        <v>165347.52</v>
      </c>
      <c r="BID15" s="5">
        <v>165347.52</v>
      </c>
      <c r="BIE15" s="5">
        <v>165347.52</v>
      </c>
      <c r="BIF15" s="5">
        <v>165347.52</v>
      </c>
      <c r="BIG15" s="5">
        <v>165347.52</v>
      </c>
      <c r="BIH15" s="5">
        <v>165347.52</v>
      </c>
      <c r="BII15" s="5">
        <v>165347.52</v>
      </c>
      <c r="BIJ15" s="5">
        <v>165347.52</v>
      </c>
      <c r="BIK15" s="5">
        <v>165347.52</v>
      </c>
      <c r="BIL15" s="5">
        <v>165347.52</v>
      </c>
      <c r="BIM15" s="5">
        <v>165347.52</v>
      </c>
      <c r="BIN15" s="5">
        <v>165347.52</v>
      </c>
      <c r="BIO15" s="5">
        <v>165347.52</v>
      </c>
      <c r="BIP15" s="5">
        <v>165347.52</v>
      </c>
      <c r="BIQ15" s="5">
        <v>165347.52</v>
      </c>
      <c r="BIR15" s="5">
        <v>165347.52</v>
      </c>
      <c r="BIS15" s="5">
        <v>165347.52</v>
      </c>
      <c r="BIT15" s="5">
        <v>165347.52</v>
      </c>
      <c r="BIU15" s="5">
        <v>165347.52</v>
      </c>
      <c r="BIV15" s="5">
        <v>165347.52</v>
      </c>
      <c r="BIW15" s="5">
        <v>165347.52</v>
      </c>
      <c r="BIX15" s="5">
        <v>165347.52</v>
      </c>
      <c r="BIY15" s="5">
        <v>165347.52</v>
      </c>
      <c r="BIZ15" s="5">
        <v>165347.52</v>
      </c>
      <c r="BJA15" s="5">
        <v>165347.52</v>
      </c>
      <c r="BJB15" s="5">
        <v>165347.52</v>
      </c>
      <c r="BJC15" s="5">
        <v>165347.52</v>
      </c>
      <c r="BJD15" s="5">
        <v>165347.52</v>
      </c>
      <c r="BJE15" s="5">
        <v>165347.52</v>
      </c>
      <c r="BJF15" s="5">
        <v>165347.52</v>
      </c>
      <c r="BJG15" s="5">
        <v>165347.52</v>
      </c>
      <c r="BJH15" s="5">
        <v>165347.52</v>
      </c>
      <c r="BJI15" s="5">
        <v>165347.52</v>
      </c>
      <c r="BJJ15" s="5">
        <v>165347.52</v>
      </c>
      <c r="BJK15" s="5">
        <v>165347.52</v>
      </c>
      <c r="BJL15" s="5">
        <v>165347.52</v>
      </c>
      <c r="BJM15" s="5">
        <v>165347.52</v>
      </c>
      <c r="BJN15" s="5">
        <v>165347.52</v>
      </c>
      <c r="BJO15" s="5">
        <v>165347.52</v>
      </c>
      <c r="BJP15" s="5">
        <v>165347.52</v>
      </c>
      <c r="BJQ15" s="5">
        <v>165347.52</v>
      </c>
      <c r="BJR15" s="5">
        <v>165347.52</v>
      </c>
      <c r="BJS15" s="5">
        <v>165347.52</v>
      </c>
      <c r="BJT15" s="5">
        <v>165347.52</v>
      </c>
      <c r="BJU15" s="5">
        <v>165347.52</v>
      </c>
      <c r="BJV15" s="5">
        <v>165347.52</v>
      </c>
      <c r="BJW15" s="5">
        <v>165347.52</v>
      </c>
      <c r="BJX15" s="5">
        <v>165347.52</v>
      </c>
      <c r="BJY15" s="5">
        <v>165347.52</v>
      </c>
      <c r="BJZ15" s="5">
        <v>165347.52</v>
      </c>
      <c r="BKA15" s="5">
        <v>165347.52</v>
      </c>
      <c r="BKB15" s="5">
        <v>165347.52</v>
      </c>
      <c r="BKC15" s="5">
        <v>165347.52</v>
      </c>
      <c r="BKD15" s="5">
        <v>165347.52</v>
      </c>
      <c r="BKE15" s="5">
        <v>165347.52</v>
      </c>
      <c r="BKF15" s="5">
        <v>165347.52</v>
      </c>
      <c r="BKG15" s="5">
        <v>165347.52</v>
      </c>
      <c r="BKH15" s="5">
        <v>165347.52</v>
      </c>
      <c r="BKI15" s="5">
        <v>165347.52</v>
      </c>
      <c r="BKJ15" s="5">
        <v>165347.52</v>
      </c>
      <c r="BKK15" s="5">
        <v>165347.52</v>
      </c>
      <c r="BKL15" s="5">
        <v>165347.52</v>
      </c>
      <c r="BKM15" s="5">
        <v>165347.52</v>
      </c>
      <c r="BKN15" s="5">
        <v>165347.52</v>
      </c>
      <c r="BKO15" s="5">
        <v>165347.52</v>
      </c>
      <c r="BKP15" s="5">
        <v>165347.52</v>
      </c>
      <c r="BKQ15" s="5">
        <v>165347.52</v>
      </c>
      <c r="BKR15" s="5">
        <v>165347.52</v>
      </c>
      <c r="BKS15" s="5">
        <v>165347.52</v>
      </c>
      <c r="BKT15" s="5">
        <v>165347.52</v>
      </c>
      <c r="BKU15" s="5">
        <v>165347.52</v>
      </c>
      <c r="BKV15" s="5">
        <v>165347.52</v>
      </c>
      <c r="BKW15" s="5">
        <v>165347.52</v>
      </c>
      <c r="BKX15" s="5">
        <v>165347.52</v>
      </c>
      <c r="BKY15" s="5">
        <v>165347.52</v>
      </c>
      <c r="BKZ15" s="5">
        <v>165347.52</v>
      </c>
      <c r="BLA15" s="5">
        <v>165347.52</v>
      </c>
      <c r="BLB15" s="5">
        <v>165347.52</v>
      </c>
      <c r="BLC15" s="5">
        <v>165347.52</v>
      </c>
      <c r="BLD15" s="5">
        <v>165347.52</v>
      </c>
      <c r="BLE15" s="5">
        <v>165347.52</v>
      </c>
      <c r="BLF15" s="5">
        <v>165347.52</v>
      </c>
      <c r="BLG15" s="5">
        <v>165347.52</v>
      </c>
      <c r="BLH15" s="5">
        <v>165347.52</v>
      </c>
      <c r="BLI15" s="5">
        <v>165347.52</v>
      </c>
      <c r="BLJ15" s="5">
        <v>165347.52</v>
      </c>
      <c r="BLK15" s="5">
        <v>165347.52</v>
      </c>
      <c r="BLL15" s="5">
        <v>165347.52</v>
      </c>
      <c r="BLM15" s="5">
        <v>165347.52</v>
      </c>
      <c r="BLN15" s="5">
        <v>165347.52</v>
      </c>
      <c r="BLO15" s="5">
        <v>165347.52</v>
      </c>
      <c r="BLP15" s="5">
        <v>165347.52</v>
      </c>
      <c r="BLQ15" s="5">
        <v>165347.52</v>
      </c>
      <c r="BLR15" s="5">
        <v>165347.52</v>
      </c>
      <c r="BLS15" s="5">
        <v>165347.52</v>
      </c>
      <c r="BLT15" s="5">
        <v>165347.52</v>
      </c>
      <c r="BLU15" s="5">
        <v>165347.52</v>
      </c>
      <c r="BLV15" s="5">
        <v>165347.52</v>
      </c>
      <c r="BLW15" s="5">
        <v>165347.52</v>
      </c>
      <c r="BLX15" s="5">
        <v>165347.52</v>
      </c>
      <c r="BLY15" s="5">
        <v>165347.52</v>
      </c>
      <c r="BLZ15" s="5">
        <v>165347.52</v>
      </c>
      <c r="BMA15" s="5">
        <v>165347.52</v>
      </c>
      <c r="BMB15" s="5">
        <v>165347.52</v>
      </c>
      <c r="BMC15" s="5">
        <v>165347.52</v>
      </c>
      <c r="BMD15" s="5">
        <v>165347.52</v>
      </c>
      <c r="BME15" s="5">
        <v>165347.52</v>
      </c>
      <c r="BMF15" s="5">
        <v>165347.52</v>
      </c>
      <c r="BMG15" s="5">
        <v>165347.52</v>
      </c>
      <c r="BMH15" s="5">
        <v>165347.52</v>
      </c>
      <c r="BMI15" s="5">
        <v>165347.52</v>
      </c>
      <c r="BMJ15" s="5">
        <v>165347.52</v>
      </c>
      <c r="BMK15" s="5">
        <v>165347.52</v>
      </c>
      <c r="BML15" s="5">
        <v>165347.52</v>
      </c>
      <c r="BMM15" s="5">
        <v>165347.52</v>
      </c>
      <c r="BMN15" s="5">
        <v>165347.52</v>
      </c>
      <c r="BMO15" s="5">
        <v>165347.52</v>
      </c>
      <c r="BMP15" s="5">
        <v>165347.52</v>
      </c>
      <c r="BMQ15" s="5">
        <v>165347.52</v>
      </c>
      <c r="BMR15" s="5">
        <v>165347.52</v>
      </c>
      <c r="BMS15" s="5">
        <v>165347.52</v>
      </c>
      <c r="BMT15" s="5">
        <v>165347.52</v>
      </c>
      <c r="BMU15" s="5">
        <v>165347.52</v>
      </c>
      <c r="BMV15" s="5">
        <v>165347.52</v>
      </c>
      <c r="BMW15" s="5">
        <v>165347.52</v>
      </c>
      <c r="BMX15" s="5">
        <v>165347.52</v>
      </c>
      <c r="BMY15" s="5">
        <v>165347.52</v>
      </c>
      <c r="BMZ15" s="5">
        <v>165347.52</v>
      </c>
      <c r="BNA15" s="5">
        <v>165347.52</v>
      </c>
      <c r="BNB15" s="5">
        <v>165347.52</v>
      </c>
      <c r="BNC15" s="5">
        <v>165347.52</v>
      </c>
      <c r="BND15" s="5">
        <v>165347.52</v>
      </c>
      <c r="BNE15" s="5">
        <v>165347.52</v>
      </c>
      <c r="BNF15" s="5">
        <v>165347.52</v>
      </c>
      <c r="BNG15" s="5">
        <v>165347.52</v>
      </c>
      <c r="BNH15" s="5">
        <v>165347.52</v>
      </c>
      <c r="BNI15" s="5">
        <v>165347.52</v>
      </c>
      <c r="BNJ15" s="5">
        <v>165347.52</v>
      </c>
      <c r="BNK15" s="5">
        <v>165347.52</v>
      </c>
      <c r="BNL15" s="5">
        <v>165347.52</v>
      </c>
      <c r="BNM15" s="5">
        <v>165347.52</v>
      </c>
      <c r="BNN15" s="5">
        <v>165347.52</v>
      </c>
      <c r="BNO15" s="5">
        <v>165347.52</v>
      </c>
      <c r="BNP15" s="5">
        <v>165347.52</v>
      </c>
      <c r="BNQ15" s="5">
        <v>165347.52</v>
      </c>
      <c r="BNR15" s="5">
        <v>165347.52</v>
      </c>
      <c r="BNS15" s="5">
        <v>165347.52</v>
      </c>
      <c r="BNT15" s="5">
        <v>165347.52</v>
      </c>
      <c r="BNU15" s="5">
        <v>165347.52</v>
      </c>
      <c r="BNV15" s="5">
        <v>165347.52</v>
      </c>
      <c r="BNW15" s="5">
        <v>165347.52</v>
      </c>
      <c r="BNX15" s="5">
        <v>165347.52</v>
      </c>
      <c r="BNY15" s="5">
        <v>165347.52</v>
      </c>
      <c r="BNZ15" s="5">
        <v>165347.52</v>
      </c>
      <c r="BOA15" s="5">
        <v>165347.52</v>
      </c>
      <c r="BOB15" s="5">
        <v>165347.52</v>
      </c>
      <c r="BOC15" s="5">
        <v>165347.52</v>
      </c>
      <c r="BOD15" s="5">
        <v>165347.52</v>
      </c>
      <c r="BOE15" s="5">
        <v>165347.52</v>
      </c>
      <c r="BOF15" s="5">
        <v>165347.52</v>
      </c>
      <c r="BOG15" s="5">
        <v>165347.52</v>
      </c>
      <c r="BOH15" s="5">
        <v>165347.52</v>
      </c>
      <c r="BOI15" s="5">
        <v>165347.52</v>
      </c>
      <c r="BOJ15" s="5">
        <v>165347.52</v>
      </c>
      <c r="BOK15" s="5">
        <v>165347.52</v>
      </c>
      <c r="BOL15" s="5">
        <v>165347.52</v>
      </c>
      <c r="BOM15" s="5">
        <v>165347.52</v>
      </c>
      <c r="BON15" s="5">
        <v>165347.52</v>
      </c>
      <c r="BOO15" s="5">
        <v>165347.52</v>
      </c>
      <c r="BOP15" s="5">
        <v>165347.52</v>
      </c>
      <c r="BOQ15" s="5">
        <v>165347.52</v>
      </c>
      <c r="BOR15" s="5">
        <v>165347.52</v>
      </c>
      <c r="BOS15" s="5">
        <v>165347.52</v>
      </c>
      <c r="BOT15" s="5">
        <v>165347.52</v>
      </c>
      <c r="BOU15" s="5">
        <v>165347.52</v>
      </c>
      <c r="BOV15" s="5">
        <v>165347.52</v>
      </c>
      <c r="BOW15" s="5">
        <v>165347.52</v>
      </c>
      <c r="BOX15" s="5">
        <v>165347.52</v>
      </c>
      <c r="BOY15" s="5">
        <v>165347.52</v>
      </c>
      <c r="BOZ15" s="5">
        <v>165347.52</v>
      </c>
      <c r="BPA15" s="5">
        <v>165347.52</v>
      </c>
      <c r="BPB15" s="5">
        <v>165347.52</v>
      </c>
      <c r="BPC15" s="5">
        <v>165347.52</v>
      </c>
      <c r="BPD15" s="5">
        <v>165347.52</v>
      </c>
      <c r="BPE15" s="5">
        <v>165347.52</v>
      </c>
      <c r="BPF15" s="5">
        <v>165347.52</v>
      </c>
      <c r="BPG15" s="5">
        <v>165347.52</v>
      </c>
      <c r="BPH15" s="5">
        <v>165347.52</v>
      </c>
      <c r="BPI15" s="5">
        <v>165347.52</v>
      </c>
      <c r="BPJ15" s="5">
        <v>165347.52</v>
      </c>
      <c r="BPK15" s="5">
        <v>165347.52</v>
      </c>
      <c r="BPL15" s="5">
        <v>165347.52</v>
      </c>
      <c r="BPM15" s="5">
        <v>165347.52</v>
      </c>
      <c r="BPN15" s="5">
        <v>165347.52</v>
      </c>
      <c r="BPO15" s="5">
        <v>165347.52</v>
      </c>
      <c r="BPP15" s="5">
        <v>165347.52</v>
      </c>
      <c r="BPQ15" s="5">
        <v>165347.52</v>
      </c>
      <c r="BPR15" s="5">
        <v>165347.52</v>
      </c>
      <c r="BPS15" s="5">
        <v>165347.52</v>
      </c>
      <c r="BPT15" s="5">
        <v>165347.52</v>
      </c>
      <c r="BPU15" s="5">
        <v>165347.52</v>
      </c>
      <c r="BPV15" s="5">
        <v>165347.52</v>
      </c>
      <c r="BPW15" s="5">
        <v>165347.52</v>
      </c>
      <c r="BPX15" s="5">
        <v>165347.52</v>
      </c>
      <c r="BPY15" s="5">
        <v>165347.52</v>
      </c>
      <c r="BPZ15" s="5">
        <v>165347.52</v>
      </c>
      <c r="BQA15" s="5">
        <v>165347.52</v>
      </c>
      <c r="BQB15" s="5">
        <v>165347.52</v>
      </c>
      <c r="BQC15" s="5">
        <v>165347.52</v>
      </c>
      <c r="BQD15" s="5">
        <v>165347.52</v>
      </c>
      <c r="BQE15" s="5">
        <v>165347.52</v>
      </c>
      <c r="BQF15" s="5">
        <v>165347.52</v>
      </c>
      <c r="BQG15" s="5">
        <v>165347.52</v>
      </c>
      <c r="BQH15" s="5">
        <v>165347.52</v>
      </c>
      <c r="BQI15" s="5">
        <v>165347.52</v>
      </c>
      <c r="BQJ15" s="5">
        <v>165347.52</v>
      </c>
      <c r="BQK15" s="5">
        <v>165347.52</v>
      </c>
      <c r="BQL15" s="5">
        <v>165347.52</v>
      </c>
      <c r="BQM15" s="5">
        <v>165347.52</v>
      </c>
      <c r="BQN15" s="5">
        <v>165347.52</v>
      </c>
      <c r="BQO15" s="5">
        <v>165347.52</v>
      </c>
      <c r="BQP15" s="5">
        <v>165347.52</v>
      </c>
      <c r="BQQ15" s="5">
        <v>165347.52</v>
      </c>
      <c r="BQR15" s="5">
        <v>165347.52</v>
      </c>
      <c r="BQS15" s="5">
        <v>165347.52</v>
      </c>
      <c r="BQT15" s="5">
        <v>165347.52</v>
      </c>
      <c r="BQU15" s="5">
        <v>165347.52</v>
      </c>
      <c r="BQV15" s="5">
        <v>165347.52</v>
      </c>
      <c r="BQW15" s="5">
        <v>165347.52</v>
      </c>
      <c r="BQX15" s="5">
        <v>165347.52</v>
      </c>
      <c r="BQY15" s="5">
        <v>165347.52</v>
      </c>
      <c r="BQZ15" s="5">
        <v>165347.52</v>
      </c>
      <c r="BRA15" s="5">
        <v>165347.52</v>
      </c>
      <c r="BRB15" s="5">
        <v>165347.52</v>
      </c>
      <c r="BRC15" s="5">
        <v>165347.52</v>
      </c>
      <c r="BRD15" s="5">
        <v>165347.52</v>
      </c>
      <c r="BRE15" s="5">
        <v>165347.52</v>
      </c>
      <c r="BRF15" s="5">
        <v>165347.52</v>
      </c>
      <c r="BRG15" s="5">
        <v>165347.52</v>
      </c>
      <c r="BRH15" s="5">
        <v>165347.52</v>
      </c>
      <c r="BRI15" s="5">
        <v>165347.52</v>
      </c>
      <c r="BRJ15" s="5">
        <v>165347.52</v>
      </c>
      <c r="BRK15" s="5">
        <v>165347.52</v>
      </c>
      <c r="BRL15" s="5">
        <v>165347.52</v>
      </c>
      <c r="BRM15" s="5">
        <v>165347.52</v>
      </c>
      <c r="BRN15" s="5">
        <v>165347.52</v>
      </c>
      <c r="BRO15" s="5">
        <v>165347.52</v>
      </c>
      <c r="BRP15" s="5">
        <v>165347.52</v>
      </c>
      <c r="BRQ15" s="5">
        <v>165347.52</v>
      </c>
      <c r="BRR15" s="5">
        <v>165347.52</v>
      </c>
      <c r="BRS15" s="5">
        <v>165347.52</v>
      </c>
      <c r="BRT15" s="5">
        <v>165347.52</v>
      </c>
      <c r="BRU15" s="5">
        <v>165347.52</v>
      </c>
      <c r="BRV15" s="5">
        <v>165347.52</v>
      </c>
      <c r="BRW15" s="5">
        <v>165347.52</v>
      </c>
      <c r="BRX15" s="5">
        <v>165347.52</v>
      </c>
      <c r="BRY15" s="5">
        <v>165347.52</v>
      </c>
      <c r="BRZ15" s="5">
        <v>165347.52</v>
      </c>
      <c r="BSA15" s="5">
        <v>165347.52</v>
      </c>
      <c r="BSB15" s="5">
        <v>165347.52</v>
      </c>
      <c r="BSC15" s="5">
        <v>165347.52</v>
      </c>
      <c r="BSD15" s="5">
        <v>165347.52</v>
      </c>
      <c r="BSE15" s="5">
        <v>165347.52</v>
      </c>
      <c r="BSF15" s="5">
        <v>165347.52</v>
      </c>
      <c r="BSG15" s="5">
        <v>165347.52</v>
      </c>
      <c r="BSH15" s="5">
        <v>165347.52</v>
      </c>
      <c r="BSI15" s="5">
        <v>165347.52</v>
      </c>
      <c r="BSJ15" s="5">
        <v>165347.52</v>
      </c>
      <c r="BSK15" s="5">
        <v>165347.52</v>
      </c>
      <c r="BSL15" s="5">
        <v>165347.52</v>
      </c>
      <c r="BSM15" s="5">
        <v>165347.52</v>
      </c>
      <c r="BSN15" s="5">
        <v>165347.52</v>
      </c>
      <c r="BSO15" s="5">
        <v>165347.52</v>
      </c>
      <c r="BSP15" s="5">
        <v>165347.52</v>
      </c>
      <c r="BSQ15" s="5">
        <v>165347.52</v>
      </c>
      <c r="BSR15" s="5">
        <v>165347.52</v>
      </c>
      <c r="BSS15" s="5">
        <v>165347.52</v>
      </c>
      <c r="BST15" s="5">
        <v>165347.52</v>
      </c>
      <c r="BSU15" s="5">
        <v>165347.52</v>
      </c>
      <c r="BSV15" s="5">
        <v>165347.52</v>
      </c>
      <c r="BSW15" s="5">
        <v>165347.52</v>
      </c>
      <c r="BSX15" s="5">
        <v>165347.52</v>
      </c>
      <c r="BSY15" s="5">
        <v>165347.52</v>
      </c>
      <c r="BSZ15" s="5">
        <v>165347.52</v>
      </c>
      <c r="BTA15" s="5">
        <v>165347.52</v>
      </c>
      <c r="BTB15" s="5">
        <v>165347.52</v>
      </c>
      <c r="BTC15" s="5">
        <v>165347.52</v>
      </c>
      <c r="BTD15" s="5">
        <v>165347.52</v>
      </c>
      <c r="BTE15" s="5">
        <v>165347.52</v>
      </c>
      <c r="BTF15" s="5">
        <v>165347.52</v>
      </c>
      <c r="BTG15" s="5">
        <v>165347.52</v>
      </c>
      <c r="BTH15" s="5">
        <v>165347.52</v>
      </c>
      <c r="BTI15" s="5">
        <v>165347.52</v>
      </c>
      <c r="BTJ15" s="5">
        <v>165347.52</v>
      </c>
      <c r="BTK15" s="5">
        <v>165347.52</v>
      </c>
      <c r="BTL15" s="5">
        <v>165347.52</v>
      </c>
      <c r="BTM15" s="5">
        <v>165347.52</v>
      </c>
      <c r="BTN15" s="5">
        <v>165347.52</v>
      </c>
      <c r="BTO15" s="5">
        <v>165347.52</v>
      </c>
      <c r="BTP15" s="5">
        <v>165347.52</v>
      </c>
      <c r="BTQ15" s="5">
        <v>165347.52</v>
      </c>
      <c r="BTR15" s="5">
        <v>165347.52</v>
      </c>
      <c r="BTS15" s="5">
        <v>165347.52</v>
      </c>
      <c r="BTT15" s="5">
        <v>165347.52</v>
      </c>
      <c r="BTU15" s="5">
        <v>165347.52</v>
      </c>
      <c r="BTV15" s="5">
        <v>165347.52</v>
      </c>
      <c r="BTW15" s="5">
        <v>165347.52</v>
      </c>
      <c r="BTX15" s="5">
        <v>165347.52</v>
      </c>
      <c r="BTY15" s="5">
        <v>165347.52</v>
      </c>
      <c r="BTZ15" s="5">
        <v>165347.52</v>
      </c>
      <c r="BUA15" s="5">
        <v>165347.52</v>
      </c>
      <c r="BUB15" s="5">
        <v>165347.52</v>
      </c>
      <c r="BUC15" s="5">
        <v>165347.52</v>
      </c>
      <c r="BUD15" s="5">
        <v>165347.52</v>
      </c>
      <c r="BUE15" s="5">
        <v>165347.52</v>
      </c>
      <c r="BUF15" s="5">
        <v>165347.52</v>
      </c>
      <c r="BUG15" s="5">
        <v>165347.52</v>
      </c>
      <c r="BUH15" s="5">
        <v>165347.52</v>
      </c>
      <c r="BUI15" s="5">
        <v>165347.52</v>
      </c>
      <c r="BUJ15" s="5">
        <v>165347.52</v>
      </c>
      <c r="BUK15" s="5">
        <v>165347.52</v>
      </c>
      <c r="BUL15" s="5">
        <v>165347.52</v>
      </c>
      <c r="BUM15" s="5">
        <v>165347.52</v>
      </c>
      <c r="BUN15" s="5">
        <v>165347.52</v>
      </c>
      <c r="BUO15" s="5">
        <v>165347.52</v>
      </c>
      <c r="BUP15" s="5">
        <v>165347.52</v>
      </c>
      <c r="BUQ15" s="5">
        <v>165347.52</v>
      </c>
      <c r="BUR15" s="5">
        <v>165347.52</v>
      </c>
      <c r="BUS15" s="5">
        <v>165347.52</v>
      </c>
      <c r="BUT15" s="5">
        <v>165347.52</v>
      </c>
      <c r="BUU15" s="5">
        <v>165347.52</v>
      </c>
      <c r="BUV15" s="5">
        <v>165347.52</v>
      </c>
      <c r="BUW15" s="5">
        <v>165347.52</v>
      </c>
      <c r="BUX15" s="5">
        <v>165347.52</v>
      </c>
      <c r="BUY15" s="5">
        <v>165347.52</v>
      </c>
      <c r="BUZ15" s="5">
        <v>165347.52</v>
      </c>
      <c r="BVA15" s="5">
        <v>165347.52</v>
      </c>
      <c r="BVB15" s="5">
        <v>165347.52</v>
      </c>
      <c r="BVC15" s="5">
        <v>165347.52</v>
      </c>
      <c r="BVD15" s="5">
        <v>165347.52</v>
      </c>
      <c r="BVE15" s="5">
        <v>165347.52</v>
      </c>
      <c r="BVF15" s="5">
        <v>165347.52</v>
      </c>
      <c r="BVG15" s="5">
        <v>165347.52</v>
      </c>
      <c r="BVH15" s="5">
        <v>165347.52</v>
      </c>
      <c r="BVI15" s="5">
        <v>165347.52</v>
      </c>
      <c r="BVJ15" s="5">
        <v>165347.52</v>
      </c>
      <c r="BVK15" s="5">
        <v>165347.52</v>
      </c>
      <c r="BVL15" s="5">
        <v>165347.52</v>
      </c>
      <c r="BVM15" s="5">
        <v>165347.52</v>
      </c>
      <c r="BVN15" s="5">
        <v>165347.52</v>
      </c>
      <c r="BVO15" s="5">
        <v>165347.52</v>
      </c>
      <c r="BVP15" s="5">
        <v>165347.52</v>
      </c>
      <c r="BVQ15" s="5">
        <v>165347.52</v>
      </c>
      <c r="BVR15" s="5">
        <v>165347.52</v>
      </c>
      <c r="BVS15" s="5">
        <v>165347.52</v>
      </c>
      <c r="BVT15" s="5">
        <v>165347.52</v>
      </c>
      <c r="BVU15" s="5">
        <v>165347.52</v>
      </c>
      <c r="BVV15" s="5">
        <v>165347.52</v>
      </c>
      <c r="BVW15" s="5">
        <v>165347.52</v>
      </c>
      <c r="BVX15" s="5">
        <v>165347.52</v>
      </c>
      <c r="BVY15" s="5">
        <v>165347.52</v>
      </c>
      <c r="BVZ15" s="5">
        <v>165347.52</v>
      </c>
      <c r="BWA15" s="5">
        <v>165347.52</v>
      </c>
      <c r="BWB15" s="5">
        <v>165347.52</v>
      </c>
      <c r="BWC15" s="5">
        <v>165347.52</v>
      </c>
      <c r="BWD15" s="5">
        <v>165347.52</v>
      </c>
      <c r="BWE15" s="5">
        <v>165347.52</v>
      </c>
      <c r="BWF15" s="5">
        <v>165347.52</v>
      </c>
      <c r="BWG15" s="5">
        <v>165347.52</v>
      </c>
      <c r="BWH15" s="5">
        <v>165347.52</v>
      </c>
      <c r="BWI15" s="5">
        <v>165347.52</v>
      </c>
      <c r="BWJ15" s="5">
        <v>165347.52</v>
      </c>
      <c r="BWK15" s="5">
        <v>165347.52</v>
      </c>
      <c r="BWL15" s="5">
        <v>165347.52</v>
      </c>
      <c r="BWM15" s="5">
        <v>165347.52</v>
      </c>
      <c r="BWN15" s="5">
        <v>165347.52</v>
      </c>
      <c r="BWO15" s="5">
        <v>165347.52</v>
      </c>
      <c r="BWP15" s="5">
        <v>165347.52</v>
      </c>
      <c r="BWQ15" s="5">
        <v>165347.52</v>
      </c>
      <c r="BWR15" s="5">
        <v>165347.52</v>
      </c>
      <c r="BWS15" s="5">
        <v>165347.52</v>
      </c>
      <c r="BWT15" s="5">
        <v>165347.52</v>
      </c>
      <c r="BWU15" s="5">
        <v>165347.52</v>
      </c>
      <c r="BWV15" s="5">
        <v>165347.52</v>
      </c>
      <c r="BWW15" s="5">
        <v>165347.52</v>
      </c>
      <c r="BWX15" s="5">
        <v>165347.52</v>
      </c>
      <c r="BWY15" s="5">
        <v>165347.52</v>
      </c>
      <c r="BWZ15" s="5">
        <v>165347.52</v>
      </c>
      <c r="BXA15" s="5">
        <v>165347.52</v>
      </c>
      <c r="BXB15" s="5">
        <v>165347.52</v>
      </c>
      <c r="BXC15" s="5">
        <v>165347.52</v>
      </c>
      <c r="BXD15" s="5">
        <v>165347.52</v>
      </c>
      <c r="BXE15" s="5">
        <v>165347.52</v>
      </c>
      <c r="BXF15" s="5">
        <v>165347.52</v>
      </c>
      <c r="BXG15" s="5">
        <v>165347.52</v>
      </c>
      <c r="BXH15" s="5">
        <v>165347.52</v>
      </c>
      <c r="BXI15" s="5">
        <v>165347.52</v>
      </c>
      <c r="BXJ15" s="5">
        <v>165347.52</v>
      </c>
      <c r="BXK15" s="5">
        <v>165347.52</v>
      </c>
      <c r="BXL15" s="5">
        <v>165347.52</v>
      </c>
      <c r="BXM15" s="5">
        <v>165347.52</v>
      </c>
      <c r="BXN15" s="5">
        <v>165347.52</v>
      </c>
      <c r="BXO15" s="5">
        <v>165347.52</v>
      </c>
      <c r="BXP15" s="5">
        <v>165347.52</v>
      </c>
      <c r="BXQ15" s="5">
        <v>165347.52</v>
      </c>
      <c r="BXR15" s="5">
        <v>165347.52</v>
      </c>
      <c r="BXS15" s="5">
        <v>165347.52</v>
      </c>
      <c r="BXT15" s="5">
        <v>165347.52</v>
      </c>
      <c r="BXU15" s="5">
        <v>165347.52</v>
      </c>
      <c r="BXV15" s="5">
        <v>165347.52</v>
      </c>
      <c r="BXW15" s="5">
        <v>165347.52</v>
      </c>
      <c r="BXX15" s="5">
        <v>165347.52</v>
      </c>
      <c r="BXY15" s="5">
        <v>165347.52</v>
      </c>
      <c r="BXZ15" s="5">
        <v>165347.52</v>
      </c>
      <c r="BYA15" s="5">
        <v>165347.52</v>
      </c>
      <c r="BYB15" s="5">
        <v>165347.52</v>
      </c>
      <c r="BYC15" s="5">
        <v>165347.52</v>
      </c>
      <c r="BYD15" s="5">
        <v>165347.52</v>
      </c>
      <c r="BYE15" s="5">
        <v>165347.52</v>
      </c>
      <c r="BYF15" s="5">
        <v>165347.52</v>
      </c>
      <c r="BYG15" s="5">
        <v>165347.52</v>
      </c>
      <c r="BYH15" s="5">
        <v>165347.52</v>
      </c>
      <c r="BYI15" s="5">
        <v>165347.52</v>
      </c>
      <c r="BYJ15" s="5">
        <v>165347.52</v>
      </c>
      <c r="BYK15" s="5">
        <v>165347.52</v>
      </c>
      <c r="BYL15" s="5">
        <v>165347.52</v>
      </c>
      <c r="BYM15" s="5">
        <v>165347.52</v>
      </c>
      <c r="BYN15" s="5">
        <v>165347.52</v>
      </c>
      <c r="BYO15" s="5">
        <v>165347.52</v>
      </c>
      <c r="BYP15" s="5">
        <v>165347.52</v>
      </c>
      <c r="BYQ15" s="5">
        <v>165347.52</v>
      </c>
      <c r="BYR15" s="5">
        <v>165347.52</v>
      </c>
      <c r="BYS15" s="5">
        <v>165347.52</v>
      </c>
      <c r="BYT15" s="5">
        <v>165347.52</v>
      </c>
      <c r="BYU15" s="5">
        <v>165347.52</v>
      </c>
      <c r="BYV15" s="5">
        <v>165347.52</v>
      </c>
      <c r="BYW15" s="5">
        <v>165347.52</v>
      </c>
      <c r="BYX15" s="5">
        <v>165347.52</v>
      </c>
      <c r="BYY15" s="5">
        <v>165347.52</v>
      </c>
      <c r="BYZ15" s="5">
        <v>165347.52</v>
      </c>
      <c r="BZA15" s="5">
        <v>165347.52</v>
      </c>
      <c r="BZB15" s="5">
        <v>165347.52</v>
      </c>
      <c r="BZC15" s="5">
        <v>165347.52</v>
      </c>
      <c r="BZD15" s="5">
        <v>165347.52</v>
      </c>
      <c r="BZE15" s="5">
        <v>165347.52</v>
      </c>
      <c r="BZF15" s="5">
        <v>165347.52</v>
      </c>
      <c r="BZG15" s="5">
        <v>165347.52</v>
      </c>
      <c r="BZH15" s="5">
        <v>165347.52</v>
      </c>
      <c r="BZI15" s="5">
        <v>165347.52</v>
      </c>
      <c r="BZJ15" s="5">
        <v>165347.52</v>
      </c>
      <c r="BZK15" s="5">
        <v>165347.52</v>
      </c>
      <c r="BZL15" s="5">
        <v>165347.52</v>
      </c>
      <c r="BZM15" s="5">
        <v>165347.52</v>
      </c>
      <c r="BZN15" s="5">
        <v>165347.52</v>
      </c>
      <c r="BZO15" s="5">
        <v>165347.52</v>
      </c>
      <c r="BZP15" s="5">
        <v>165347.52</v>
      </c>
      <c r="BZQ15" s="5">
        <v>165347.52</v>
      </c>
      <c r="BZR15" s="5">
        <v>165347.52</v>
      </c>
      <c r="BZS15" s="5">
        <v>165347.52</v>
      </c>
      <c r="BZT15" s="5">
        <v>165347.52</v>
      </c>
      <c r="BZU15" s="5">
        <v>165347.52</v>
      </c>
      <c r="BZV15" s="5">
        <v>165347.52</v>
      </c>
      <c r="BZW15" s="5">
        <v>165347.52</v>
      </c>
      <c r="BZX15" s="5">
        <v>165347.52</v>
      </c>
      <c r="BZY15" s="5">
        <v>165347.52</v>
      </c>
      <c r="BZZ15" s="5">
        <v>165347.52</v>
      </c>
      <c r="CAA15" s="5">
        <v>165347.52</v>
      </c>
      <c r="CAB15" s="5">
        <v>165347.52</v>
      </c>
      <c r="CAC15" s="5">
        <v>165347.52</v>
      </c>
      <c r="CAD15" s="5">
        <v>165347.52</v>
      </c>
      <c r="CAE15" s="5">
        <v>165347.52</v>
      </c>
      <c r="CAF15" s="5">
        <v>165347.52</v>
      </c>
      <c r="CAG15" s="5">
        <v>165347.52</v>
      </c>
      <c r="CAH15" s="5">
        <v>165347.52</v>
      </c>
      <c r="CAI15" s="5">
        <v>165347.52</v>
      </c>
      <c r="CAJ15" s="5">
        <v>165347.52</v>
      </c>
      <c r="CAK15" s="5">
        <v>165347.52</v>
      </c>
      <c r="CAL15" s="5">
        <v>165347.52</v>
      </c>
      <c r="CAM15" s="5">
        <v>165347.52</v>
      </c>
      <c r="CAN15" s="5">
        <v>165347.52</v>
      </c>
      <c r="CAO15" s="5">
        <v>165347.52</v>
      </c>
      <c r="CAP15" s="5">
        <v>165347.52</v>
      </c>
      <c r="CAQ15" s="5">
        <v>165347.52</v>
      </c>
      <c r="CAR15" s="5">
        <v>165347.52</v>
      </c>
      <c r="CAS15" s="5">
        <v>165347.52</v>
      </c>
      <c r="CAT15" s="5">
        <v>165347.52</v>
      </c>
      <c r="CAU15" s="5">
        <v>165347.52</v>
      </c>
      <c r="CAV15" s="5">
        <v>165347.52</v>
      </c>
      <c r="CAW15" s="5">
        <v>165347.52</v>
      </c>
      <c r="CAX15" s="5">
        <v>165347.52</v>
      </c>
      <c r="CAY15" s="5">
        <v>165347.52</v>
      </c>
      <c r="CAZ15" s="5">
        <v>165347.52</v>
      </c>
      <c r="CBA15" s="5">
        <v>165347.52</v>
      </c>
      <c r="CBB15" s="5">
        <v>165347.52</v>
      </c>
      <c r="CBC15" s="5">
        <v>165347.52</v>
      </c>
      <c r="CBD15" s="5">
        <v>165347.52</v>
      </c>
      <c r="CBE15" s="5">
        <v>165347.52</v>
      </c>
      <c r="CBF15" s="5">
        <v>165347.52</v>
      </c>
      <c r="CBG15" s="5">
        <v>165347.52</v>
      </c>
      <c r="CBH15" s="5">
        <v>165347.52</v>
      </c>
      <c r="CBI15" s="5">
        <v>165347.52</v>
      </c>
      <c r="CBJ15" s="5">
        <v>165347.52</v>
      </c>
      <c r="CBK15" s="5">
        <v>165347.52</v>
      </c>
      <c r="CBL15" s="5">
        <v>165347.52</v>
      </c>
      <c r="CBM15" s="5">
        <v>165347.52</v>
      </c>
      <c r="CBN15" s="5">
        <v>165347.52</v>
      </c>
      <c r="CBO15" s="5">
        <v>165347.52</v>
      </c>
      <c r="CBP15" s="5">
        <v>165347.52</v>
      </c>
      <c r="CBQ15" s="5">
        <v>165347.52</v>
      </c>
      <c r="CBR15" s="5">
        <v>165347.52</v>
      </c>
      <c r="CBS15" s="5">
        <v>165347.52</v>
      </c>
      <c r="CBT15" s="5">
        <v>165347.52</v>
      </c>
      <c r="CBU15" s="5">
        <v>165347.52</v>
      </c>
      <c r="CBV15" s="5">
        <v>165347.52</v>
      </c>
      <c r="CBW15" s="5">
        <v>165347.52</v>
      </c>
      <c r="CBX15" s="5">
        <v>165347.52</v>
      </c>
      <c r="CBY15" s="5">
        <v>165347.52</v>
      </c>
      <c r="CBZ15" s="5">
        <v>165347.52</v>
      </c>
      <c r="CCA15" s="5">
        <v>165347.52</v>
      </c>
      <c r="CCB15" s="5">
        <v>165347.52</v>
      </c>
      <c r="CCC15" s="5">
        <v>165347.52</v>
      </c>
      <c r="CCD15" s="5">
        <v>165347.52</v>
      </c>
      <c r="CCE15" s="5">
        <v>165347.52</v>
      </c>
      <c r="CCF15" s="5">
        <v>165347.52</v>
      </c>
      <c r="CCG15" s="5">
        <v>165347.52</v>
      </c>
      <c r="CCH15" s="5">
        <v>165347.52</v>
      </c>
      <c r="CCI15" s="5">
        <v>165347.52</v>
      </c>
      <c r="CCJ15" s="5">
        <v>165347.52</v>
      </c>
      <c r="CCK15" s="5">
        <v>165347.52</v>
      </c>
      <c r="CCL15" s="5">
        <v>165347.52</v>
      </c>
      <c r="CCM15" s="5">
        <v>165347.52</v>
      </c>
      <c r="CCN15" s="5">
        <v>165347.52</v>
      </c>
      <c r="CCO15" s="5">
        <v>165347.52</v>
      </c>
      <c r="CCP15" s="5">
        <v>165347.52</v>
      </c>
      <c r="CCQ15" s="5">
        <v>165347.52</v>
      </c>
      <c r="CCR15" s="5">
        <v>165347.52</v>
      </c>
      <c r="CCS15" s="5">
        <v>165347.52</v>
      </c>
      <c r="CCT15" s="5">
        <v>165347.52</v>
      </c>
      <c r="CCU15" s="5">
        <v>165347.52</v>
      </c>
      <c r="CCV15" s="5">
        <v>165347.52</v>
      </c>
      <c r="CCW15" s="5">
        <v>165347.52</v>
      </c>
      <c r="CCX15" s="5">
        <v>165347.52</v>
      </c>
      <c r="CCY15" s="5">
        <v>165347.52</v>
      </c>
      <c r="CCZ15" s="5">
        <v>165347.52</v>
      </c>
      <c r="CDA15" s="5">
        <v>165347.52</v>
      </c>
      <c r="CDB15" s="5">
        <v>165347.52</v>
      </c>
      <c r="CDC15" s="5">
        <v>165347.52</v>
      </c>
      <c r="CDD15" s="5">
        <v>165347.52</v>
      </c>
      <c r="CDE15" s="5">
        <v>165347.52</v>
      </c>
      <c r="CDF15" s="5">
        <v>165347.52</v>
      </c>
      <c r="CDG15" s="5">
        <v>165347.52</v>
      </c>
      <c r="CDH15" s="5">
        <v>165347.52</v>
      </c>
      <c r="CDI15" s="5">
        <v>165347.52</v>
      </c>
      <c r="CDJ15" s="5">
        <v>165347.52</v>
      </c>
      <c r="CDK15" s="5">
        <v>165347.52</v>
      </c>
      <c r="CDL15" s="5">
        <v>165347.52</v>
      </c>
      <c r="CDM15" s="5">
        <v>165347.52</v>
      </c>
      <c r="CDN15" s="5">
        <v>165347.52</v>
      </c>
      <c r="CDO15" s="5">
        <v>165347.52</v>
      </c>
      <c r="CDP15" s="5">
        <v>165347.52</v>
      </c>
      <c r="CDQ15" s="5">
        <v>165347.52</v>
      </c>
      <c r="CDR15" s="5">
        <v>165347.52</v>
      </c>
      <c r="CDS15" s="5">
        <v>165347.52</v>
      </c>
      <c r="CDT15" s="5">
        <v>165347.52</v>
      </c>
      <c r="CDU15" s="5">
        <v>165347.52</v>
      </c>
      <c r="CDV15" s="5">
        <v>165347.52</v>
      </c>
      <c r="CDW15" s="5">
        <v>165347.52</v>
      </c>
      <c r="CDX15" s="5">
        <v>165347.52</v>
      </c>
      <c r="CDY15" s="5">
        <v>165347.52</v>
      </c>
      <c r="CDZ15" s="5">
        <v>165347.52</v>
      </c>
      <c r="CEA15" s="5">
        <v>165347.52</v>
      </c>
      <c r="CEB15" s="5">
        <v>165347.52</v>
      </c>
      <c r="CEC15" s="5">
        <v>165347.52</v>
      </c>
      <c r="CED15" s="5">
        <v>165347.52</v>
      </c>
      <c r="CEE15" s="5">
        <v>165347.52</v>
      </c>
      <c r="CEF15" s="5">
        <v>165347.52</v>
      </c>
      <c r="CEG15" s="5">
        <v>165347.52</v>
      </c>
      <c r="CEH15" s="5">
        <v>165347.52</v>
      </c>
      <c r="CEI15" s="5">
        <v>165347.52</v>
      </c>
      <c r="CEJ15" s="5">
        <v>165347.52</v>
      </c>
      <c r="CEK15" s="5">
        <v>165347.52</v>
      </c>
      <c r="CEL15" s="5">
        <v>165347.52</v>
      </c>
      <c r="CEM15" s="5">
        <v>165347.52</v>
      </c>
      <c r="CEN15" s="5">
        <v>165347.52</v>
      </c>
      <c r="CEO15" s="5">
        <v>165347.52</v>
      </c>
      <c r="CEP15" s="5">
        <v>165347.52</v>
      </c>
      <c r="CEQ15" s="5">
        <v>165347.52</v>
      </c>
      <c r="CER15" s="5">
        <v>165347.52</v>
      </c>
      <c r="CES15" s="5">
        <v>165347.52</v>
      </c>
      <c r="CET15" s="5">
        <v>165347.52</v>
      </c>
      <c r="CEU15" s="5">
        <v>165347.52</v>
      </c>
      <c r="CEV15" s="5">
        <v>165347.52</v>
      </c>
      <c r="CEW15" s="5">
        <v>165347.52</v>
      </c>
      <c r="CEX15" s="5">
        <v>165347.52</v>
      </c>
      <c r="CEY15" s="5">
        <v>165347.52</v>
      </c>
      <c r="CEZ15" s="5">
        <v>165347.52</v>
      </c>
      <c r="CFA15" s="5">
        <v>165347.52</v>
      </c>
      <c r="CFB15" s="5">
        <v>165347.52</v>
      </c>
      <c r="CFC15" s="5">
        <v>165347.52</v>
      </c>
      <c r="CFD15" s="5">
        <v>165347.52</v>
      </c>
      <c r="CFE15" s="5">
        <v>165347.52</v>
      </c>
      <c r="CFF15" s="5">
        <v>165347.52</v>
      </c>
      <c r="CFG15" s="5">
        <v>165347.52</v>
      </c>
      <c r="CFH15" s="5">
        <v>165347.52</v>
      </c>
      <c r="CFI15" s="5">
        <v>165347.52</v>
      </c>
      <c r="CFJ15" s="5">
        <v>165347.52</v>
      </c>
      <c r="CFK15" s="5">
        <v>165347.52</v>
      </c>
      <c r="CFL15" s="5">
        <v>165347.52</v>
      </c>
      <c r="CFM15" s="5">
        <v>165347.52</v>
      </c>
      <c r="CFN15" s="5">
        <v>165347.52</v>
      </c>
      <c r="CFO15" s="5">
        <v>165347.52</v>
      </c>
      <c r="CFP15" s="5">
        <v>165347.52</v>
      </c>
      <c r="CFQ15" s="5">
        <v>165347.52</v>
      </c>
      <c r="CFR15" s="5">
        <v>165347.52</v>
      </c>
      <c r="CFS15" s="5">
        <v>165347.52</v>
      </c>
      <c r="CFT15" s="5">
        <v>165347.52</v>
      </c>
      <c r="CFU15" s="5">
        <v>165347.52</v>
      </c>
      <c r="CFV15" s="5">
        <v>165347.52</v>
      </c>
      <c r="CFW15" s="5">
        <v>165347.52</v>
      </c>
      <c r="CFX15" s="5">
        <v>165347.52</v>
      </c>
      <c r="CFY15" s="5">
        <v>165347.52</v>
      </c>
      <c r="CFZ15" s="5">
        <v>165347.52</v>
      </c>
      <c r="CGA15" s="5">
        <v>165347.52</v>
      </c>
      <c r="CGB15" s="5">
        <v>165347.52</v>
      </c>
      <c r="CGC15" s="5">
        <v>165347.52</v>
      </c>
      <c r="CGD15" s="5">
        <v>165347.52</v>
      </c>
      <c r="CGE15" s="5">
        <v>165347.52</v>
      </c>
      <c r="CGF15" s="5">
        <v>165347.52</v>
      </c>
      <c r="CGG15" s="5">
        <v>165347.52</v>
      </c>
      <c r="CGH15" s="5">
        <v>165347.52</v>
      </c>
      <c r="CGI15" s="5">
        <v>165347.52</v>
      </c>
      <c r="CGJ15" s="5">
        <v>165347.52</v>
      </c>
      <c r="CGK15" s="5">
        <v>165347.52</v>
      </c>
      <c r="CGL15" s="5">
        <v>165347.52</v>
      </c>
      <c r="CGM15" s="5">
        <v>165347.52</v>
      </c>
      <c r="CGN15" s="5">
        <v>165347.52</v>
      </c>
      <c r="CGO15" s="5">
        <v>165347.52</v>
      </c>
      <c r="CGP15" s="5">
        <v>165347.52</v>
      </c>
      <c r="CGQ15" s="5">
        <v>165347.52</v>
      </c>
      <c r="CGR15" s="5">
        <v>165347.52</v>
      </c>
      <c r="CGS15" s="5">
        <v>165347.52</v>
      </c>
      <c r="CGT15" s="5">
        <v>165347.52</v>
      </c>
      <c r="CGU15" s="5">
        <v>165347.52</v>
      </c>
      <c r="CGV15" s="5">
        <v>165347.52</v>
      </c>
      <c r="CGW15" s="5">
        <v>165347.52</v>
      </c>
      <c r="CGX15" s="5">
        <v>165347.52</v>
      </c>
      <c r="CGY15" s="5">
        <v>165347.52</v>
      </c>
      <c r="CGZ15" s="5">
        <v>165347.52</v>
      </c>
      <c r="CHA15" s="5">
        <v>165347.52</v>
      </c>
      <c r="CHB15" s="5">
        <v>165347.52</v>
      </c>
      <c r="CHC15" s="5">
        <v>165347.52</v>
      </c>
      <c r="CHD15" s="5">
        <v>165347.52</v>
      </c>
      <c r="CHE15" s="5">
        <v>165347.52</v>
      </c>
      <c r="CHF15" s="5">
        <v>165347.52</v>
      </c>
      <c r="CHG15" s="5">
        <v>165347.52</v>
      </c>
      <c r="CHH15" s="5">
        <v>165347.52</v>
      </c>
      <c r="CHI15" s="5">
        <v>165347.52</v>
      </c>
      <c r="CHJ15" s="5">
        <v>165347.52</v>
      </c>
      <c r="CHK15" s="5">
        <v>165347.52</v>
      </c>
      <c r="CHL15" s="5">
        <v>165347.52</v>
      </c>
      <c r="CHM15" s="5">
        <v>165347.52</v>
      </c>
      <c r="CHN15" s="5">
        <v>165347.52</v>
      </c>
      <c r="CHO15" s="5">
        <v>165347.52</v>
      </c>
      <c r="CHP15" s="5">
        <v>165347.52</v>
      </c>
      <c r="CHQ15" s="5">
        <v>165347.52</v>
      </c>
      <c r="CHR15" s="5">
        <v>165347.52</v>
      </c>
      <c r="CHS15" s="5">
        <v>165347.52</v>
      </c>
      <c r="CHT15" s="5">
        <v>165347.52</v>
      </c>
      <c r="CHU15" s="5">
        <v>165347.52</v>
      </c>
      <c r="CHV15" s="5">
        <v>165347.52</v>
      </c>
      <c r="CHW15" s="5">
        <v>165347.52</v>
      </c>
      <c r="CHX15" s="5">
        <v>165347.52</v>
      </c>
      <c r="CHY15" s="5">
        <v>165347.52</v>
      </c>
      <c r="CHZ15" s="5">
        <v>165347.52</v>
      </c>
      <c r="CIA15" s="5">
        <v>165347.52</v>
      </c>
      <c r="CIB15" s="5">
        <v>165347.52</v>
      </c>
      <c r="CIC15" s="5">
        <v>165347.52</v>
      </c>
      <c r="CID15" s="5">
        <v>165347.52</v>
      </c>
      <c r="CIE15" s="5">
        <v>165347.52</v>
      </c>
      <c r="CIF15" s="5">
        <v>165347.52</v>
      </c>
      <c r="CIG15" s="5">
        <v>165347.52</v>
      </c>
      <c r="CIH15" s="5">
        <v>165347.52</v>
      </c>
      <c r="CII15" s="5">
        <v>165347.52</v>
      </c>
      <c r="CIJ15" s="5">
        <v>165347.52</v>
      </c>
      <c r="CIK15" s="5">
        <v>165347.52</v>
      </c>
      <c r="CIL15" s="5">
        <v>165347.52</v>
      </c>
      <c r="CIM15" s="5">
        <v>165347.52</v>
      </c>
      <c r="CIN15" s="5">
        <v>165347.52</v>
      </c>
      <c r="CIO15" s="5">
        <v>165347.52</v>
      </c>
      <c r="CIP15" s="5">
        <v>165347.52</v>
      </c>
      <c r="CIQ15" s="5">
        <v>165347.52</v>
      </c>
      <c r="CIR15" s="5">
        <v>165347.52</v>
      </c>
      <c r="CIS15" s="5">
        <v>165347.52</v>
      </c>
      <c r="CIT15" s="5">
        <v>165347.52</v>
      </c>
      <c r="CIU15" s="5">
        <v>165347.52</v>
      </c>
      <c r="CIV15" s="5">
        <v>165347.52</v>
      </c>
      <c r="CIW15" s="5">
        <v>165347.52</v>
      </c>
      <c r="CIX15" s="5">
        <v>165347.52</v>
      </c>
      <c r="CIY15" s="5">
        <v>165347.52</v>
      </c>
      <c r="CIZ15" s="5">
        <v>165347.52</v>
      </c>
      <c r="CJA15" s="5">
        <v>165347.52</v>
      </c>
      <c r="CJB15" s="5">
        <v>165347.52</v>
      </c>
      <c r="CJC15" s="5">
        <v>165347.52</v>
      </c>
      <c r="CJD15" s="5">
        <v>165347.52</v>
      </c>
      <c r="CJE15" s="5">
        <v>165347.52</v>
      </c>
      <c r="CJF15" s="5">
        <v>165347.52</v>
      </c>
      <c r="CJG15" s="5">
        <v>165347.52</v>
      </c>
      <c r="CJH15" s="5">
        <v>165347.52</v>
      </c>
      <c r="CJI15" s="5">
        <v>165347.52</v>
      </c>
      <c r="CJJ15" s="5">
        <v>165347.52</v>
      </c>
      <c r="CJK15" s="5">
        <v>165347.52</v>
      </c>
      <c r="CJL15" s="5">
        <v>165347.52</v>
      </c>
      <c r="CJM15" s="5">
        <v>165347.52</v>
      </c>
      <c r="CJN15" s="5">
        <v>165347.52</v>
      </c>
      <c r="CJO15" s="5">
        <v>165347.52</v>
      </c>
      <c r="CJP15" s="5">
        <v>165347.52</v>
      </c>
      <c r="CJQ15" s="5">
        <v>165347.52</v>
      </c>
      <c r="CJR15" s="5">
        <v>165347.52</v>
      </c>
      <c r="CJS15" s="5">
        <v>165347.52</v>
      </c>
      <c r="CJT15" s="5">
        <v>165347.52</v>
      </c>
      <c r="CJU15" s="5">
        <v>165347.52</v>
      </c>
      <c r="CJV15" s="5">
        <v>165347.52</v>
      </c>
      <c r="CJW15" s="5">
        <v>165347.52</v>
      </c>
      <c r="CJX15" s="5">
        <v>165347.52</v>
      </c>
      <c r="CJY15" s="5">
        <v>165347.52</v>
      </c>
      <c r="CJZ15" s="5">
        <v>165347.52</v>
      </c>
      <c r="CKA15" s="5">
        <v>165347.52</v>
      </c>
      <c r="CKB15" s="5">
        <v>165347.52</v>
      </c>
      <c r="CKC15" s="5">
        <v>165347.52</v>
      </c>
      <c r="CKD15" s="5">
        <v>165347.52</v>
      </c>
      <c r="CKE15" s="5">
        <v>165347.52</v>
      </c>
      <c r="CKF15" s="5">
        <v>165347.52</v>
      </c>
      <c r="CKG15" s="5">
        <v>165347.52</v>
      </c>
      <c r="CKH15" s="5">
        <v>165347.52</v>
      </c>
      <c r="CKI15" s="5">
        <v>165347.52</v>
      </c>
      <c r="CKJ15" s="5">
        <v>165347.52</v>
      </c>
      <c r="CKK15" s="5">
        <v>165347.52</v>
      </c>
      <c r="CKL15" s="5">
        <v>165347.52</v>
      </c>
      <c r="CKM15" s="5">
        <v>165347.52</v>
      </c>
      <c r="CKN15" s="5">
        <v>165347.52</v>
      </c>
      <c r="CKO15" s="5">
        <v>165347.52</v>
      </c>
      <c r="CKP15" s="5">
        <v>165347.52</v>
      </c>
      <c r="CKQ15" s="5">
        <v>165347.52</v>
      </c>
      <c r="CKR15" s="5">
        <v>165347.52</v>
      </c>
      <c r="CKS15" s="5">
        <v>165347.52</v>
      </c>
      <c r="CKT15" s="5">
        <v>165347.52</v>
      </c>
      <c r="CKU15" s="5">
        <v>165347.52</v>
      </c>
      <c r="CKV15" s="5">
        <v>165347.52</v>
      </c>
      <c r="CKW15" s="5">
        <v>165347.52</v>
      </c>
      <c r="CKX15" s="5">
        <v>165347.52</v>
      </c>
      <c r="CKY15" s="5">
        <v>165347.52</v>
      </c>
      <c r="CKZ15" s="5">
        <v>165347.52</v>
      </c>
      <c r="CLA15" s="5">
        <v>165347.52</v>
      </c>
      <c r="CLB15" s="5">
        <v>165347.52</v>
      </c>
      <c r="CLC15" s="5">
        <v>165347.52</v>
      </c>
      <c r="CLD15" s="5">
        <v>165347.52</v>
      </c>
      <c r="CLE15" s="5">
        <v>165347.52</v>
      </c>
      <c r="CLF15" s="5">
        <v>165347.52</v>
      </c>
      <c r="CLG15" s="5">
        <v>165347.52</v>
      </c>
      <c r="CLH15" s="5">
        <v>165347.52</v>
      </c>
      <c r="CLI15" s="5">
        <v>165347.52</v>
      </c>
      <c r="CLJ15" s="5">
        <v>165347.52</v>
      </c>
      <c r="CLK15" s="5">
        <v>165347.52</v>
      </c>
      <c r="CLL15" s="5">
        <v>165347.52</v>
      </c>
      <c r="CLM15" s="5">
        <v>165347.52</v>
      </c>
      <c r="CLN15" s="5">
        <v>165347.52</v>
      </c>
      <c r="CLO15" s="5">
        <v>165347.52</v>
      </c>
      <c r="CLP15" s="5">
        <v>165347.52</v>
      </c>
      <c r="CLQ15" s="5">
        <v>165347.52</v>
      </c>
      <c r="CLR15" s="5">
        <v>165347.52</v>
      </c>
      <c r="CLS15" s="5">
        <v>165347.52</v>
      </c>
      <c r="CLT15" s="5">
        <v>165347.52</v>
      </c>
      <c r="CLU15" s="5">
        <v>165347.52</v>
      </c>
      <c r="CLV15" s="5">
        <v>165347.52</v>
      </c>
      <c r="CLW15" s="5">
        <v>165347.52</v>
      </c>
      <c r="CLX15" s="5">
        <v>165347.52</v>
      </c>
      <c r="CLY15" s="5">
        <v>165347.52</v>
      </c>
      <c r="CLZ15" s="5">
        <v>165347.52</v>
      </c>
      <c r="CMA15" s="5">
        <v>165347.52</v>
      </c>
      <c r="CMB15" s="5">
        <v>165347.52</v>
      </c>
      <c r="CMC15" s="5">
        <v>165347.52</v>
      </c>
      <c r="CMD15" s="5">
        <v>165347.52</v>
      </c>
      <c r="CME15" s="5">
        <v>165347.52</v>
      </c>
      <c r="CMF15" s="5">
        <v>165347.52</v>
      </c>
      <c r="CMG15" s="5">
        <v>165347.52</v>
      </c>
      <c r="CMH15" s="5">
        <v>165347.52</v>
      </c>
      <c r="CMI15" s="5">
        <v>165347.52</v>
      </c>
      <c r="CMJ15" s="5">
        <v>165347.52</v>
      </c>
      <c r="CMK15" s="5">
        <v>165347.52</v>
      </c>
      <c r="CML15" s="5">
        <v>165347.52</v>
      </c>
      <c r="CMM15" s="5">
        <v>165347.52</v>
      </c>
      <c r="CMN15" s="5">
        <v>165347.52</v>
      </c>
      <c r="CMO15" s="5">
        <v>165347.52</v>
      </c>
      <c r="CMP15" s="5">
        <v>165347.52</v>
      </c>
      <c r="CMQ15" s="5">
        <v>165347.52</v>
      </c>
      <c r="CMR15" s="5">
        <v>165347.52</v>
      </c>
      <c r="CMS15" s="5">
        <v>165347.52</v>
      </c>
      <c r="CMT15" s="5">
        <v>165347.52</v>
      </c>
      <c r="CMU15" s="5">
        <v>165347.52</v>
      </c>
      <c r="CMV15" s="5">
        <v>165347.52</v>
      </c>
      <c r="CMW15" s="5">
        <v>165347.52</v>
      </c>
      <c r="CMX15" s="5">
        <v>165347.52</v>
      </c>
      <c r="CMY15" s="5">
        <v>165347.52</v>
      </c>
      <c r="CMZ15" s="5">
        <v>165347.52</v>
      </c>
      <c r="CNA15" s="5">
        <v>165347.52</v>
      </c>
      <c r="CNB15" s="5">
        <v>165347.52</v>
      </c>
      <c r="CNC15" s="5">
        <v>165347.52</v>
      </c>
      <c r="CND15" s="5">
        <v>165347.52</v>
      </c>
      <c r="CNE15" s="5">
        <v>165347.52</v>
      </c>
      <c r="CNF15" s="5">
        <v>165347.52</v>
      </c>
      <c r="CNG15" s="5">
        <v>165347.52</v>
      </c>
      <c r="CNH15" s="5">
        <v>165347.52</v>
      </c>
      <c r="CNI15" s="5">
        <v>165347.52</v>
      </c>
      <c r="CNJ15" s="5">
        <v>165347.52</v>
      </c>
      <c r="CNK15" s="5">
        <v>165347.52</v>
      </c>
      <c r="CNL15" s="5">
        <v>165347.52</v>
      </c>
      <c r="CNM15" s="5">
        <v>165347.52</v>
      </c>
      <c r="CNN15" s="5">
        <v>165347.52</v>
      </c>
      <c r="CNO15" s="5">
        <v>165347.52</v>
      </c>
      <c r="CNP15" s="5">
        <v>165347.52</v>
      </c>
      <c r="CNQ15" s="5">
        <v>165347.52</v>
      </c>
      <c r="CNR15" s="5">
        <v>165347.52</v>
      </c>
      <c r="CNS15" s="5">
        <v>165347.52</v>
      </c>
      <c r="CNT15" s="5">
        <v>165347.52</v>
      </c>
      <c r="CNU15" s="5">
        <v>165347.52</v>
      </c>
      <c r="CNV15" s="5">
        <v>165347.52</v>
      </c>
      <c r="CNW15" s="5">
        <v>165347.52</v>
      </c>
      <c r="CNX15" s="5">
        <v>165347.52</v>
      </c>
      <c r="CNY15" s="5">
        <v>165347.52</v>
      </c>
      <c r="CNZ15" s="5">
        <v>165347.52</v>
      </c>
      <c r="COA15" s="5">
        <v>165347.52</v>
      </c>
      <c r="COB15" s="5">
        <v>165347.52</v>
      </c>
      <c r="COC15" s="5">
        <v>165347.52</v>
      </c>
      <c r="COD15" s="5">
        <v>165347.52</v>
      </c>
      <c r="COE15" s="5">
        <v>165347.52</v>
      </c>
      <c r="COF15" s="5">
        <v>165347.52</v>
      </c>
      <c r="COG15" s="5">
        <v>165347.52</v>
      </c>
      <c r="COH15" s="5">
        <v>165347.52</v>
      </c>
      <c r="COI15" s="5">
        <v>165347.52</v>
      </c>
      <c r="COJ15" s="5">
        <v>165347.52</v>
      </c>
      <c r="COK15" s="5">
        <v>165347.52</v>
      </c>
      <c r="COL15" s="5">
        <v>165347.52</v>
      </c>
      <c r="COM15" s="5">
        <v>165347.52</v>
      </c>
      <c r="CON15" s="5">
        <v>165347.52</v>
      </c>
      <c r="COO15" s="5">
        <v>165347.52</v>
      </c>
      <c r="COP15" s="5">
        <v>165347.52</v>
      </c>
      <c r="COQ15" s="5">
        <v>165347.52</v>
      </c>
      <c r="COR15" s="5">
        <v>165347.52</v>
      </c>
      <c r="COS15" s="5">
        <v>165347.52</v>
      </c>
      <c r="COT15" s="5">
        <v>165347.52</v>
      </c>
      <c r="COU15" s="5">
        <v>165347.52</v>
      </c>
      <c r="COV15" s="5">
        <v>165347.52</v>
      </c>
      <c r="COW15" s="5">
        <v>165347.52</v>
      </c>
      <c r="COX15" s="5">
        <v>165347.52</v>
      </c>
      <c r="COY15" s="5">
        <v>165347.52</v>
      </c>
      <c r="COZ15" s="5">
        <v>165347.52</v>
      </c>
      <c r="CPA15" s="5">
        <v>165347.52</v>
      </c>
      <c r="CPB15" s="5">
        <v>165347.52</v>
      </c>
      <c r="CPC15" s="5">
        <v>165347.52</v>
      </c>
      <c r="CPD15" s="5">
        <v>165347.52</v>
      </c>
      <c r="CPE15" s="5">
        <v>165347.52</v>
      </c>
      <c r="CPF15" s="5">
        <v>165347.52</v>
      </c>
      <c r="CPG15" s="5">
        <v>165347.52</v>
      </c>
      <c r="CPH15" s="5">
        <v>165347.52</v>
      </c>
      <c r="CPI15" s="5">
        <v>165347.52</v>
      </c>
      <c r="CPJ15" s="5">
        <v>165347.52</v>
      </c>
      <c r="CPK15" s="5">
        <v>165347.52</v>
      </c>
      <c r="CPL15" s="5">
        <v>165347.52</v>
      </c>
      <c r="CPM15" s="5">
        <v>165347.52</v>
      </c>
      <c r="CPN15" s="5">
        <v>165347.52</v>
      </c>
      <c r="CPO15" s="5">
        <v>165347.52</v>
      </c>
      <c r="CPP15" s="5">
        <v>165347.52</v>
      </c>
      <c r="CPQ15" s="5">
        <v>165347.52</v>
      </c>
      <c r="CPR15" s="5">
        <v>165347.52</v>
      </c>
      <c r="CPS15" s="5">
        <v>165347.52</v>
      </c>
      <c r="CPT15" s="5">
        <v>165347.52</v>
      </c>
      <c r="CPU15" s="5">
        <v>165347.52</v>
      </c>
      <c r="CPV15" s="5">
        <v>165347.52</v>
      </c>
      <c r="CPW15" s="5">
        <v>165347.52</v>
      </c>
      <c r="CPX15" s="5">
        <v>165347.52</v>
      </c>
      <c r="CPY15" s="5">
        <v>165347.52</v>
      </c>
      <c r="CPZ15" s="5">
        <v>165347.52</v>
      </c>
      <c r="CQA15" s="5">
        <v>165347.52</v>
      </c>
      <c r="CQB15" s="5">
        <v>165347.52</v>
      </c>
      <c r="CQC15" s="5">
        <v>165347.52</v>
      </c>
      <c r="CQD15" s="5">
        <v>165347.52</v>
      </c>
      <c r="CQE15" s="5">
        <v>165347.52</v>
      </c>
      <c r="CQF15" s="5">
        <v>165347.52</v>
      </c>
      <c r="CQG15" s="5">
        <v>165347.52</v>
      </c>
      <c r="CQH15" s="5">
        <v>165347.52</v>
      </c>
      <c r="CQI15" s="5">
        <v>165347.52</v>
      </c>
      <c r="CQJ15" s="5">
        <v>165347.52</v>
      </c>
      <c r="CQK15" s="5">
        <v>165347.52</v>
      </c>
      <c r="CQL15" s="5">
        <v>165347.52</v>
      </c>
      <c r="CQM15" s="5">
        <v>165347.52</v>
      </c>
      <c r="CQN15" s="5">
        <v>165347.52</v>
      </c>
      <c r="CQO15" s="5">
        <v>165347.52</v>
      </c>
      <c r="CQP15" s="5">
        <v>165347.52</v>
      </c>
      <c r="CQQ15" s="5">
        <v>165347.52</v>
      </c>
      <c r="CQR15" s="5">
        <v>165347.52</v>
      </c>
      <c r="CQS15" s="5">
        <v>165347.52</v>
      </c>
      <c r="CQT15" s="5">
        <v>165347.52</v>
      </c>
      <c r="CQU15" s="5">
        <v>165347.52</v>
      </c>
      <c r="CQV15" s="5">
        <v>165347.52</v>
      </c>
      <c r="CQW15" s="5">
        <v>165347.52</v>
      </c>
      <c r="CQX15" s="5">
        <v>165347.52</v>
      </c>
      <c r="CQY15" s="5">
        <v>165347.52</v>
      </c>
      <c r="CQZ15" s="5">
        <v>165347.52</v>
      </c>
      <c r="CRA15" s="5">
        <v>165347.52</v>
      </c>
      <c r="CRB15" s="5">
        <v>165347.52</v>
      </c>
      <c r="CRC15" s="5">
        <v>165347.52</v>
      </c>
      <c r="CRD15" s="5">
        <v>165347.52</v>
      </c>
      <c r="CRE15" s="5">
        <v>165347.52</v>
      </c>
      <c r="CRF15" s="5">
        <v>165347.52</v>
      </c>
      <c r="CRG15" s="5">
        <v>165347.52</v>
      </c>
      <c r="CRH15" s="5">
        <v>165347.52</v>
      </c>
      <c r="CRI15" s="5">
        <v>165347.52</v>
      </c>
      <c r="CRJ15" s="5">
        <v>165347.52</v>
      </c>
      <c r="CRK15" s="5">
        <v>165347.52</v>
      </c>
      <c r="CRL15" s="5">
        <v>165347.52</v>
      </c>
      <c r="CRM15" s="5">
        <v>165347.52</v>
      </c>
      <c r="CRN15" s="5">
        <v>165347.52</v>
      </c>
      <c r="CRO15" s="5">
        <v>165347.52</v>
      </c>
      <c r="CRP15" s="5">
        <v>165347.52</v>
      </c>
      <c r="CRQ15" s="5">
        <v>165347.52</v>
      </c>
      <c r="CRR15" s="5">
        <v>165347.52</v>
      </c>
      <c r="CRS15" s="5">
        <v>165347.52</v>
      </c>
      <c r="CRT15" s="5">
        <v>165347.52</v>
      </c>
      <c r="CRU15" s="5">
        <v>165347.52</v>
      </c>
      <c r="CRV15" s="5">
        <v>165347.52</v>
      </c>
      <c r="CRW15" s="5">
        <v>165347.52</v>
      </c>
      <c r="CRX15" s="5">
        <v>165347.52</v>
      </c>
      <c r="CRY15" s="5">
        <v>165347.52</v>
      </c>
      <c r="CRZ15" s="5">
        <v>165347.52</v>
      </c>
      <c r="CSA15" s="5">
        <v>165347.52</v>
      </c>
      <c r="CSB15" s="5">
        <v>165347.52</v>
      </c>
      <c r="CSC15" s="5">
        <v>165347.52</v>
      </c>
      <c r="CSD15" s="5">
        <v>165347.52</v>
      </c>
      <c r="CSE15" s="5">
        <v>165347.52</v>
      </c>
      <c r="CSF15" s="5">
        <v>165347.52</v>
      </c>
      <c r="CSG15" s="5">
        <v>165347.52</v>
      </c>
      <c r="CSH15" s="5">
        <v>165347.52</v>
      </c>
      <c r="CSI15" s="5">
        <v>165347.52</v>
      </c>
      <c r="CSJ15" s="5">
        <v>165347.52</v>
      </c>
      <c r="CSK15" s="5">
        <v>165347.52</v>
      </c>
      <c r="CSL15" s="5">
        <v>165347.52</v>
      </c>
      <c r="CSM15" s="5">
        <v>165347.52</v>
      </c>
      <c r="CSN15" s="5">
        <v>165347.52</v>
      </c>
      <c r="CSO15" s="5">
        <v>165347.52</v>
      </c>
      <c r="CSP15" s="5">
        <v>165347.52</v>
      </c>
      <c r="CSQ15" s="5">
        <v>165347.52</v>
      </c>
      <c r="CSR15" s="5">
        <v>165347.52</v>
      </c>
      <c r="CSS15" s="5">
        <v>165347.52</v>
      </c>
      <c r="CST15" s="5">
        <v>165347.52</v>
      </c>
      <c r="CSU15" s="5">
        <v>165347.52</v>
      </c>
      <c r="CSV15" s="5">
        <v>165347.52</v>
      </c>
      <c r="CSW15" s="5">
        <v>165347.52</v>
      </c>
      <c r="CSX15" s="5">
        <v>165347.52</v>
      </c>
      <c r="CSY15" s="5">
        <v>165347.52</v>
      </c>
      <c r="CSZ15" s="5">
        <v>165347.52</v>
      </c>
      <c r="CTA15" s="5">
        <v>165347.52</v>
      </c>
      <c r="CTB15" s="5">
        <v>165347.52</v>
      </c>
      <c r="CTC15" s="5">
        <v>165347.52</v>
      </c>
      <c r="CTD15" s="5">
        <v>165347.52</v>
      </c>
      <c r="CTE15" s="5">
        <v>165347.52</v>
      </c>
      <c r="CTF15" s="5">
        <v>165347.52</v>
      </c>
      <c r="CTG15" s="5">
        <v>165347.52</v>
      </c>
      <c r="CTH15" s="5">
        <v>165347.52</v>
      </c>
      <c r="CTI15" s="5">
        <v>165347.52</v>
      </c>
      <c r="CTJ15" s="5">
        <v>165347.52</v>
      </c>
      <c r="CTK15" s="5">
        <v>165347.52</v>
      </c>
      <c r="CTL15" s="5">
        <v>165347.52</v>
      </c>
      <c r="CTM15" s="5">
        <v>165347.52</v>
      </c>
      <c r="CTN15" s="5">
        <v>165347.52</v>
      </c>
      <c r="CTO15" s="5">
        <v>165347.52</v>
      </c>
      <c r="CTP15" s="5">
        <v>165347.52</v>
      </c>
      <c r="CTQ15" s="5">
        <v>165347.52</v>
      </c>
      <c r="CTR15" s="5">
        <v>165347.52</v>
      </c>
      <c r="CTS15" s="5">
        <v>165347.52</v>
      </c>
      <c r="CTT15" s="5">
        <v>165347.52</v>
      </c>
      <c r="CTU15" s="5">
        <v>165347.52</v>
      </c>
      <c r="CTV15" s="5">
        <v>165347.52</v>
      </c>
      <c r="CTW15" s="5">
        <v>165347.52</v>
      </c>
      <c r="CTX15" s="5">
        <v>165347.52</v>
      </c>
      <c r="CTY15" s="5">
        <v>165347.52</v>
      </c>
      <c r="CTZ15" s="5">
        <v>165347.52</v>
      </c>
      <c r="CUA15" s="5">
        <v>165347.52</v>
      </c>
      <c r="CUB15" s="5">
        <v>165347.52</v>
      </c>
      <c r="CUC15" s="5">
        <v>165347.52</v>
      </c>
      <c r="CUD15" s="5">
        <v>165347.52</v>
      </c>
      <c r="CUE15" s="5">
        <v>165347.52</v>
      </c>
      <c r="CUF15" s="5">
        <v>165347.52</v>
      </c>
      <c r="CUG15" s="5">
        <v>165347.52</v>
      </c>
      <c r="CUH15" s="5">
        <v>165347.52</v>
      </c>
      <c r="CUI15" s="5">
        <v>165347.52</v>
      </c>
      <c r="CUJ15" s="5">
        <v>165347.52</v>
      </c>
      <c r="CUK15" s="5">
        <v>165347.52</v>
      </c>
      <c r="CUL15" s="5">
        <v>165347.52</v>
      </c>
      <c r="CUM15" s="5">
        <v>165347.52</v>
      </c>
      <c r="CUN15" s="5">
        <v>165347.52</v>
      </c>
      <c r="CUO15" s="5">
        <v>165347.52</v>
      </c>
      <c r="CUP15" s="5">
        <v>165347.52</v>
      </c>
      <c r="CUQ15" s="5">
        <v>165347.52</v>
      </c>
      <c r="CUR15" s="5">
        <v>165347.52</v>
      </c>
      <c r="CUS15" s="5">
        <v>165347.52</v>
      </c>
      <c r="CUT15" s="5">
        <v>165347.52</v>
      </c>
      <c r="CUU15" s="5">
        <v>165347.52</v>
      </c>
      <c r="CUV15" s="5">
        <v>165347.52</v>
      </c>
      <c r="CUW15" s="5">
        <v>165347.52</v>
      </c>
      <c r="CUX15" s="5">
        <v>165347.52</v>
      </c>
      <c r="CUY15" s="5">
        <v>165347.52</v>
      </c>
      <c r="CUZ15" s="5">
        <v>165347.52</v>
      </c>
      <c r="CVA15" s="5">
        <v>165347.52</v>
      </c>
      <c r="CVB15" s="5">
        <v>165347.52</v>
      </c>
      <c r="CVC15" s="5">
        <v>165347.52</v>
      </c>
      <c r="CVD15" s="5">
        <v>165347.52</v>
      </c>
      <c r="CVE15" s="5">
        <v>165347.52</v>
      </c>
      <c r="CVF15" s="5">
        <v>165347.52</v>
      </c>
      <c r="CVG15" s="5">
        <v>165347.52</v>
      </c>
      <c r="CVH15" s="5">
        <v>165347.52</v>
      </c>
      <c r="CVI15" s="5">
        <v>165347.52</v>
      </c>
      <c r="CVJ15" s="5">
        <v>165347.52</v>
      </c>
      <c r="CVK15" s="5">
        <v>165347.52</v>
      </c>
      <c r="CVL15" s="5">
        <v>165347.52</v>
      </c>
      <c r="CVM15" s="5">
        <v>165347.52</v>
      </c>
      <c r="CVN15" s="5">
        <v>165347.52</v>
      </c>
      <c r="CVO15" s="5">
        <v>165347.52</v>
      </c>
      <c r="CVP15" s="5">
        <v>165347.52</v>
      </c>
      <c r="CVQ15" s="5">
        <v>165347.52</v>
      </c>
      <c r="CVR15" s="5">
        <v>165347.52</v>
      </c>
      <c r="CVS15" s="5">
        <v>165347.52</v>
      </c>
      <c r="CVT15" s="5">
        <v>165347.52</v>
      </c>
      <c r="CVU15" s="5">
        <v>165347.52</v>
      </c>
      <c r="CVV15" s="5">
        <v>165347.52</v>
      </c>
      <c r="CVW15" s="5">
        <v>165347.52</v>
      </c>
      <c r="CVX15" s="5">
        <v>165347.52</v>
      </c>
      <c r="CVY15" s="5">
        <v>165347.52</v>
      </c>
      <c r="CVZ15" s="5">
        <v>165347.52</v>
      </c>
      <c r="CWA15" s="5">
        <v>165347.52</v>
      </c>
      <c r="CWB15" s="5">
        <v>165347.52</v>
      </c>
      <c r="CWC15" s="5">
        <v>165347.52</v>
      </c>
      <c r="CWD15" s="5">
        <v>165347.52</v>
      </c>
      <c r="CWE15" s="5">
        <v>165347.52</v>
      </c>
      <c r="CWF15" s="5">
        <v>165347.52</v>
      </c>
      <c r="CWG15" s="5">
        <v>165347.52</v>
      </c>
      <c r="CWH15" s="5">
        <v>165347.52</v>
      </c>
      <c r="CWI15" s="5">
        <v>165347.52</v>
      </c>
      <c r="CWJ15" s="5">
        <v>165347.52</v>
      </c>
      <c r="CWK15" s="5">
        <v>165347.52</v>
      </c>
      <c r="CWL15" s="5">
        <v>165347.52</v>
      </c>
      <c r="CWM15" s="5">
        <v>165347.52</v>
      </c>
      <c r="CWN15" s="5">
        <v>165347.52</v>
      </c>
      <c r="CWO15" s="5">
        <v>165347.52</v>
      </c>
      <c r="CWP15" s="5">
        <v>165347.52</v>
      </c>
      <c r="CWQ15" s="5">
        <v>165347.52</v>
      </c>
      <c r="CWR15" s="5">
        <v>165347.52</v>
      </c>
      <c r="CWS15" s="5">
        <v>165347.52</v>
      </c>
      <c r="CWT15" s="5">
        <v>165347.52</v>
      </c>
      <c r="CWU15" s="5">
        <v>165347.52</v>
      </c>
      <c r="CWV15" s="5">
        <v>165347.52</v>
      </c>
      <c r="CWW15" s="5">
        <v>165347.52</v>
      </c>
      <c r="CWX15" s="5">
        <v>165347.52</v>
      </c>
      <c r="CWY15" s="5">
        <v>165347.52</v>
      </c>
      <c r="CWZ15" s="5">
        <v>165347.52</v>
      </c>
      <c r="CXA15" s="5">
        <v>165347.52</v>
      </c>
      <c r="CXB15" s="5">
        <v>165347.52</v>
      </c>
      <c r="CXC15" s="5">
        <v>165347.52</v>
      </c>
      <c r="CXD15" s="5">
        <v>165347.52</v>
      </c>
      <c r="CXE15" s="5">
        <v>165347.52</v>
      </c>
      <c r="CXF15" s="5">
        <v>165347.52</v>
      </c>
      <c r="CXG15" s="5">
        <v>165347.52</v>
      </c>
      <c r="CXH15" s="5">
        <v>165347.52</v>
      </c>
      <c r="CXI15" s="5">
        <v>165347.52</v>
      </c>
      <c r="CXJ15" s="5">
        <v>165347.52</v>
      </c>
      <c r="CXK15" s="5">
        <v>165347.52</v>
      </c>
      <c r="CXL15" s="5">
        <v>165347.52</v>
      </c>
      <c r="CXM15" s="5">
        <v>165347.52</v>
      </c>
      <c r="CXN15" s="5">
        <v>165347.52</v>
      </c>
      <c r="CXO15" s="5">
        <v>165347.52</v>
      </c>
      <c r="CXP15" s="5">
        <v>165347.52</v>
      </c>
      <c r="CXQ15" s="5">
        <v>165347.52</v>
      </c>
      <c r="CXR15" s="5">
        <v>165347.52</v>
      </c>
      <c r="CXS15" s="5">
        <v>165347.52</v>
      </c>
      <c r="CXT15" s="5">
        <v>165347.52</v>
      </c>
      <c r="CXU15" s="5">
        <v>165347.52</v>
      </c>
      <c r="CXV15" s="5">
        <v>165347.52</v>
      </c>
      <c r="CXW15" s="5">
        <v>165347.52</v>
      </c>
      <c r="CXX15" s="5">
        <v>165347.52</v>
      </c>
      <c r="CXY15" s="5">
        <v>165347.52</v>
      </c>
      <c r="CXZ15" s="5">
        <v>165347.52</v>
      </c>
      <c r="CYA15" s="5">
        <v>165347.52</v>
      </c>
      <c r="CYB15" s="5">
        <v>165347.52</v>
      </c>
      <c r="CYC15" s="5">
        <v>165347.52</v>
      </c>
      <c r="CYD15" s="5">
        <v>165347.52</v>
      </c>
      <c r="CYE15" s="5">
        <v>165347.52</v>
      </c>
      <c r="CYF15" s="5">
        <v>165347.52</v>
      </c>
      <c r="CYG15" s="5">
        <v>165347.52</v>
      </c>
      <c r="CYH15" s="5">
        <v>165347.52</v>
      </c>
      <c r="CYI15" s="5">
        <v>165347.52</v>
      </c>
      <c r="CYJ15" s="5">
        <v>165347.52</v>
      </c>
      <c r="CYK15" s="5">
        <v>165347.52</v>
      </c>
      <c r="CYL15" s="5">
        <v>165347.52</v>
      </c>
      <c r="CYM15" s="5">
        <v>165347.52</v>
      </c>
      <c r="CYN15" s="5">
        <v>165347.52</v>
      </c>
      <c r="CYO15" s="5">
        <v>165347.52</v>
      </c>
      <c r="CYP15" s="5">
        <v>165347.52</v>
      </c>
      <c r="CYQ15" s="5">
        <v>165347.52</v>
      </c>
      <c r="CYR15" s="5">
        <v>165347.52</v>
      </c>
      <c r="CYS15" s="5">
        <v>165347.52</v>
      </c>
      <c r="CYT15" s="5">
        <v>165347.52</v>
      </c>
      <c r="CYU15" s="5">
        <v>165347.52</v>
      </c>
      <c r="CYV15" s="5">
        <v>165347.52</v>
      </c>
      <c r="CYW15" s="5">
        <v>165347.52</v>
      </c>
      <c r="CYX15" s="5">
        <v>165347.52</v>
      </c>
      <c r="CYY15" s="5">
        <v>165347.52</v>
      </c>
      <c r="CYZ15" s="5">
        <v>165347.52</v>
      </c>
      <c r="CZA15" s="5">
        <v>165347.52</v>
      </c>
      <c r="CZB15" s="5">
        <v>165347.52</v>
      </c>
      <c r="CZC15" s="5">
        <v>165347.52</v>
      </c>
      <c r="CZD15" s="5">
        <v>165347.52</v>
      </c>
      <c r="CZE15" s="5">
        <v>165347.52</v>
      </c>
      <c r="CZF15" s="5">
        <v>165347.52</v>
      </c>
      <c r="CZG15" s="5">
        <v>165347.52</v>
      </c>
      <c r="CZH15" s="5">
        <v>165347.52</v>
      </c>
      <c r="CZI15" s="5">
        <v>165347.52</v>
      </c>
      <c r="CZJ15" s="5">
        <v>165347.52</v>
      </c>
      <c r="CZK15" s="5">
        <v>165347.52</v>
      </c>
      <c r="CZL15" s="5">
        <v>165347.52</v>
      </c>
      <c r="CZM15" s="5">
        <v>165347.52</v>
      </c>
      <c r="CZN15" s="5">
        <v>165347.52</v>
      </c>
      <c r="CZO15" s="5">
        <v>165347.52</v>
      </c>
      <c r="CZP15" s="5">
        <v>165347.52</v>
      </c>
      <c r="CZQ15" s="5">
        <v>165347.52</v>
      </c>
      <c r="CZR15" s="5">
        <v>165347.52</v>
      </c>
      <c r="CZS15" s="5">
        <v>165347.52</v>
      </c>
      <c r="CZT15" s="5">
        <v>165347.52</v>
      </c>
      <c r="CZU15" s="5">
        <v>165347.52</v>
      </c>
      <c r="CZV15" s="5">
        <v>165347.52</v>
      </c>
      <c r="CZW15" s="5">
        <v>165347.52</v>
      </c>
      <c r="CZX15" s="5">
        <v>165347.52</v>
      </c>
      <c r="CZY15" s="5">
        <v>165347.52</v>
      </c>
      <c r="CZZ15" s="5">
        <v>165347.52</v>
      </c>
      <c r="DAA15" s="5">
        <v>165347.52</v>
      </c>
      <c r="DAB15" s="5">
        <v>165347.52</v>
      </c>
      <c r="DAC15" s="5">
        <v>165347.52</v>
      </c>
      <c r="DAD15" s="5">
        <v>165347.52</v>
      </c>
      <c r="DAE15" s="5">
        <v>165347.52</v>
      </c>
      <c r="DAF15" s="5">
        <v>165347.52</v>
      </c>
      <c r="DAG15" s="5">
        <v>165347.52</v>
      </c>
      <c r="DAH15" s="5">
        <v>165347.52</v>
      </c>
      <c r="DAI15" s="5">
        <v>165347.52</v>
      </c>
      <c r="DAJ15" s="5">
        <v>165347.52</v>
      </c>
      <c r="DAK15" s="5">
        <v>165347.52</v>
      </c>
      <c r="DAL15" s="5">
        <v>165347.52</v>
      </c>
      <c r="DAM15" s="5">
        <v>165347.52</v>
      </c>
      <c r="DAN15" s="5">
        <v>165347.52</v>
      </c>
      <c r="DAO15" s="5">
        <v>165347.52</v>
      </c>
      <c r="DAP15" s="5">
        <v>165347.52</v>
      </c>
      <c r="DAQ15" s="5">
        <v>165347.52</v>
      </c>
      <c r="DAR15" s="5">
        <v>165347.52</v>
      </c>
      <c r="DAS15" s="5">
        <v>165347.52</v>
      </c>
      <c r="DAT15" s="5">
        <v>165347.52</v>
      </c>
      <c r="DAU15" s="5">
        <v>165347.52</v>
      </c>
      <c r="DAV15" s="5">
        <v>165347.52</v>
      </c>
      <c r="DAW15" s="5">
        <v>165347.52</v>
      </c>
      <c r="DAX15" s="5">
        <v>165347.52</v>
      </c>
      <c r="DAY15" s="5">
        <v>165347.52</v>
      </c>
      <c r="DAZ15" s="5">
        <v>165347.52</v>
      </c>
      <c r="DBA15" s="5">
        <v>165347.52</v>
      </c>
      <c r="DBB15" s="5">
        <v>165347.52</v>
      </c>
      <c r="DBC15" s="5">
        <v>165347.52</v>
      </c>
      <c r="DBD15" s="5">
        <v>165347.52</v>
      </c>
      <c r="DBE15" s="5">
        <v>165347.52</v>
      </c>
      <c r="DBF15" s="5">
        <v>165347.52</v>
      </c>
      <c r="DBG15" s="5">
        <v>165347.52</v>
      </c>
      <c r="DBH15" s="5">
        <v>165347.52</v>
      </c>
      <c r="DBI15" s="5">
        <v>165347.52</v>
      </c>
      <c r="DBJ15" s="5">
        <v>165347.52</v>
      </c>
      <c r="DBK15" s="5">
        <v>165347.52</v>
      </c>
      <c r="DBL15" s="5">
        <v>165347.52</v>
      </c>
      <c r="DBM15" s="5">
        <v>165347.52</v>
      </c>
      <c r="DBN15" s="5">
        <v>165347.52</v>
      </c>
      <c r="DBO15" s="5">
        <v>165347.52</v>
      </c>
      <c r="DBP15" s="5">
        <v>165347.52</v>
      </c>
      <c r="DBQ15" s="5">
        <v>165347.52</v>
      </c>
      <c r="DBR15" s="5">
        <v>165347.52</v>
      </c>
      <c r="DBS15" s="5">
        <v>165347.52</v>
      </c>
      <c r="DBT15" s="5">
        <v>165347.52</v>
      </c>
      <c r="DBU15" s="5">
        <v>165347.52</v>
      </c>
      <c r="DBV15" s="5">
        <v>165347.52</v>
      </c>
      <c r="DBW15" s="5">
        <v>165347.52</v>
      </c>
      <c r="DBX15" s="5">
        <v>165347.52</v>
      </c>
      <c r="DBY15" s="5">
        <v>165347.52</v>
      </c>
      <c r="DBZ15" s="5">
        <v>165347.52</v>
      </c>
      <c r="DCA15" s="5">
        <v>165347.52</v>
      </c>
      <c r="DCB15" s="5">
        <v>165347.52</v>
      </c>
      <c r="DCC15" s="5">
        <v>165347.52</v>
      </c>
      <c r="DCD15" s="5">
        <v>165347.52</v>
      </c>
      <c r="DCE15" s="5">
        <v>165347.52</v>
      </c>
      <c r="DCF15" s="5">
        <v>165347.52</v>
      </c>
      <c r="DCG15" s="5">
        <v>165347.52</v>
      </c>
      <c r="DCH15" s="5">
        <v>165347.52</v>
      </c>
      <c r="DCI15" s="5">
        <v>165347.52</v>
      </c>
      <c r="DCJ15" s="5">
        <v>165347.52</v>
      </c>
      <c r="DCK15" s="5">
        <v>165347.52</v>
      </c>
      <c r="DCL15" s="5">
        <v>165347.52</v>
      </c>
      <c r="DCM15" s="5">
        <v>165347.52</v>
      </c>
      <c r="DCN15" s="5">
        <v>165347.52</v>
      </c>
      <c r="DCO15" s="5">
        <v>165347.52</v>
      </c>
      <c r="DCP15" s="5">
        <v>165347.52</v>
      </c>
      <c r="DCQ15" s="5">
        <v>165347.52</v>
      </c>
      <c r="DCR15" s="5">
        <v>165347.52</v>
      </c>
      <c r="DCS15" s="5">
        <v>165347.52</v>
      </c>
      <c r="DCT15" s="5">
        <v>165347.52</v>
      </c>
      <c r="DCU15" s="5">
        <v>165347.52</v>
      </c>
      <c r="DCV15" s="5">
        <v>165347.52</v>
      </c>
      <c r="DCW15" s="5">
        <v>165347.52</v>
      </c>
      <c r="DCX15" s="5">
        <v>165347.52</v>
      </c>
      <c r="DCY15" s="5">
        <v>165347.52</v>
      </c>
      <c r="DCZ15" s="5">
        <v>165347.52</v>
      </c>
      <c r="DDA15" s="5">
        <v>165347.52</v>
      </c>
      <c r="DDB15" s="5">
        <v>165347.52</v>
      </c>
      <c r="DDC15" s="5">
        <v>165347.52</v>
      </c>
      <c r="DDD15" s="5">
        <v>165347.52</v>
      </c>
      <c r="DDE15" s="5">
        <v>165347.52</v>
      </c>
      <c r="DDF15" s="5">
        <v>165347.52</v>
      </c>
      <c r="DDG15" s="5">
        <v>165347.52</v>
      </c>
      <c r="DDH15" s="5">
        <v>165347.52</v>
      </c>
      <c r="DDI15" s="5">
        <v>165347.52</v>
      </c>
      <c r="DDJ15" s="5">
        <v>165347.52</v>
      </c>
      <c r="DDK15" s="5">
        <v>165347.52</v>
      </c>
      <c r="DDL15" s="5">
        <v>165347.52</v>
      </c>
      <c r="DDM15" s="5">
        <v>165347.52</v>
      </c>
      <c r="DDN15" s="5">
        <v>165347.52</v>
      </c>
      <c r="DDO15" s="5">
        <v>165347.52</v>
      </c>
      <c r="DDP15" s="5">
        <v>165347.52</v>
      </c>
      <c r="DDQ15" s="5">
        <v>165347.52</v>
      </c>
      <c r="DDR15" s="5">
        <v>165347.52</v>
      </c>
      <c r="DDS15" s="5">
        <v>165347.52</v>
      </c>
      <c r="DDT15" s="5">
        <v>165347.52</v>
      </c>
      <c r="DDU15" s="5">
        <v>165347.52</v>
      </c>
      <c r="DDV15" s="5">
        <v>165347.52</v>
      </c>
      <c r="DDW15" s="5">
        <v>165347.52</v>
      </c>
      <c r="DDX15" s="5">
        <v>165347.52</v>
      </c>
      <c r="DDY15" s="5">
        <v>165347.52</v>
      </c>
      <c r="DDZ15" s="5">
        <v>165347.52</v>
      </c>
      <c r="DEA15" s="5">
        <v>165347.52</v>
      </c>
      <c r="DEB15" s="5">
        <v>165347.52</v>
      </c>
      <c r="DEC15" s="5">
        <v>165347.52</v>
      </c>
      <c r="DED15" s="5">
        <v>165347.52</v>
      </c>
      <c r="DEE15" s="5">
        <v>165347.52</v>
      </c>
      <c r="DEF15" s="5">
        <v>165347.52</v>
      </c>
      <c r="DEG15" s="5">
        <v>165347.52</v>
      </c>
      <c r="DEH15" s="5">
        <v>165347.52</v>
      </c>
      <c r="DEI15" s="5">
        <v>165347.52</v>
      </c>
      <c r="DEJ15" s="5">
        <v>165347.52</v>
      </c>
      <c r="DEK15" s="5">
        <v>165347.52</v>
      </c>
      <c r="DEL15" s="5">
        <v>165347.52</v>
      </c>
      <c r="DEM15" s="5">
        <v>165347.52</v>
      </c>
      <c r="DEN15" s="5">
        <v>165347.52</v>
      </c>
      <c r="DEO15" s="5">
        <v>165347.52</v>
      </c>
      <c r="DEP15" s="5">
        <v>165347.52</v>
      </c>
      <c r="DEQ15" s="5">
        <v>165347.52</v>
      </c>
      <c r="DER15" s="5">
        <v>165347.52</v>
      </c>
      <c r="DES15" s="5">
        <v>165347.52</v>
      </c>
      <c r="DET15" s="5">
        <v>165347.52</v>
      </c>
      <c r="DEU15" s="5">
        <v>165347.52</v>
      </c>
      <c r="DEV15" s="5">
        <v>165347.52</v>
      </c>
      <c r="DEW15" s="5">
        <v>165347.52</v>
      </c>
      <c r="DEX15" s="5">
        <v>165347.52</v>
      </c>
      <c r="DEY15" s="5">
        <v>165347.52</v>
      </c>
      <c r="DEZ15" s="5">
        <v>165347.52</v>
      </c>
      <c r="DFA15" s="5">
        <v>165347.52</v>
      </c>
      <c r="DFB15" s="5">
        <v>165347.52</v>
      </c>
      <c r="DFC15" s="5">
        <v>165347.52</v>
      </c>
      <c r="DFD15" s="5">
        <v>165347.52</v>
      </c>
      <c r="DFE15" s="5">
        <v>165347.52</v>
      </c>
      <c r="DFF15" s="5">
        <v>165347.52</v>
      </c>
      <c r="DFG15" s="5">
        <v>165347.52</v>
      </c>
      <c r="DFH15" s="5">
        <v>165347.52</v>
      </c>
      <c r="DFI15" s="5">
        <v>165347.52</v>
      </c>
      <c r="DFJ15" s="5">
        <v>165347.52</v>
      </c>
      <c r="DFK15" s="5">
        <v>165347.52</v>
      </c>
      <c r="DFL15" s="5">
        <v>165347.52</v>
      </c>
      <c r="DFM15" s="5">
        <v>165347.52</v>
      </c>
      <c r="DFN15" s="5">
        <v>165347.52</v>
      </c>
      <c r="DFO15" s="5">
        <v>165347.52</v>
      </c>
      <c r="DFP15" s="5">
        <v>165347.52</v>
      </c>
      <c r="DFQ15" s="5">
        <v>165347.52</v>
      </c>
      <c r="DFR15" s="5">
        <v>165347.52</v>
      </c>
      <c r="DFS15" s="5">
        <v>165347.52</v>
      </c>
      <c r="DFT15" s="5">
        <v>165347.52</v>
      </c>
      <c r="DFU15" s="5">
        <v>165347.52</v>
      </c>
      <c r="DFV15" s="5">
        <v>165347.52</v>
      </c>
      <c r="DFW15" s="5">
        <v>165347.52</v>
      </c>
      <c r="DFX15" s="5">
        <v>165347.52</v>
      </c>
      <c r="DFY15" s="5">
        <v>165347.52</v>
      </c>
      <c r="DFZ15" s="5">
        <v>165347.52</v>
      </c>
      <c r="DGA15" s="5">
        <v>165347.52</v>
      </c>
      <c r="DGB15" s="5">
        <v>165347.52</v>
      </c>
      <c r="DGC15" s="5">
        <v>165347.52</v>
      </c>
      <c r="DGD15" s="5">
        <v>165347.52</v>
      </c>
      <c r="DGE15" s="5">
        <v>165347.52</v>
      </c>
      <c r="DGF15" s="5">
        <v>165347.52</v>
      </c>
      <c r="DGG15" s="5">
        <v>165347.52</v>
      </c>
      <c r="DGH15" s="5">
        <v>165347.52</v>
      </c>
      <c r="DGI15" s="5">
        <v>165347.52</v>
      </c>
      <c r="DGJ15" s="5">
        <v>165347.52</v>
      </c>
      <c r="DGK15" s="5">
        <v>165347.52</v>
      </c>
      <c r="DGL15" s="5">
        <v>165347.52</v>
      </c>
      <c r="DGM15" s="5">
        <v>165347.52</v>
      </c>
      <c r="DGN15" s="5">
        <v>165347.52</v>
      </c>
      <c r="DGO15" s="5">
        <v>165347.52</v>
      </c>
      <c r="DGP15" s="5">
        <v>165347.52</v>
      </c>
      <c r="DGQ15" s="5">
        <v>165347.52</v>
      </c>
      <c r="DGR15" s="5">
        <v>165347.52</v>
      </c>
      <c r="DGS15" s="5">
        <v>165347.52</v>
      </c>
      <c r="DGT15" s="5">
        <v>165347.52</v>
      </c>
      <c r="DGU15" s="5">
        <v>165347.52</v>
      </c>
      <c r="DGV15" s="5">
        <v>165347.52</v>
      </c>
      <c r="DGW15" s="5">
        <v>165347.52</v>
      </c>
      <c r="DGX15" s="5">
        <v>165347.52</v>
      </c>
      <c r="DGY15" s="5">
        <v>165347.52</v>
      </c>
      <c r="DGZ15" s="5">
        <v>165347.52</v>
      </c>
      <c r="DHA15" s="5">
        <v>165347.52</v>
      </c>
      <c r="DHB15" s="5">
        <v>165347.52</v>
      </c>
      <c r="DHC15" s="5">
        <v>165347.52</v>
      </c>
      <c r="DHD15" s="5">
        <v>165347.52</v>
      </c>
      <c r="DHE15" s="5">
        <v>165347.52</v>
      </c>
      <c r="DHF15" s="5">
        <v>165347.52</v>
      </c>
      <c r="DHG15" s="5">
        <v>165347.52</v>
      </c>
      <c r="DHH15" s="5">
        <v>165347.52</v>
      </c>
      <c r="DHI15" s="5">
        <v>165347.52</v>
      </c>
      <c r="DHJ15" s="5">
        <v>165347.52</v>
      </c>
      <c r="DHK15" s="5">
        <v>165347.52</v>
      </c>
      <c r="DHL15" s="5">
        <v>165347.52</v>
      </c>
      <c r="DHM15" s="5">
        <v>165347.52</v>
      </c>
      <c r="DHN15" s="5">
        <v>165347.52</v>
      </c>
      <c r="DHO15" s="5">
        <v>165347.52</v>
      </c>
      <c r="DHP15" s="5">
        <v>165347.52</v>
      </c>
      <c r="DHQ15" s="5">
        <v>165347.52</v>
      </c>
      <c r="DHR15" s="5">
        <v>165347.52</v>
      </c>
      <c r="DHS15" s="5">
        <v>165347.52</v>
      </c>
      <c r="DHT15" s="5">
        <v>165347.52</v>
      </c>
      <c r="DHU15" s="5">
        <v>165347.52</v>
      </c>
      <c r="DHV15" s="5">
        <v>165347.52</v>
      </c>
      <c r="DHW15" s="5">
        <v>165347.52</v>
      </c>
      <c r="DHX15" s="5">
        <v>165347.52</v>
      </c>
      <c r="DHY15" s="5">
        <v>165347.52</v>
      </c>
      <c r="DHZ15" s="5">
        <v>165347.52</v>
      </c>
      <c r="DIA15" s="5">
        <v>165347.52</v>
      </c>
      <c r="DIB15" s="5">
        <v>165347.52</v>
      </c>
      <c r="DIC15" s="5">
        <v>165347.52</v>
      </c>
      <c r="DID15" s="5">
        <v>165347.52</v>
      </c>
      <c r="DIE15" s="5">
        <v>165347.52</v>
      </c>
      <c r="DIF15" s="5">
        <v>165347.52</v>
      </c>
      <c r="DIG15" s="5">
        <v>165347.52</v>
      </c>
      <c r="DIH15" s="5">
        <v>165347.52</v>
      </c>
      <c r="DII15" s="5">
        <v>165347.52</v>
      </c>
      <c r="DIJ15" s="5">
        <v>165347.52</v>
      </c>
      <c r="DIK15" s="5">
        <v>165347.52</v>
      </c>
      <c r="DIL15" s="5">
        <v>165347.52</v>
      </c>
      <c r="DIM15" s="5">
        <v>165347.52</v>
      </c>
      <c r="DIN15" s="5">
        <v>165347.52</v>
      </c>
      <c r="DIO15" s="5">
        <v>165347.52</v>
      </c>
      <c r="DIP15" s="5">
        <v>165347.52</v>
      </c>
      <c r="DIQ15" s="5">
        <v>165347.52</v>
      </c>
      <c r="DIR15" s="5">
        <v>165347.52</v>
      </c>
      <c r="DIS15" s="5">
        <v>165347.52</v>
      </c>
      <c r="DIT15" s="5">
        <v>165347.52</v>
      </c>
      <c r="DIU15" s="5">
        <v>165347.52</v>
      </c>
      <c r="DIV15" s="5">
        <v>165347.52</v>
      </c>
      <c r="DIW15" s="5">
        <v>165347.52</v>
      </c>
      <c r="DIX15" s="5">
        <v>165347.52</v>
      </c>
      <c r="DIY15" s="5">
        <v>165347.52</v>
      </c>
      <c r="DIZ15" s="5">
        <v>165347.52</v>
      </c>
      <c r="DJA15" s="5">
        <v>165347.52</v>
      </c>
      <c r="DJB15" s="5">
        <v>165347.52</v>
      </c>
      <c r="DJC15" s="5">
        <v>165347.52</v>
      </c>
      <c r="DJD15" s="5">
        <v>165347.52</v>
      </c>
      <c r="DJE15" s="5">
        <v>165347.52</v>
      </c>
      <c r="DJF15" s="5">
        <v>165347.52</v>
      </c>
      <c r="DJG15" s="5">
        <v>165347.52</v>
      </c>
      <c r="DJH15" s="5">
        <v>165347.52</v>
      </c>
      <c r="DJI15" s="5">
        <v>165347.52</v>
      </c>
      <c r="DJJ15" s="5">
        <v>165347.52</v>
      </c>
      <c r="DJK15" s="5">
        <v>165347.52</v>
      </c>
      <c r="DJL15" s="5">
        <v>165347.52</v>
      </c>
      <c r="DJM15" s="5">
        <v>165347.52</v>
      </c>
      <c r="DJN15" s="5">
        <v>165347.52</v>
      </c>
      <c r="DJO15" s="5">
        <v>165347.52</v>
      </c>
      <c r="DJP15" s="5">
        <v>165347.52</v>
      </c>
      <c r="DJQ15" s="5">
        <v>165347.52</v>
      </c>
      <c r="DJR15" s="5">
        <v>165347.52</v>
      </c>
      <c r="DJS15" s="5">
        <v>165347.52</v>
      </c>
      <c r="DJT15" s="5">
        <v>165347.52</v>
      </c>
      <c r="DJU15" s="5">
        <v>165347.52</v>
      </c>
      <c r="DJV15" s="5">
        <v>165347.52</v>
      </c>
      <c r="DJW15" s="5">
        <v>165347.52</v>
      </c>
      <c r="DJX15" s="5">
        <v>165347.52</v>
      </c>
      <c r="DJY15" s="5">
        <v>165347.52</v>
      </c>
      <c r="DJZ15" s="5">
        <v>165347.52</v>
      </c>
      <c r="DKA15" s="5">
        <v>165347.52</v>
      </c>
      <c r="DKB15" s="5">
        <v>165347.52</v>
      </c>
      <c r="DKC15" s="5">
        <v>165347.52</v>
      </c>
      <c r="DKD15" s="5">
        <v>165347.52</v>
      </c>
      <c r="DKE15" s="5">
        <v>165347.52</v>
      </c>
      <c r="DKF15" s="5">
        <v>165347.52</v>
      </c>
      <c r="DKG15" s="5">
        <v>165347.52</v>
      </c>
      <c r="DKH15" s="5">
        <v>165347.52</v>
      </c>
      <c r="DKI15" s="5">
        <v>165347.52</v>
      </c>
      <c r="DKJ15" s="5">
        <v>165347.52</v>
      </c>
      <c r="DKK15" s="5">
        <v>165347.52</v>
      </c>
      <c r="DKL15" s="5">
        <v>165347.52</v>
      </c>
      <c r="DKM15" s="5">
        <v>165347.52</v>
      </c>
      <c r="DKN15" s="5">
        <v>165347.52</v>
      </c>
      <c r="DKO15" s="5">
        <v>165347.52</v>
      </c>
      <c r="DKP15" s="5">
        <v>165347.52</v>
      </c>
      <c r="DKQ15" s="5">
        <v>165347.52</v>
      </c>
      <c r="DKR15" s="5">
        <v>165347.52</v>
      </c>
      <c r="DKS15" s="5">
        <v>165347.52</v>
      </c>
      <c r="DKT15" s="5">
        <v>165347.52</v>
      </c>
      <c r="DKU15" s="5">
        <v>165347.52</v>
      </c>
      <c r="DKV15" s="5">
        <v>165347.52</v>
      </c>
      <c r="DKW15" s="5">
        <v>165347.52</v>
      </c>
      <c r="DKX15" s="5">
        <v>165347.52</v>
      </c>
      <c r="DKY15" s="5">
        <v>165347.52</v>
      </c>
      <c r="DKZ15" s="5">
        <v>165347.52</v>
      </c>
      <c r="DLA15" s="5">
        <v>165347.52</v>
      </c>
      <c r="DLB15" s="5">
        <v>165347.52</v>
      </c>
      <c r="DLC15" s="5">
        <v>165347.52</v>
      </c>
      <c r="DLD15" s="5">
        <v>165347.52</v>
      </c>
      <c r="DLE15" s="5">
        <v>165347.52</v>
      </c>
      <c r="DLF15" s="5">
        <v>165347.52</v>
      </c>
      <c r="DLG15" s="5">
        <v>165347.52</v>
      </c>
      <c r="DLH15" s="5">
        <v>165347.52</v>
      </c>
      <c r="DLI15" s="5">
        <v>165347.52</v>
      </c>
      <c r="DLJ15" s="5">
        <v>165347.52</v>
      </c>
      <c r="DLK15" s="5">
        <v>165347.52</v>
      </c>
      <c r="DLL15" s="5">
        <v>165347.52</v>
      </c>
      <c r="DLM15" s="5">
        <v>165347.52</v>
      </c>
      <c r="DLN15" s="5">
        <v>165347.52</v>
      </c>
      <c r="DLO15" s="5">
        <v>165347.52</v>
      </c>
      <c r="DLP15" s="5">
        <v>165347.52</v>
      </c>
      <c r="DLQ15" s="5">
        <v>165347.52</v>
      </c>
      <c r="DLR15" s="5">
        <v>165347.52</v>
      </c>
      <c r="DLS15" s="5">
        <v>165347.52</v>
      </c>
      <c r="DLT15" s="5">
        <v>165347.52</v>
      </c>
      <c r="DLU15" s="5">
        <v>165347.52</v>
      </c>
      <c r="DLV15" s="5">
        <v>165347.52</v>
      </c>
      <c r="DLW15" s="5">
        <v>165347.52</v>
      </c>
      <c r="DLX15" s="5">
        <v>165347.52</v>
      </c>
      <c r="DLY15" s="5">
        <v>165347.52</v>
      </c>
      <c r="DLZ15" s="5">
        <v>165347.52</v>
      </c>
      <c r="DMA15" s="5">
        <v>165347.52</v>
      </c>
      <c r="DMB15" s="5">
        <v>165347.52</v>
      </c>
      <c r="DMC15" s="5">
        <v>165347.52</v>
      </c>
      <c r="DMD15" s="5">
        <v>165347.52</v>
      </c>
      <c r="DME15" s="5">
        <v>165347.52</v>
      </c>
      <c r="DMF15" s="5">
        <v>165347.52</v>
      </c>
      <c r="DMG15" s="5">
        <v>165347.52</v>
      </c>
      <c r="DMH15" s="5">
        <v>165347.52</v>
      </c>
      <c r="DMI15" s="5">
        <v>165347.52</v>
      </c>
      <c r="DMJ15" s="5">
        <v>165347.52</v>
      </c>
      <c r="DMK15" s="5">
        <v>165347.52</v>
      </c>
      <c r="DML15" s="5">
        <v>165347.52</v>
      </c>
      <c r="DMM15" s="5">
        <v>165347.52</v>
      </c>
      <c r="DMN15" s="5">
        <v>165347.52</v>
      </c>
      <c r="DMO15" s="5">
        <v>165347.52</v>
      </c>
      <c r="DMP15" s="5">
        <v>165347.52</v>
      </c>
      <c r="DMQ15" s="5">
        <v>165347.52</v>
      </c>
      <c r="DMR15" s="5">
        <v>165347.52</v>
      </c>
      <c r="DMS15" s="5">
        <v>165347.52</v>
      </c>
      <c r="DMT15" s="5">
        <v>165347.52</v>
      </c>
      <c r="DMU15" s="5">
        <v>165347.52</v>
      </c>
      <c r="DMV15" s="5">
        <v>165347.52</v>
      </c>
      <c r="DMW15" s="5">
        <v>165347.52</v>
      </c>
      <c r="DMX15" s="5">
        <v>165347.52</v>
      </c>
      <c r="DMY15" s="5">
        <v>165347.52</v>
      </c>
      <c r="DMZ15" s="5">
        <v>165347.52</v>
      </c>
      <c r="DNA15" s="5">
        <v>165347.52</v>
      </c>
      <c r="DNB15" s="5">
        <v>165347.52</v>
      </c>
      <c r="DNC15" s="5">
        <v>165347.52</v>
      </c>
      <c r="DND15" s="5">
        <v>165347.52</v>
      </c>
      <c r="DNE15" s="5">
        <v>165347.52</v>
      </c>
      <c r="DNF15" s="5">
        <v>165347.52</v>
      </c>
      <c r="DNG15" s="5">
        <v>165347.52</v>
      </c>
      <c r="DNH15" s="5">
        <v>165347.52</v>
      </c>
      <c r="DNI15" s="5">
        <v>165347.52</v>
      </c>
      <c r="DNJ15" s="5">
        <v>165347.52</v>
      </c>
      <c r="DNK15" s="5">
        <v>165347.52</v>
      </c>
      <c r="DNL15" s="5">
        <v>165347.52</v>
      </c>
      <c r="DNM15" s="5">
        <v>165347.52</v>
      </c>
      <c r="DNN15" s="5">
        <v>165347.52</v>
      </c>
      <c r="DNO15" s="5">
        <v>165347.52</v>
      </c>
      <c r="DNP15" s="5">
        <v>165347.52</v>
      </c>
      <c r="DNQ15" s="5">
        <v>165347.52</v>
      </c>
      <c r="DNR15" s="5">
        <v>165347.52</v>
      </c>
      <c r="DNS15" s="5">
        <v>165347.52</v>
      </c>
      <c r="DNT15" s="5">
        <v>165347.52</v>
      </c>
      <c r="DNU15" s="5">
        <v>165347.52</v>
      </c>
      <c r="DNV15" s="5">
        <v>165347.52</v>
      </c>
      <c r="DNW15" s="5">
        <v>165347.52</v>
      </c>
      <c r="DNX15" s="5">
        <v>165347.52</v>
      </c>
      <c r="DNY15" s="5">
        <v>165347.52</v>
      </c>
      <c r="DNZ15" s="5">
        <v>165347.52</v>
      </c>
      <c r="DOA15" s="5">
        <v>165347.52</v>
      </c>
      <c r="DOB15" s="5">
        <v>165347.52</v>
      </c>
      <c r="DOC15" s="5">
        <v>165347.52</v>
      </c>
      <c r="DOD15" s="5">
        <v>165347.52</v>
      </c>
      <c r="DOE15" s="5">
        <v>165347.52</v>
      </c>
      <c r="DOF15" s="5">
        <v>165347.52</v>
      </c>
      <c r="DOG15" s="5">
        <v>165347.52</v>
      </c>
      <c r="DOH15" s="5">
        <v>165347.52</v>
      </c>
      <c r="DOI15" s="5">
        <v>165347.52</v>
      </c>
      <c r="DOJ15" s="5">
        <v>165347.52</v>
      </c>
      <c r="DOK15" s="5">
        <v>165347.52</v>
      </c>
      <c r="DOL15" s="5">
        <v>165347.52</v>
      </c>
      <c r="DOM15" s="5">
        <v>165347.52</v>
      </c>
      <c r="DON15" s="5">
        <v>165347.52</v>
      </c>
      <c r="DOO15" s="5">
        <v>165347.52</v>
      </c>
      <c r="DOP15" s="5">
        <v>165347.52</v>
      </c>
      <c r="DOQ15" s="5">
        <v>165347.52</v>
      </c>
      <c r="DOR15" s="5">
        <v>165347.52</v>
      </c>
      <c r="DOS15" s="5">
        <v>165347.52</v>
      </c>
      <c r="DOT15" s="5">
        <v>165347.52</v>
      </c>
      <c r="DOU15" s="5">
        <v>165347.52</v>
      </c>
      <c r="DOV15" s="5">
        <v>165347.52</v>
      </c>
      <c r="DOW15" s="5">
        <v>165347.52</v>
      </c>
      <c r="DOX15" s="5">
        <v>165347.52</v>
      </c>
      <c r="DOY15" s="5">
        <v>165347.52</v>
      </c>
      <c r="DOZ15" s="5">
        <v>165347.52</v>
      </c>
      <c r="DPA15" s="5">
        <v>165347.52</v>
      </c>
      <c r="DPB15" s="5">
        <v>165347.52</v>
      </c>
      <c r="DPC15" s="5">
        <v>165347.52</v>
      </c>
      <c r="DPD15" s="5">
        <v>165347.52</v>
      </c>
      <c r="DPE15" s="5">
        <v>165347.52</v>
      </c>
      <c r="DPF15" s="5">
        <v>165347.52</v>
      </c>
      <c r="DPG15" s="5">
        <v>165347.52</v>
      </c>
      <c r="DPH15" s="5">
        <v>165347.52</v>
      </c>
      <c r="DPI15" s="5">
        <v>165347.52</v>
      </c>
      <c r="DPJ15" s="5">
        <v>165347.52</v>
      </c>
      <c r="DPK15" s="5">
        <v>165347.52</v>
      </c>
      <c r="DPL15" s="5">
        <v>165347.52</v>
      </c>
      <c r="DPM15" s="5">
        <v>165347.52</v>
      </c>
      <c r="DPN15" s="5">
        <v>165347.52</v>
      </c>
      <c r="DPO15" s="5">
        <v>165347.52</v>
      </c>
      <c r="DPP15" s="5">
        <v>165347.52</v>
      </c>
      <c r="DPQ15" s="5">
        <v>165347.52</v>
      </c>
      <c r="DPR15" s="5">
        <v>165347.52</v>
      </c>
      <c r="DPS15" s="5">
        <v>165347.52</v>
      </c>
      <c r="DPT15" s="5">
        <v>165347.52</v>
      </c>
      <c r="DPU15" s="5">
        <v>165347.52</v>
      </c>
      <c r="DPV15" s="5">
        <v>165347.52</v>
      </c>
      <c r="DPW15" s="5">
        <v>165347.52</v>
      </c>
      <c r="DPX15" s="5">
        <v>165347.52</v>
      </c>
      <c r="DPY15" s="5">
        <v>165347.52</v>
      </c>
      <c r="DPZ15" s="5">
        <v>165347.52</v>
      </c>
      <c r="DQA15" s="5">
        <v>165347.52</v>
      </c>
      <c r="DQB15" s="5">
        <v>165347.52</v>
      </c>
      <c r="DQC15" s="5">
        <v>165347.52</v>
      </c>
      <c r="DQD15" s="5">
        <v>165347.52</v>
      </c>
      <c r="DQE15" s="5">
        <v>165347.52</v>
      </c>
      <c r="DQF15" s="5">
        <v>165347.52</v>
      </c>
      <c r="DQG15" s="5">
        <v>165347.52</v>
      </c>
      <c r="DQH15" s="5">
        <v>165347.52</v>
      </c>
      <c r="DQI15" s="5">
        <v>165347.52</v>
      </c>
      <c r="DQJ15" s="5">
        <v>165347.52</v>
      </c>
      <c r="DQK15" s="5">
        <v>165347.52</v>
      </c>
      <c r="DQL15" s="5">
        <v>165347.52</v>
      </c>
      <c r="DQM15" s="5">
        <v>165347.52</v>
      </c>
      <c r="DQN15" s="5">
        <v>165347.52</v>
      </c>
      <c r="DQO15" s="5">
        <v>165347.52</v>
      </c>
      <c r="DQP15" s="5">
        <v>165347.52</v>
      </c>
      <c r="DQQ15" s="5">
        <v>165347.52</v>
      </c>
      <c r="DQR15" s="5">
        <v>165347.52</v>
      </c>
      <c r="DQS15" s="5">
        <v>165347.52</v>
      </c>
      <c r="DQT15" s="5">
        <v>165347.52</v>
      </c>
      <c r="DQU15" s="5">
        <v>165347.52</v>
      </c>
      <c r="DQV15" s="5">
        <v>165347.52</v>
      </c>
      <c r="DQW15" s="5">
        <v>165347.52</v>
      </c>
      <c r="DQX15" s="5">
        <v>165347.52</v>
      </c>
      <c r="DQY15" s="5">
        <v>165347.52</v>
      </c>
      <c r="DQZ15" s="5">
        <v>165347.52</v>
      </c>
      <c r="DRA15" s="5">
        <v>165347.52</v>
      </c>
      <c r="DRB15" s="5">
        <v>165347.52</v>
      </c>
      <c r="DRC15" s="5">
        <v>165347.52</v>
      </c>
      <c r="DRD15" s="5">
        <v>165347.52</v>
      </c>
      <c r="DRE15" s="5">
        <v>165347.52</v>
      </c>
      <c r="DRF15" s="5">
        <v>165347.52</v>
      </c>
      <c r="DRG15" s="5">
        <v>165347.52</v>
      </c>
      <c r="DRH15" s="5">
        <v>165347.52</v>
      </c>
      <c r="DRI15" s="5">
        <v>165347.52</v>
      </c>
      <c r="DRJ15" s="5">
        <v>165347.52</v>
      </c>
      <c r="DRK15" s="5">
        <v>165347.52</v>
      </c>
      <c r="DRL15" s="5">
        <v>165347.52</v>
      </c>
      <c r="DRM15" s="5">
        <v>165347.52</v>
      </c>
      <c r="DRN15" s="5">
        <v>165347.52</v>
      </c>
      <c r="DRO15" s="5">
        <v>165347.52</v>
      </c>
      <c r="DRP15" s="5">
        <v>165347.52</v>
      </c>
      <c r="DRQ15" s="5">
        <v>165347.52</v>
      </c>
      <c r="DRR15" s="5">
        <v>165347.52</v>
      </c>
      <c r="DRS15" s="5">
        <v>165347.52</v>
      </c>
      <c r="DRT15" s="5">
        <v>165347.52</v>
      </c>
      <c r="DRU15" s="5">
        <v>165347.52</v>
      </c>
      <c r="DRV15" s="5">
        <v>165347.52</v>
      </c>
      <c r="DRW15" s="5">
        <v>165347.52</v>
      </c>
      <c r="DRX15" s="5">
        <v>165347.52</v>
      </c>
      <c r="DRY15" s="5">
        <v>165347.52</v>
      </c>
      <c r="DRZ15" s="5">
        <v>165347.52</v>
      </c>
      <c r="DSA15" s="5">
        <v>165347.52</v>
      </c>
      <c r="DSB15" s="5">
        <v>165347.52</v>
      </c>
      <c r="DSC15" s="5">
        <v>165347.52</v>
      </c>
      <c r="DSD15" s="5">
        <v>165347.52</v>
      </c>
      <c r="DSE15" s="5">
        <v>165347.52</v>
      </c>
      <c r="DSF15" s="5">
        <v>165347.52</v>
      </c>
      <c r="DSG15" s="5">
        <v>165347.52</v>
      </c>
      <c r="DSH15" s="5">
        <v>165347.52</v>
      </c>
      <c r="DSI15" s="5">
        <v>165347.52</v>
      </c>
      <c r="DSJ15" s="5">
        <v>165347.52</v>
      </c>
      <c r="DSK15" s="5">
        <v>165347.52</v>
      </c>
      <c r="DSL15" s="5">
        <v>165347.52</v>
      </c>
      <c r="DSM15" s="5">
        <v>165347.52</v>
      </c>
      <c r="DSN15" s="5">
        <v>165347.52</v>
      </c>
      <c r="DSO15" s="5">
        <v>165347.52</v>
      </c>
      <c r="DSP15" s="5">
        <v>165347.52</v>
      </c>
      <c r="DSQ15" s="5">
        <v>165347.52</v>
      </c>
      <c r="DSR15" s="5">
        <v>165347.52</v>
      </c>
      <c r="DSS15" s="5">
        <v>165347.52</v>
      </c>
      <c r="DST15" s="5">
        <v>165347.52</v>
      </c>
      <c r="DSU15" s="5">
        <v>165347.52</v>
      </c>
      <c r="DSV15" s="5">
        <v>165347.52</v>
      </c>
      <c r="DSW15" s="5">
        <v>165347.52</v>
      </c>
      <c r="DSX15" s="5">
        <v>165347.52</v>
      </c>
      <c r="DSY15" s="5">
        <v>165347.52</v>
      </c>
      <c r="DSZ15" s="5">
        <v>165347.52</v>
      </c>
      <c r="DTA15" s="5">
        <v>165347.52</v>
      </c>
      <c r="DTB15" s="5">
        <v>165347.52</v>
      </c>
      <c r="DTC15" s="5">
        <v>165347.52</v>
      </c>
      <c r="DTD15" s="5">
        <v>165347.52</v>
      </c>
      <c r="DTE15" s="5">
        <v>165347.52</v>
      </c>
      <c r="DTF15" s="5">
        <v>165347.52</v>
      </c>
      <c r="DTG15" s="5">
        <v>165347.52</v>
      </c>
      <c r="DTH15" s="5">
        <v>165347.52</v>
      </c>
      <c r="DTI15" s="5">
        <v>165347.52</v>
      </c>
      <c r="DTJ15" s="5">
        <v>165347.52</v>
      </c>
      <c r="DTK15" s="5">
        <v>165347.52</v>
      </c>
      <c r="DTL15" s="5">
        <v>165347.52</v>
      </c>
      <c r="DTM15" s="5">
        <v>165347.52</v>
      </c>
      <c r="DTN15" s="5">
        <v>165347.52</v>
      </c>
      <c r="DTO15" s="5">
        <v>165347.52</v>
      </c>
      <c r="DTP15" s="5">
        <v>165347.52</v>
      </c>
      <c r="DTQ15" s="5">
        <v>165347.52</v>
      </c>
      <c r="DTR15" s="5">
        <v>165347.52</v>
      </c>
      <c r="DTS15" s="5">
        <v>165347.52</v>
      </c>
      <c r="DTT15" s="5">
        <v>165347.52</v>
      </c>
      <c r="DTU15" s="5">
        <v>165347.52</v>
      </c>
      <c r="DTV15" s="5">
        <v>165347.52</v>
      </c>
      <c r="DTW15" s="5">
        <v>165347.52</v>
      </c>
      <c r="DTX15" s="5">
        <v>165347.52</v>
      </c>
      <c r="DTY15" s="5">
        <v>165347.52</v>
      </c>
      <c r="DTZ15" s="5">
        <v>165347.52</v>
      </c>
      <c r="DUA15" s="5">
        <v>165347.52</v>
      </c>
      <c r="DUB15" s="5">
        <v>165347.52</v>
      </c>
      <c r="DUC15" s="5">
        <v>165347.52</v>
      </c>
      <c r="DUD15" s="5">
        <v>165347.52</v>
      </c>
      <c r="DUE15" s="5">
        <v>165347.52</v>
      </c>
      <c r="DUF15" s="5">
        <v>165347.52</v>
      </c>
      <c r="DUG15" s="5">
        <v>165347.52</v>
      </c>
      <c r="DUH15" s="5">
        <v>165347.52</v>
      </c>
      <c r="DUI15" s="5">
        <v>165347.52</v>
      </c>
      <c r="DUJ15" s="5">
        <v>165347.52</v>
      </c>
      <c r="DUK15" s="5">
        <v>165347.52</v>
      </c>
      <c r="DUL15" s="5">
        <v>165347.52</v>
      </c>
      <c r="DUM15" s="5">
        <v>165347.52</v>
      </c>
      <c r="DUN15" s="5">
        <v>165347.52</v>
      </c>
      <c r="DUO15" s="5">
        <v>165347.52</v>
      </c>
      <c r="DUP15" s="5">
        <v>165347.52</v>
      </c>
      <c r="DUQ15" s="5">
        <v>165347.52</v>
      </c>
      <c r="DUR15" s="5">
        <v>165347.52</v>
      </c>
      <c r="DUS15" s="5">
        <v>165347.52</v>
      </c>
      <c r="DUT15" s="5">
        <v>165347.52</v>
      </c>
      <c r="DUU15" s="5">
        <v>165347.52</v>
      </c>
      <c r="DUV15" s="5">
        <v>165347.52</v>
      </c>
      <c r="DUW15" s="5">
        <v>165347.52</v>
      </c>
      <c r="DUX15" s="5">
        <v>165347.52</v>
      </c>
      <c r="DUY15" s="5">
        <v>165347.52</v>
      </c>
      <c r="DUZ15" s="5">
        <v>165347.52</v>
      </c>
      <c r="DVA15" s="5">
        <v>165347.52</v>
      </c>
      <c r="DVB15" s="5">
        <v>165347.52</v>
      </c>
      <c r="DVC15" s="5">
        <v>165347.52</v>
      </c>
      <c r="DVD15" s="5">
        <v>165347.52</v>
      </c>
      <c r="DVE15" s="5">
        <v>165347.52</v>
      </c>
      <c r="DVF15" s="5">
        <v>165347.52</v>
      </c>
      <c r="DVG15" s="5">
        <v>165347.52</v>
      </c>
      <c r="DVH15" s="5">
        <v>165347.52</v>
      </c>
      <c r="DVI15" s="5">
        <v>165347.52</v>
      </c>
      <c r="DVJ15" s="5">
        <v>165347.52</v>
      </c>
      <c r="DVK15" s="5">
        <v>165347.52</v>
      </c>
      <c r="DVL15" s="5">
        <v>165347.52</v>
      </c>
      <c r="DVM15" s="5">
        <v>165347.52</v>
      </c>
      <c r="DVN15" s="5">
        <v>165347.52</v>
      </c>
      <c r="DVO15" s="5">
        <v>165347.52</v>
      </c>
      <c r="DVP15" s="5">
        <v>165347.52</v>
      </c>
      <c r="DVQ15" s="5">
        <v>165347.52</v>
      </c>
      <c r="DVR15" s="5">
        <v>165347.52</v>
      </c>
      <c r="DVS15" s="5">
        <v>165347.52</v>
      </c>
      <c r="DVT15" s="5">
        <v>165347.52</v>
      </c>
      <c r="DVU15" s="5">
        <v>165347.52</v>
      </c>
      <c r="DVV15" s="5">
        <v>165347.52</v>
      </c>
      <c r="DVW15" s="5">
        <v>165347.52</v>
      </c>
      <c r="DVX15" s="5">
        <v>165347.52</v>
      </c>
      <c r="DVY15" s="5">
        <v>165347.52</v>
      </c>
      <c r="DVZ15" s="5">
        <v>165347.52</v>
      </c>
      <c r="DWA15" s="5">
        <v>165347.52</v>
      </c>
      <c r="DWB15" s="5">
        <v>165347.52</v>
      </c>
      <c r="DWC15" s="5">
        <v>165347.52</v>
      </c>
      <c r="DWD15" s="5">
        <v>165347.52</v>
      </c>
      <c r="DWE15" s="5">
        <v>165347.52</v>
      </c>
      <c r="DWF15" s="5">
        <v>165347.52</v>
      </c>
      <c r="DWG15" s="5">
        <v>165347.52</v>
      </c>
      <c r="DWH15" s="5">
        <v>165347.52</v>
      </c>
      <c r="DWI15" s="5">
        <v>165347.52</v>
      </c>
      <c r="DWJ15" s="5">
        <v>165347.52</v>
      </c>
      <c r="DWK15" s="5">
        <v>165347.52</v>
      </c>
      <c r="DWL15" s="5">
        <v>165347.52</v>
      </c>
      <c r="DWM15" s="5">
        <v>165347.52</v>
      </c>
      <c r="DWN15" s="5">
        <v>165347.52</v>
      </c>
      <c r="DWO15" s="5">
        <v>165347.52</v>
      </c>
      <c r="DWP15" s="5">
        <v>165347.52</v>
      </c>
      <c r="DWQ15" s="5">
        <v>165347.52</v>
      </c>
      <c r="DWR15" s="5">
        <v>165347.52</v>
      </c>
      <c r="DWS15" s="5">
        <v>165347.52</v>
      </c>
      <c r="DWT15" s="5">
        <v>165347.52</v>
      </c>
      <c r="DWU15" s="5">
        <v>165347.52</v>
      </c>
      <c r="DWV15" s="5">
        <v>165347.52</v>
      </c>
      <c r="DWW15" s="5">
        <v>165347.52</v>
      </c>
      <c r="DWX15" s="5">
        <v>165347.52</v>
      </c>
      <c r="DWY15" s="5">
        <v>165347.52</v>
      </c>
      <c r="DWZ15" s="5">
        <v>165347.52</v>
      </c>
      <c r="DXA15" s="5">
        <v>165347.52</v>
      </c>
      <c r="DXB15" s="5">
        <v>165347.52</v>
      </c>
      <c r="DXC15" s="5">
        <v>165347.52</v>
      </c>
      <c r="DXD15" s="5">
        <v>165347.52</v>
      </c>
      <c r="DXE15" s="5">
        <v>165347.52</v>
      </c>
      <c r="DXF15" s="5">
        <v>165347.52</v>
      </c>
      <c r="DXG15" s="5">
        <v>165347.52</v>
      </c>
      <c r="DXH15" s="5">
        <v>165347.52</v>
      </c>
      <c r="DXI15" s="5">
        <v>165347.52</v>
      </c>
      <c r="DXJ15" s="5">
        <v>165347.52</v>
      </c>
      <c r="DXK15" s="5">
        <v>165347.52</v>
      </c>
      <c r="DXL15" s="5">
        <v>165347.52</v>
      </c>
      <c r="DXM15" s="5">
        <v>165347.52</v>
      </c>
      <c r="DXN15" s="5">
        <v>165347.52</v>
      </c>
      <c r="DXO15" s="5">
        <v>165347.52</v>
      </c>
      <c r="DXP15" s="5">
        <v>165347.52</v>
      </c>
      <c r="DXQ15" s="5">
        <v>165347.52</v>
      </c>
      <c r="DXR15" s="5">
        <v>165347.52</v>
      </c>
      <c r="DXS15" s="5">
        <v>165347.52</v>
      </c>
      <c r="DXT15" s="5">
        <v>165347.52</v>
      </c>
      <c r="DXU15" s="5">
        <v>165347.52</v>
      </c>
      <c r="DXV15" s="5">
        <v>165347.52</v>
      </c>
      <c r="DXW15" s="5">
        <v>165347.52</v>
      </c>
      <c r="DXX15" s="5">
        <v>165347.52</v>
      </c>
      <c r="DXY15" s="5">
        <v>165347.52</v>
      </c>
      <c r="DXZ15" s="5">
        <v>165347.52</v>
      </c>
      <c r="DYA15" s="5">
        <v>165347.52</v>
      </c>
      <c r="DYB15" s="5">
        <v>165347.52</v>
      </c>
      <c r="DYC15" s="5">
        <v>165347.52</v>
      </c>
      <c r="DYD15" s="5">
        <v>165347.52</v>
      </c>
      <c r="DYE15" s="5">
        <v>165347.52</v>
      </c>
      <c r="DYF15" s="5">
        <v>165347.52</v>
      </c>
      <c r="DYG15" s="5">
        <v>165347.52</v>
      </c>
      <c r="DYH15" s="5">
        <v>165347.52</v>
      </c>
      <c r="DYI15" s="5">
        <v>165347.52</v>
      </c>
      <c r="DYJ15" s="5">
        <v>165347.52</v>
      </c>
      <c r="DYK15" s="5">
        <v>165347.52</v>
      </c>
      <c r="DYL15" s="5">
        <v>165347.52</v>
      </c>
      <c r="DYM15" s="5">
        <v>165347.52</v>
      </c>
      <c r="DYN15" s="5">
        <v>165347.52</v>
      </c>
      <c r="DYO15" s="5">
        <v>165347.52</v>
      </c>
      <c r="DYP15" s="5">
        <v>165347.52</v>
      </c>
      <c r="DYQ15" s="5">
        <v>165347.52</v>
      </c>
      <c r="DYR15" s="5">
        <v>165347.52</v>
      </c>
      <c r="DYS15" s="5">
        <v>165347.52</v>
      </c>
      <c r="DYT15" s="5">
        <v>165347.52</v>
      </c>
      <c r="DYU15" s="5">
        <v>165347.52</v>
      </c>
      <c r="DYV15" s="5">
        <v>165347.52</v>
      </c>
      <c r="DYW15" s="5">
        <v>165347.52</v>
      </c>
      <c r="DYX15" s="5">
        <v>165347.52</v>
      </c>
      <c r="DYY15" s="5">
        <v>165347.52</v>
      </c>
      <c r="DYZ15" s="5">
        <v>165347.52</v>
      </c>
      <c r="DZA15" s="5">
        <v>165347.52</v>
      </c>
      <c r="DZB15" s="5">
        <v>165347.52</v>
      </c>
      <c r="DZC15" s="5">
        <v>165347.52</v>
      </c>
      <c r="DZD15" s="5">
        <v>165347.52</v>
      </c>
      <c r="DZE15" s="5">
        <v>165347.52</v>
      </c>
      <c r="DZF15" s="5">
        <v>165347.52</v>
      </c>
      <c r="DZG15" s="5">
        <v>165347.52</v>
      </c>
      <c r="DZH15" s="5">
        <v>165347.52</v>
      </c>
      <c r="DZI15" s="5">
        <v>165347.52</v>
      </c>
      <c r="DZJ15" s="5">
        <v>165347.52</v>
      </c>
      <c r="DZK15" s="5">
        <v>165347.52</v>
      </c>
      <c r="DZL15" s="5">
        <v>165347.52</v>
      </c>
      <c r="DZM15" s="5">
        <v>165347.52</v>
      </c>
      <c r="DZN15" s="5">
        <v>165347.52</v>
      </c>
      <c r="DZO15" s="5">
        <v>165347.52</v>
      </c>
      <c r="DZP15" s="5">
        <v>165347.52</v>
      </c>
      <c r="DZQ15" s="5">
        <v>165347.52</v>
      </c>
      <c r="DZR15" s="5">
        <v>165347.52</v>
      </c>
      <c r="DZS15" s="5">
        <v>165347.52</v>
      </c>
      <c r="DZT15" s="5">
        <v>165347.52</v>
      </c>
      <c r="DZU15" s="5">
        <v>165347.52</v>
      </c>
      <c r="DZV15" s="5">
        <v>165347.52</v>
      </c>
      <c r="DZW15" s="5">
        <v>165347.52</v>
      </c>
      <c r="DZX15" s="5">
        <v>165347.52</v>
      </c>
      <c r="DZY15" s="5">
        <v>165347.52</v>
      </c>
      <c r="DZZ15" s="5">
        <v>165347.52</v>
      </c>
      <c r="EAA15" s="5">
        <v>165347.52</v>
      </c>
      <c r="EAB15" s="5">
        <v>165347.52</v>
      </c>
      <c r="EAC15" s="5">
        <v>165347.52</v>
      </c>
      <c r="EAD15" s="5">
        <v>165347.52</v>
      </c>
      <c r="EAE15" s="5">
        <v>165347.52</v>
      </c>
      <c r="EAF15" s="5">
        <v>165347.52</v>
      </c>
      <c r="EAG15" s="5">
        <v>165347.52</v>
      </c>
      <c r="EAH15" s="5">
        <v>165347.52</v>
      </c>
      <c r="EAI15" s="5">
        <v>165347.52</v>
      </c>
      <c r="EAJ15" s="5">
        <v>165347.52</v>
      </c>
      <c r="EAK15" s="5">
        <v>165347.52</v>
      </c>
      <c r="EAL15" s="5">
        <v>165347.52</v>
      </c>
      <c r="EAM15" s="5">
        <v>165347.52</v>
      </c>
      <c r="EAN15" s="5">
        <v>165347.52</v>
      </c>
      <c r="EAO15" s="5">
        <v>165347.52</v>
      </c>
      <c r="EAP15" s="5">
        <v>165347.52</v>
      </c>
      <c r="EAQ15" s="5">
        <v>165347.52</v>
      </c>
      <c r="EAR15" s="5">
        <v>165347.52</v>
      </c>
      <c r="EAS15" s="5">
        <v>165347.52</v>
      </c>
      <c r="EAT15" s="5">
        <v>165347.52</v>
      </c>
      <c r="EAU15" s="5">
        <v>165347.52</v>
      </c>
      <c r="EAV15" s="5">
        <v>165347.52</v>
      </c>
      <c r="EAW15" s="5">
        <v>165347.52</v>
      </c>
      <c r="EAX15" s="5">
        <v>165347.52</v>
      </c>
      <c r="EAY15" s="5">
        <v>165347.52</v>
      </c>
      <c r="EAZ15" s="5">
        <v>165347.52</v>
      </c>
      <c r="EBA15" s="5">
        <v>165347.52</v>
      </c>
      <c r="EBB15" s="5">
        <v>165347.52</v>
      </c>
      <c r="EBC15" s="5">
        <v>165347.52</v>
      </c>
      <c r="EBD15" s="5">
        <v>165347.52</v>
      </c>
      <c r="EBE15" s="5">
        <v>165347.52</v>
      </c>
      <c r="EBF15" s="5">
        <v>165347.52</v>
      </c>
      <c r="EBG15" s="5">
        <v>165347.52</v>
      </c>
      <c r="EBH15" s="5">
        <v>165347.52</v>
      </c>
      <c r="EBI15" s="5">
        <v>165347.52</v>
      </c>
      <c r="EBJ15" s="5">
        <v>165347.52</v>
      </c>
      <c r="EBK15" s="5">
        <v>165347.52</v>
      </c>
      <c r="EBL15" s="5">
        <v>165347.52</v>
      </c>
      <c r="EBM15" s="5">
        <v>165347.52</v>
      </c>
      <c r="EBN15" s="5">
        <v>165347.52</v>
      </c>
      <c r="EBO15" s="5">
        <v>165347.52</v>
      </c>
      <c r="EBP15" s="5">
        <v>165347.52</v>
      </c>
      <c r="EBQ15" s="5">
        <v>165347.52</v>
      </c>
      <c r="EBR15" s="5">
        <v>165347.52</v>
      </c>
      <c r="EBS15" s="5">
        <v>165347.52</v>
      </c>
      <c r="EBT15" s="5">
        <v>165347.52</v>
      </c>
      <c r="EBU15" s="5">
        <v>165347.52</v>
      </c>
      <c r="EBV15" s="5">
        <v>165347.52</v>
      </c>
      <c r="EBW15" s="5">
        <v>165347.52</v>
      </c>
      <c r="EBX15" s="5">
        <v>165347.52</v>
      </c>
      <c r="EBY15" s="5">
        <v>165347.52</v>
      </c>
      <c r="EBZ15" s="5">
        <v>165347.52</v>
      </c>
      <c r="ECA15" s="5">
        <v>165347.52</v>
      </c>
      <c r="ECB15" s="5">
        <v>165347.52</v>
      </c>
      <c r="ECC15" s="5">
        <v>165347.52</v>
      </c>
      <c r="ECD15" s="5">
        <v>165347.52</v>
      </c>
      <c r="ECE15" s="5">
        <v>165347.52</v>
      </c>
      <c r="ECF15" s="5">
        <v>165347.52</v>
      </c>
      <c r="ECG15" s="5">
        <v>165347.52</v>
      </c>
      <c r="ECH15" s="5">
        <v>165347.52</v>
      </c>
      <c r="ECI15" s="5">
        <v>165347.52</v>
      </c>
      <c r="ECJ15" s="5">
        <v>165347.52</v>
      </c>
      <c r="ECK15" s="5">
        <v>165347.52</v>
      </c>
      <c r="ECL15" s="5">
        <v>165347.52</v>
      </c>
      <c r="ECM15" s="5">
        <v>165347.52</v>
      </c>
      <c r="ECN15" s="5">
        <v>165347.52</v>
      </c>
      <c r="ECO15" s="5">
        <v>165347.52</v>
      </c>
      <c r="ECP15" s="5">
        <v>165347.52</v>
      </c>
      <c r="ECQ15" s="5">
        <v>165347.52</v>
      </c>
      <c r="ECR15" s="5">
        <v>165347.52</v>
      </c>
      <c r="ECS15" s="5">
        <v>165347.52</v>
      </c>
      <c r="ECT15" s="5">
        <v>165347.52</v>
      </c>
      <c r="ECU15" s="5">
        <v>165347.52</v>
      </c>
      <c r="ECV15" s="5">
        <v>165347.52</v>
      </c>
      <c r="ECW15" s="5">
        <v>165347.52</v>
      </c>
      <c r="ECX15" s="5">
        <v>165347.52</v>
      </c>
      <c r="ECY15" s="5">
        <v>165347.52</v>
      </c>
      <c r="ECZ15" s="5">
        <v>165347.52</v>
      </c>
      <c r="EDA15" s="5">
        <v>165347.52</v>
      </c>
      <c r="EDB15" s="5">
        <v>165347.52</v>
      </c>
      <c r="EDC15" s="5">
        <v>165347.52</v>
      </c>
      <c r="EDD15" s="5">
        <v>165347.52</v>
      </c>
      <c r="EDE15" s="5">
        <v>165347.52</v>
      </c>
      <c r="EDF15" s="5">
        <v>165347.52</v>
      </c>
      <c r="EDG15" s="5">
        <v>165347.52</v>
      </c>
      <c r="EDH15" s="5">
        <v>165347.52</v>
      </c>
      <c r="EDI15" s="5">
        <v>165347.52</v>
      </c>
      <c r="EDJ15" s="5">
        <v>165347.52</v>
      </c>
      <c r="EDK15" s="5">
        <v>165347.52</v>
      </c>
      <c r="EDL15" s="5">
        <v>165347.52</v>
      </c>
      <c r="EDM15" s="5">
        <v>165347.52</v>
      </c>
      <c r="EDN15" s="5">
        <v>165347.52</v>
      </c>
      <c r="EDO15" s="5">
        <v>165347.52</v>
      </c>
      <c r="EDP15" s="5">
        <v>165347.52</v>
      </c>
      <c r="EDQ15" s="5">
        <v>165347.52</v>
      </c>
      <c r="EDR15" s="5">
        <v>165347.52</v>
      </c>
      <c r="EDS15" s="5">
        <v>165347.52</v>
      </c>
      <c r="EDT15" s="5">
        <v>165347.52</v>
      </c>
      <c r="EDU15" s="5">
        <v>165347.52</v>
      </c>
      <c r="EDV15" s="5">
        <v>165347.52</v>
      </c>
      <c r="EDW15" s="5">
        <v>165347.52</v>
      </c>
      <c r="EDX15" s="5">
        <v>165347.52</v>
      </c>
      <c r="EDY15" s="5">
        <v>165347.52</v>
      </c>
      <c r="EDZ15" s="5">
        <v>165347.52</v>
      </c>
      <c r="EEA15" s="5">
        <v>165347.52</v>
      </c>
      <c r="EEB15" s="5">
        <v>165347.52</v>
      </c>
      <c r="EEC15" s="5">
        <v>165347.52</v>
      </c>
      <c r="EED15" s="5">
        <v>165347.52</v>
      </c>
      <c r="EEE15" s="5">
        <v>165347.52</v>
      </c>
      <c r="EEF15" s="5">
        <v>165347.52</v>
      </c>
      <c r="EEG15" s="5">
        <v>165347.52</v>
      </c>
      <c r="EEH15" s="5">
        <v>165347.52</v>
      </c>
      <c r="EEI15" s="5">
        <v>165347.52</v>
      </c>
      <c r="EEJ15" s="5">
        <v>165347.52</v>
      </c>
      <c r="EEK15" s="5">
        <v>165347.52</v>
      </c>
      <c r="EEL15" s="5">
        <v>165347.52</v>
      </c>
      <c r="EEM15" s="5">
        <v>165347.52</v>
      </c>
      <c r="EEN15" s="5">
        <v>165347.52</v>
      </c>
      <c r="EEO15" s="5">
        <v>165347.52</v>
      </c>
      <c r="EEP15" s="5">
        <v>165347.52</v>
      </c>
      <c r="EEQ15" s="5">
        <v>165347.52</v>
      </c>
      <c r="EER15" s="5">
        <v>165347.52</v>
      </c>
      <c r="EES15" s="5">
        <v>165347.52</v>
      </c>
      <c r="EET15" s="5">
        <v>165347.52</v>
      </c>
      <c r="EEU15" s="5">
        <v>165347.52</v>
      </c>
      <c r="EEV15" s="5">
        <v>165347.52</v>
      </c>
      <c r="EEW15" s="5">
        <v>165347.52</v>
      </c>
      <c r="EEX15" s="5">
        <v>165347.52</v>
      </c>
      <c r="EEY15" s="5">
        <v>165347.52</v>
      </c>
      <c r="EEZ15" s="5">
        <v>165347.52</v>
      </c>
      <c r="EFA15" s="5">
        <v>165347.52</v>
      </c>
      <c r="EFB15" s="5">
        <v>165347.52</v>
      </c>
      <c r="EFC15" s="5">
        <v>165347.52</v>
      </c>
      <c r="EFD15" s="5">
        <v>165347.52</v>
      </c>
      <c r="EFE15" s="5">
        <v>165347.52</v>
      </c>
      <c r="EFF15" s="5">
        <v>165347.52</v>
      </c>
      <c r="EFG15" s="5">
        <v>165347.52</v>
      </c>
      <c r="EFH15" s="5">
        <v>165347.52</v>
      </c>
      <c r="EFI15" s="5">
        <v>165347.52</v>
      </c>
      <c r="EFJ15" s="5">
        <v>165347.52</v>
      </c>
      <c r="EFK15" s="5">
        <v>165347.52</v>
      </c>
      <c r="EFL15" s="5">
        <v>165347.52</v>
      </c>
      <c r="EFM15" s="5">
        <v>165347.52</v>
      </c>
      <c r="EFN15" s="5">
        <v>165347.52</v>
      </c>
      <c r="EFO15" s="5">
        <v>165347.52</v>
      </c>
      <c r="EFP15" s="5">
        <v>165347.52</v>
      </c>
      <c r="EFQ15" s="5">
        <v>165347.52</v>
      </c>
      <c r="EFR15" s="5">
        <v>165347.52</v>
      </c>
      <c r="EFS15" s="5">
        <v>165347.52</v>
      </c>
      <c r="EFT15" s="5">
        <v>165347.52</v>
      </c>
      <c r="EFU15" s="5">
        <v>165347.52</v>
      </c>
      <c r="EFV15" s="5">
        <v>165347.52</v>
      </c>
      <c r="EFW15" s="5">
        <v>165347.52</v>
      </c>
      <c r="EFX15" s="5">
        <v>165347.52</v>
      </c>
      <c r="EFY15" s="5">
        <v>165347.52</v>
      </c>
      <c r="EFZ15" s="5">
        <v>165347.52</v>
      </c>
      <c r="EGA15" s="5">
        <v>165347.52</v>
      </c>
      <c r="EGB15" s="5">
        <v>165347.52</v>
      </c>
      <c r="EGC15" s="5">
        <v>165347.52</v>
      </c>
      <c r="EGD15" s="5">
        <v>165347.52</v>
      </c>
      <c r="EGE15" s="5">
        <v>165347.52</v>
      </c>
      <c r="EGF15" s="5">
        <v>165347.52</v>
      </c>
      <c r="EGG15" s="5">
        <v>165347.52</v>
      </c>
      <c r="EGH15" s="5">
        <v>165347.52</v>
      </c>
      <c r="EGI15" s="5">
        <v>165347.52</v>
      </c>
      <c r="EGJ15" s="5">
        <v>165347.52</v>
      </c>
      <c r="EGK15" s="5">
        <v>165347.52</v>
      </c>
      <c r="EGL15" s="5">
        <v>165347.52</v>
      </c>
      <c r="EGM15" s="5">
        <v>165347.52</v>
      </c>
      <c r="EGN15" s="5">
        <v>165347.52</v>
      </c>
      <c r="EGO15" s="5">
        <v>165347.52</v>
      </c>
      <c r="EGP15" s="5">
        <v>165347.52</v>
      </c>
      <c r="EGQ15" s="5">
        <v>165347.52</v>
      </c>
      <c r="EGR15" s="5">
        <v>165347.52</v>
      </c>
      <c r="EGS15" s="5">
        <v>165347.52</v>
      </c>
      <c r="EGT15" s="5">
        <v>165347.52</v>
      </c>
      <c r="EGU15" s="5">
        <v>165347.52</v>
      </c>
      <c r="EGV15" s="5">
        <v>165347.52</v>
      </c>
      <c r="EGW15" s="5">
        <v>165347.52</v>
      </c>
      <c r="EGX15" s="5">
        <v>165347.52</v>
      </c>
      <c r="EGY15" s="5">
        <v>165347.52</v>
      </c>
      <c r="EGZ15" s="5">
        <v>165347.52</v>
      </c>
      <c r="EHA15" s="5">
        <v>165347.52</v>
      </c>
      <c r="EHB15" s="5">
        <v>165347.52</v>
      </c>
      <c r="EHC15" s="5">
        <v>165347.52</v>
      </c>
      <c r="EHD15" s="5">
        <v>165347.52</v>
      </c>
      <c r="EHE15" s="5">
        <v>165347.52</v>
      </c>
      <c r="EHF15" s="5">
        <v>165347.52</v>
      </c>
      <c r="EHG15" s="5">
        <v>165347.52</v>
      </c>
      <c r="EHH15" s="5">
        <v>165347.52</v>
      </c>
      <c r="EHI15" s="5">
        <v>165347.52</v>
      </c>
      <c r="EHJ15" s="5">
        <v>165347.52</v>
      </c>
      <c r="EHK15" s="5">
        <v>165347.52</v>
      </c>
      <c r="EHL15" s="5">
        <v>165347.52</v>
      </c>
      <c r="EHM15" s="5">
        <v>165347.52</v>
      </c>
      <c r="EHN15" s="5">
        <v>165347.52</v>
      </c>
      <c r="EHO15" s="5">
        <v>165347.52</v>
      </c>
      <c r="EHP15" s="5">
        <v>165347.52</v>
      </c>
      <c r="EHQ15" s="5">
        <v>165347.52</v>
      </c>
      <c r="EHR15" s="5">
        <v>165347.52</v>
      </c>
      <c r="EHS15" s="5">
        <v>165347.52</v>
      </c>
      <c r="EHT15" s="5">
        <v>165347.52</v>
      </c>
      <c r="EHU15" s="5">
        <v>165347.52</v>
      </c>
      <c r="EHV15" s="5">
        <v>165347.52</v>
      </c>
      <c r="EHW15" s="5">
        <v>165347.52</v>
      </c>
      <c r="EHX15" s="5">
        <v>165347.52</v>
      </c>
      <c r="EHY15" s="5">
        <v>165347.52</v>
      </c>
      <c r="EHZ15" s="5">
        <v>165347.52</v>
      </c>
      <c r="EIA15" s="5">
        <v>165347.52</v>
      </c>
      <c r="EIB15" s="5">
        <v>165347.52</v>
      </c>
      <c r="EIC15" s="5">
        <v>165347.52</v>
      </c>
      <c r="EID15" s="5">
        <v>165347.52</v>
      </c>
      <c r="EIE15" s="5">
        <v>165347.52</v>
      </c>
      <c r="EIF15" s="5">
        <v>165347.52</v>
      </c>
      <c r="EIG15" s="5">
        <v>165347.52</v>
      </c>
      <c r="EIH15" s="5">
        <v>165347.52</v>
      </c>
      <c r="EII15" s="5">
        <v>165347.52</v>
      </c>
      <c r="EIJ15" s="5">
        <v>165347.52</v>
      </c>
      <c r="EIK15" s="5">
        <v>165347.52</v>
      </c>
      <c r="EIL15" s="5">
        <v>165347.52</v>
      </c>
      <c r="EIM15" s="5">
        <v>165347.52</v>
      </c>
      <c r="EIN15" s="5">
        <v>165347.52</v>
      </c>
      <c r="EIO15" s="5">
        <v>165347.52</v>
      </c>
      <c r="EIP15" s="5">
        <v>165347.52</v>
      </c>
      <c r="EIQ15" s="5">
        <v>165347.52</v>
      </c>
      <c r="EIR15" s="5">
        <v>165347.52</v>
      </c>
      <c r="EIS15" s="5">
        <v>165347.52</v>
      </c>
      <c r="EIT15" s="5">
        <v>165347.52</v>
      </c>
      <c r="EIU15" s="5">
        <v>165347.52</v>
      </c>
      <c r="EIV15" s="5">
        <v>165347.52</v>
      </c>
      <c r="EIW15" s="5">
        <v>165347.52</v>
      </c>
      <c r="EIX15" s="5">
        <v>165347.52</v>
      </c>
      <c r="EIY15" s="5">
        <v>165347.52</v>
      </c>
      <c r="EIZ15" s="5">
        <v>165347.52</v>
      </c>
      <c r="EJA15" s="5">
        <v>165347.52</v>
      </c>
      <c r="EJB15" s="5">
        <v>165347.52</v>
      </c>
      <c r="EJC15" s="5">
        <v>165347.52</v>
      </c>
      <c r="EJD15" s="5">
        <v>165347.52</v>
      </c>
      <c r="EJE15" s="5">
        <v>165347.52</v>
      </c>
      <c r="EJF15" s="5">
        <v>165347.52</v>
      </c>
      <c r="EJG15" s="5">
        <v>165347.52</v>
      </c>
      <c r="EJH15" s="5">
        <v>165347.52</v>
      </c>
      <c r="EJI15" s="5">
        <v>165347.52</v>
      </c>
      <c r="EJJ15" s="5">
        <v>165347.52</v>
      </c>
      <c r="EJK15" s="5">
        <v>165347.52</v>
      </c>
      <c r="EJL15" s="5">
        <v>165347.52</v>
      </c>
      <c r="EJM15" s="5">
        <v>165347.52</v>
      </c>
      <c r="EJN15" s="5">
        <v>165347.52</v>
      </c>
      <c r="EJO15" s="5">
        <v>165347.52</v>
      </c>
      <c r="EJP15" s="5">
        <v>165347.52</v>
      </c>
      <c r="EJQ15" s="5">
        <v>165347.52</v>
      </c>
      <c r="EJR15" s="5">
        <v>165347.52</v>
      </c>
      <c r="EJS15" s="5">
        <v>165347.52</v>
      </c>
      <c r="EJT15" s="5">
        <v>165347.52</v>
      </c>
      <c r="EJU15" s="5">
        <v>165347.52</v>
      </c>
      <c r="EJV15" s="5">
        <v>165347.52</v>
      </c>
      <c r="EJW15" s="5">
        <v>165347.52</v>
      </c>
      <c r="EJX15" s="5">
        <v>165347.52</v>
      </c>
      <c r="EJY15" s="5">
        <v>165347.52</v>
      </c>
      <c r="EJZ15" s="5">
        <v>165347.52</v>
      </c>
      <c r="EKA15" s="5">
        <v>165347.52</v>
      </c>
      <c r="EKB15" s="5">
        <v>165347.52</v>
      </c>
      <c r="EKC15" s="5">
        <v>165347.52</v>
      </c>
      <c r="EKD15" s="5">
        <v>165347.52</v>
      </c>
      <c r="EKE15" s="5">
        <v>165347.52</v>
      </c>
      <c r="EKF15" s="5">
        <v>165347.52</v>
      </c>
      <c r="EKG15" s="5">
        <v>165347.52</v>
      </c>
      <c r="EKH15" s="5">
        <v>165347.52</v>
      </c>
      <c r="EKI15" s="5">
        <v>165347.52</v>
      </c>
      <c r="EKJ15" s="5">
        <v>165347.52</v>
      </c>
      <c r="EKK15" s="5">
        <v>165347.52</v>
      </c>
      <c r="EKL15" s="5">
        <v>165347.52</v>
      </c>
      <c r="EKM15" s="5">
        <v>165347.52</v>
      </c>
      <c r="EKN15" s="5">
        <v>165347.52</v>
      </c>
      <c r="EKO15" s="5">
        <v>165347.52</v>
      </c>
      <c r="EKP15" s="5">
        <v>165347.52</v>
      </c>
      <c r="EKQ15" s="5">
        <v>165347.52</v>
      </c>
      <c r="EKR15" s="5">
        <v>165347.52</v>
      </c>
      <c r="EKS15" s="5">
        <v>165347.52</v>
      </c>
      <c r="EKT15" s="5">
        <v>165347.52</v>
      </c>
      <c r="EKU15" s="5">
        <v>165347.52</v>
      </c>
      <c r="EKV15" s="5">
        <v>165347.52</v>
      </c>
      <c r="EKW15" s="5">
        <v>165347.52</v>
      </c>
      <c r="EKX15" s="5">
        <v>165347.52</v>
      </c>
      <c r="EKY15" s="5">
        <v>165347.52</v>
      </c>
      <c r="EKZ15" s="5">
        <v>165347.52</v>
      </c>
      <c r="ELA15" s="5">
        <v>165347.52</v>
      </c>
      <c r="ELB15" s="5">
        <v>165347.52</v>
      </c>
      <c r="ELC15" s="5">
        <v>165347.52</v>
      </c>
      <c r="ELD15" s="5">
        <v>165347.52</v>
      </c>
      <c r="ELE15" s="5">
        <v>165347.52</v>
      </c>
      <c r="ELF15" s="5">
        <v>165347.52</v>
      </c>
      <c r="ELG15" s="5">
        <v>165347.52</v>
      </c>
      <c r="ELH15" s="5">
        <v>165347.52</v>
      </c>
      <c r="ELI15" s="5">
        <v>165347.52</v>
      </c>
      <c r="ELJ15" s="5">
        <v>165347.52</v>
      </c>
      <c r="ELK15" s="5">
        <v>165347.52</v>
      </c>
      <c r="ELL15" s="5">
        <v>165347.52</v>
      </c>
      <c r="ELM15" s="5">
        <v>165347.52</v>
      </c>
      <c r="ELN15" s="5">
        <v>165347.52</v>
      </c>
      <c r="ELO15" s="5">
        <v>165347.52</v>
      </c>
      <c r="ELP15" s="5">
        <v>165347.52</v>
      </c>
      <c r="ELQ15" s="5">
        <v>165347.52</v>
      </c>
      <c r="ELR15" s="5">
        <v>165347.52</v>
      </c>
      <c r="ELS15" s="5">
        <v>165347.52</v>
      </c>
      <c r="ELT15" s="5">
        <v>165347.52</v>
      </c>
      <c r="ELU15" s="5">
        <v>165347.52</v>
      </c>
      <c r="ELV15" s="5">
        <v>165347.52</v>
      </c>
      <c r="ELW15" s="5">
        <v>165347.52</v>
      </c>
      <c r="ELX15" s="5">
        <v>165347.52</v>
      </c>
      <c r="ELY15" s="5">
        <v>165347.52</v>
      </c>
      <c r="ELZ15" s="5">
        <v>165347.52</v>
      </c>
      <c r="EMA15" s="5">
        <v>165347.52</v>
      </c>
      <c r="EMB15" s="5">
        <v>165347.52</v>
      </c>
      <c r="EMC15" s="5">
        <v>165347.52</v>
      </c>
      <c r="EMD15" s="5">
        <v>165347.52</v>
      </c>
      <c r="EME15" s="5">
        <v>165347.52</v>
      </c>
      <c r="EMF15" s="5">
        <v>165347.52</v>
      </c>
      <c r="EMG15" s="5">
        <v>165347.52</v>
      </c>
      <c r="EMH15" s="5">
        <v>165347.52</v>
      </c>
      <c r="EMI15" s="5">
        <v>165347.52</v>
      </c>
      <c r="EMJ15" s="5">
        <v>165347.52</v>
      </c>
      <c r="EMK15" s="5">
        <v>165347.52</v>
      </c>
      <c r="EML15" s="5">
        <v>165347.52</v>
      </c>
      <c r="EMM15" s="5">
        <v>165347.52</v>
      </c>
      <c r="EMN15" s="5">
        <v>165347.52</v>
      </c>
      <c r="EMO15" s="5">
        <v>165347.52</v>
      </c>
      <c r="EMP15" s="5">
        <v>165347.52</v>
      </c>
      <c r="EMQ15" s="5">
        <v>165347.52</v>
      </c>
      <c r="EMR15" s="5">
        <v>165347.52</v>
      </c>
      <c r="EMS15" s="5">
        <v>165347.52</v>
      </c>
      <c r="EMT15" s="5">
        <v>165347.52</v>
      </c>
      <c r="EMU15" s="5">
        <v>165347.52</v>
      </c>
      <c r="EMV15" s="5">
        <v>165347.52</v>
      </c>
      <c r="EMW15" s="5">
        <v>165347.52</v>
      </c>
      <c r="EMX15" s="5">
        <v>165347.52</v>
      </c>
      <c r="EMY15" s="5">
        <v>165347.52</v>
      </c>
      <c r="EMZ15" s="5">
        <v>165347.52</v>
      </c>
      <c r="ENA15" s="5">
        <v>165347.52</v>
      </c>
      <c r="ENB15" s="5">
        <v>165347.52</v>
      </c>
      <c r="ENC15" s="5">
        <v>165347.52</v>
      </c>
      <c r="END15" s="5">
        <v>165347.52</v>
      </c>
      <c r="ENE15" s="5">
        <v>165347.52</v>
      </c>
      <c r="ENF15" s="5">
        <v>165347.52</v>
      </c>
      <c r="ENG15" s="5">
        <v>165347.52</v>
      </c>
      <c r="ENH15" s="5">
        <v>165347.52</v>
      </c>
      <c r="ENI15" s="5">
        <v>165347.52</v>
      </c>
      <c r="ENJ15" s="5">
        <v>165347.52</v>
      </c>
      <c r="ENK15" s="5">
        <v>165347.52</v>
      </c>
      <c r="ENL15" s="5">
        <v>165347.52</v>
      </c>
      <c r="ENM15" s="5">
        <v>165347.52</v>
      </c>
      <c r="ENN15" s="5">
        <v>165347.52</v>
      </c>
      <c r="ENO15" s="5">
        <v>165347.52</v>
      </c>
      <c r="ENP15" s="5">
        <v>165347.52</v>
      </c>
      <c r="ENQ15" s="5">
        <v>165347.52</v>
      </c>
      <c r="ENR15" s="5">
        <v>165347.52</v>
      </c>
      <c r="ENS15" s="5">
        <v>165347.52</v>
      </c>
      <c r="ENT15" s="5">
        <v>165347.52</v>
      </c>
      <c r="ENU15" s="5">
        <v>165347.52</v>
      </c>
      <c r="ENV15" s="5">
        <v>165347.52</v>
      </c>
      <c r="ENW15" s="5">
        <v>165347.52</v>
      </c>
      <c r="ENX15" s="5">
        <v>165347.52</v>
      </c>
      <c r="ENY15" s="5">
        <v>165347.52</v>
      </c>
      <c r="ENZ15" s="5">
        <v>165347.52</v>
      </c>
      <c r="EOA15" s="5">
        <v>165347.52</v>
      </c>
      <c r="EOB15" s="5">
        <v>165347.52</v>
      </c>
      <c r="EOC15" s="5">
        <v>165347.52</v>
      </c>
      <c r="EOD15" s="5">
        <v>165347.52</v>
      </c>
      <c r="EOE15" s="5">
        <v>165347.52</v>
      </c>
      <c r="EOF15" s="5">
        <v>165347.52</v>
      </c>
      <c r="EOG15" s="5">
        <v>165347.52</v>
      </c>
      <c r="EOH15" s="5">
        <v>165347.52</v>
      </c>
      <c r="EOI15" s="5">
        <v>165347.52</v>
      </c>
      <c r="EOJ15" s="5">
        <v>165347.52</v>
      </c>
      <c r="EOK15" s="5">
        <v>165347.52</v>
      </c>
      <c r="EOL15" s="5">
        <v>165347.52</v>
      </c>
      <c r="EOM15" s="5">
        <v>165347.52</v>
      </c>
      <c r="EON15" s="5">
        <v>165347.52</v>
      </c>
      <c r="EOO15" s="5">
        <v>165347.52</v>
      </c>
      <c r="EOP15" s="5">
        <v>165347.52</v>
      </c>
      <c r="EOQ15" s="5">
        <v>165347.52</v>
      </c>
      <c r="EOR15" s="5">
        <v>165347.52</v>
      </c>
      <c r="EOS15" s="5">
        <v>165347.52</v>
      </c>
      <c r="EOT15" s="5">
        <v>165347.52</v>
      </c>
      <c r="EOU15" s="5">
        <v>165347.52</v>
      </c>
      <c r="EOV15" s="5">
        <v>165347.52</v>
      </c>
      <c r="EOW15" s="5">
        <v>165347.52</v>
      </c>
      <c r="EOX15" s="5">
        <v>165347.52</v>
      </c>
      <c r="EOY15" s="5">
        <v>165347.52</v>
      </c>
      <c r="EOZ15" s="5">
        <v>165347.52</v>
      </c>
      <c r="EPA15" s="5">
        <v>165347.52</v>
      </c>
      <c r="EPB15" s="5">
        <v>165347.52</v>
      </c>
      <c r="EPC15" s="5">
        <v>165347.52</v>
      </c>
      <c r="EPD15" s="5">
        <v>165347.52</v>
      </c>
      <c r="EPE15" s="5">
        <v>165347.52</v>
      </c>
      <c r="EPF15" s="5">
        <v>165347.52</v>
      </c>
      <c r="EPG15" s="5">
        <v>165347.52</v>
      </c>
      <c r="EPH15" s="5">
        <v>165347.52</v>
      </c>
      <c r="EPI15" s="5">
        <v>165347.52</v>
      </c>
      <c r="EPJ15" s="5">
        <v>165347.52</v>
      </c>
      <c r="EPK15" s="5">
        <v>165347.52</v>
      </c>
      <c r="EPL15" s="5">
        <v>165347.52</v>
      </c>
      <c r="EPM15" s="5">
        <v>165347.52</v>
      </c>
      <c r="EPN15" s="5">
        <v>165347.52</v>
      </c>
      <c r="EPO15" s="5">
        <v>165347.52</v>
      </c>
      <c r="EPP15" s="5">
        <v>165347.52</v>
      </c>
      <c r="EPQ15" s="5">
        <v>165347.52</v>
      </c>
      <c r="EPR15" s="5">
        <v>165347.52</v>
      </c>
      <c r="EPS15" s="5">
        <v>165347.52</v>
      </c>
      <c r="EPT15" s="5">
        <v>165347.52</v>
      </c>
      <c r="EPU15" s="5">
        <v>165347.52</v>
      </c>
      <c r="EPV15" s="5">
        <v>165347.52</v>
      </c>
      <c r="EPW15" s="5">
        <v>165347.52</v>
      </c>
      <c r="EPX15" s="5">
        <v>165347.52</v>
      </c>
      <c r="EPY15" s="5">
        <v>165347.52</v>
      </c>
      <c r="EPZ15" s="5">
        <v>165347.52</v>
      </c>
      <c r="EQA15" s="5">
        <v>165347.52</v>
      </c>
      <c r="EQB15" s="5">
        <v>165347.52</v>
      </c>
      <c r="EQC15" s="5">
        <v>165347.52</v>
      </c>
      <c r="EQD15" s="5">
        <v>165347.52</v>
      </c>
      <c r="EQE15" s="5">
        <v>165347.52</v>
      </c>
      <c r="EQF15" s="5">
        <v>165347.52</v>
      </c>
      <c r="EQG15" s="5">
        <v>165347.52</v>
      </c>
      <c r="EQH15" s="5">
        <v>165347.52</v>
      </c>
      <c r="EQI15" s="5">
        <v>165347.52</v>
      </c>
      <c r="EQJ15" s="5">
        <v>165347.52</v>
      </c>
      <c r="EQK15" s="5">
        <v>165347.52</v>
      </c>
      <c r="EQL15" s="5">
        <v>165347.52</v>
      </c>
      <c r="EQM15" s="5">
        <v>165347.52</v>
      </c>
      <c r="EQN15" s="5">
        <v>165347.52</v>
      </c>
      <c r="EQO15" s="5">
        <v>165347.52</v>
      </c>
      <c r="EQP15" s="5">
        <v>165347.52</v>
      </c>
      <c r="EQQ15" s="5">
        <v>165347.52</v>
      </c>
      <c r="EQR15" s="5">
        <v>165347.52</v>
      </c>
      <c r="EQS15" s="5">
        <v>165347.52</v>
      </c>
      <c r="EQT15" s="5">
        <v>165347.52</v>
      </c>
      <c r="EQU15" s="5">
        <v>165347.52</v>
      </c>
      <c r="EQV15" s="5">
        <v>165347.52</v>
      </c>
      <c r="EQW15" s="5">
        <v>165347.52</v>
      </c>
      <c r="EQX15" s="5">
        <v>165347.52</v>
      </c>
      <c r="EQY15" s="5">
        <v>165347.52</v>
      </c>
      <c r="EQZ15" s="5">
        <v>165347.52</v>
      </c>
      <c r="ERA15" s="5">
        <v>165347.52</v>
      </c>
      <c r="ERB15" s="5">
        <v>165347.52</v>
      </c>
      <c r="ERC15" s="5">
        <v>165347.52</v>
      </c>
      <c r="ERD15" s="5">
        <v>165347.52</v>
      </c>
      <c r="ERE15" s="5">
        <v>165347.52</v>
      </c>
      <c r="ERF15" s="5">
        <v>165347.52</v>
      </c>
      <c r="ERG15" s="5">
        <v>165347.52</v>
      </c>
      <c r="ERH15" s="5">
        <v>165347.52</v>
      </c>
      <c r="ERI15" s="5">
        <v>165347.52</v>
      </c>
      <c r="ERJ15" s="5">
        <v>165347.52</v>
      </c>
      <c r="ERK15" s="5">
        <v>165347.52</v>
      </c>
      <c r="ERL15" s="5">
        <v>165347.52</v>
      </c>
      <c r="ERM15" s="5">
        <v>165347.52</v>
      </c>
      <c r="ERN15" s="5">
        <v>165347.52</v>
      </c>
      <c r="ERO15" s="5">
        <v>165347.52</v>
      </c>
      <c r="ERP15" s="5">
        <v>165347.52</v>
      </c>
      <c r="ERQ15" s="5">
        <v>165347.52</v>
      </c>
      <c r="ERR15" s="5">
        <v>165347.52</v>
      </c>
      <c r="ERS15" s="5">
        <v>165347.52</v>
      </c>
      <c r="ERT15" s="5">
        <v>165347.52</v>
      </c>
      <c r="ERU15" s="5">
        <v>165347.52</v>
      </c>
      <c r="ERV15" s="5">
        <v>165347.52</v>
      </c>
      <c r="ERW15" s="5">
        <v>165347.52</v>
      </c>
      <c r="ERX15" s="5">
        <v>165347.52</v>
      </c>
      <c r="ERY15" s="5">
        <v>165347.52</v>
      </c>
      <c r="ERZ15" s="5">
        <v>165347.52</v>
      </c>
      <c r="ESA15" s="5">
        <v>165347.52</v>
      </c>
      <c r="ESB15" s="5">
        <v>165347.52</v>
      </c>
      <c r="ESC15" s="5">
        <v>165347.52</v>
      </c>
      <c r="ESD15" s="5">
        <v>165347.52</v>
      </c>
      <c r="ESE15" s="5">
        <v>165347.52</v>
      </c>
      <c r="ESF15" s="5">
        <v>165347.52</v>
      </c>
      <c r="ESG15" s="5">
        <v>165347.52</v>
      </c>
      <c r="ESH15" s="5">
        <v>165347.52</v>
      </c>
      <c r="ESI15" s="5">
        <v>165347.52</v>
      </c>
      <c r="ESJ15" s="5">
        <v>165347.52</v>
      </c>
      <c r="ESK15" s="5">
        <v>165347.52</v>
      </c>
      <c r="ESL15" s="5">
        <v>165347.52</v>
      </c>
      <c r="ESM15" s="5">
        <v>165347.52</v>
      </c>
      <c r="ESN15" s="5">
        <v>165347.52</v>
      </c>
      <c r="ESO15" s="5">
        <v>165347.52</v>
      </c>
      <c r="ESP15" s="5">
        <v>165347.52</v>
      </c>
      <c r="ESQ15" s="5">
        <v>165347.52</v>
      </c>
      <c r="ESR15" s="5">
        <v>165347.52</v>
      </c>
      <c r="ESS15" s="5">
        <v>165347.52</v>
      </c>
      <c r="EST15" s="5">
        <v>165347.52</v>
      </c>
      <c r="ESU15" s="5">
        <v>165347.52</v>
      </c>
      <c r="ESV15" s="5">
        <v>165347.52</v>
      </c>
      <c r="ESW15" s="5">
        <v>165347.52</v>
      </c>
      <c r="ESX15" s="5">
        <v>165347.52</v>
      </c>
      <c r="ESY15" s="5">
        <v>165347.52</v>
      </c>
      <c r="ESZ15" s="5">
        <v>165347.52</v>
      </c>
      <c r="ETA15" s="5">
        <v>165347.52</v>
      </c>
      <c r="ETB15" s="5">
        <v>165347.52</v>
      </c>
      <c r="ETC15" s="5">
        <v>165347.52</v>
      </c>
      <c r="ETD15" s="5">
        <v>165347.52</v>
      </c>
      <c r="ETE15" s="5">
        <v>165347.52</v>
      </c>
      <c r="ETF15" s="5">
        <v>165347.52</v>
      </c>
      <c r="ETG15" s="5">
        <v>165347.52</v>
      </c>
      <c r="ETH15" s="5">
        <v>165347.52</v>
      </c>
      <c r="ETI15" s="5">
        <v>165347.52</v>
      </c>
      <c r="ETJ15" s="5">
        <v>165347.52</v>
      </c>
      <c r="ETK15" s="5">
        <v>165347.52</v>
      </c>
      <c r="ETL15" s="5">
        <v>165347.52</v>
      </c>
      <c r="ETM15" s="5">
        <v>165347.52</v>
      </c>
      <c r="ETN15" s="5">
        <v>165347.52</v>
      </c>
      <c r="ETO15" s="5">
        <v>165347.52</v>
      </c>
      <c r="ETP15" s="5">
        <v>165347.52</v>
      </c>
      <c r="ETQ15" s="5">
        <v>165347.52</v>
      </c>
      <c r="ETR15" s="5">
        <v>165347.52</v>
      </c>
      <c r="ETS15" s="5">
        <v>165347.52</v>
      </c>
      <c r="ETT15" s="5">
        <v>165347.52</v>
      </c>
      <c r="ETU15" s="5">
        <v>165347.52</v>
      </c>
      <c r="ETV15" s="5">
        <v>165347.52</v>
      </c>
      <c r="ETW15" s="5">
        <v>165347.52</v>
      </c>
      <c r="ETX15" s="5">
        <v>165347.52</v>
      </c>
      <c r="ETY15" s="5">
        <v>165347.52</v>
      </c>
      <c r="ETZ15" s="5">
        <v>165347.52</v>
      </c>
      <c r="EUA15" s="5">
        <v>165347.52</v>
      </c>
      <c r="EUB15" s="5">
        <v>165347.52</v>
      </c>
      <c r="EUC15" s="5">
        <v>165347.52</v>
      </c>
      <c r="EUD15" s="5">
        <v>165347.52</v>
      </c>
      <c r="EUE15" s="5">
        <v>165347.52</v>
      </c>
      <c r="EUF15" s="5">
        <v>165347.52</v>
      </c>
      <c r="EUG15" s="5">
        <v>165347.52</v>
      </c>
      <c r="EUH15" s="5">
        <v>165347.52</v>
      </c>
      <c r="EUI15" s="5">
        <v>165347.52</v>
      </c>
      <c r="EUJ15" s="5">
        <v>165347.52</v>
      </c>
      <c r="EUK15" s="5">
        <v>165347.52</v>
      </c>
      <c r="EUL15" s="5">
        <v>165347.52</v>
      </c>
      <c r="EUM15" s="5">
        <v>165347.52</v>
      </c>
      <c r="EUN15" s="5">
        <v>165347.52</v>
      </c>
      <c r="EUO15" s="5">
        <v>165347.52</v>
      </c>
      <c r="EUP15" s="5">
        <v>165347.52</v>
      </c>
      <c r="EUQ15" s="5">
        <v>165347.52</v>
      </c>
      <c r="EUR15" s="5">
        <v>165347.52</v>
      </c>
      <c r="EUS15" s="5">
        <v>165347.52</v>
      </c>
      <c r="EUT15" s="5">
        <v>165347.52</v>
      </c>
      <c r="EUU15" s="5">
        <v>165347.52</v>
      </c>
      <c r="EUV15" s="5">
        <v>165347.52</v>
      </c>
      <c r="EUW15" s="5">
        <v>165347.52</v>
      </c>
      <c r="EUX15" s="5">
        <v>165347.52</v>
      </c>
      <c r="EUY15" s="5">
        <v>165347.52</v>
      </c>
      <c r="EUZ15" s="5">
        <v>165347.52</v>
      </c>
      <c r="EVA15" s="5">
        <v>165347.52</v>
      </c>
      <c r="EVB15" s="5">
        <v>165347.52</v>
      </c>
      <c r="EVC15" s="5">
        <v>165347.52</v>
      </c>
      <c r="EVD15" s="5">
        <v>165347.52</v>
      </c>
      <c r="EVE15" s="5">
        <v>165347.52</v>
      </c>
      <c r="EVF15" s="5">
        <v>165347.52</v>
      </c>
      <c r="EVG15" s="5">
        <v>165347.52</v>
      </c>
      <c r="EVH15" s="5">
        <v>165347.52</v>
      </c>
      <c r="EVI15" s="5">
        <v>165347.52</v>
      </c>
      <c r="EVJ15" s="5">
        <v>165347.52</v>
      </c>
      <c r="EVK15" s="5">
        <v>165347.52</v>
      </c>
      <c r="EVL15" s="5">
        <v>165347.52</v>
      </c>
      <c r="EVM15" s="5">
        <v>165347.52</v>
      </c>
      <c r="EVN15" s="5">
        <v>165347.52</v>
      </c>
      <c r="EVO15" s="5">
        <v>165347.52</v>
      </c>
      <c r="EVP15" s="5">
        <v>165347.52</v>
      </c>
      <c r="EVQ15" s="5">
        <v>165347.52</v>
      </c>
      <c r="EVR15" s="5">
        <v>165347.52</v>
      </c>
      <c r="EVS15" s="5">
        <v>165347.52</v>
      </c>
      <c r="EVT15" s="5">
        <v>165347.52</v>
      </c>
      <c r="EVU15" s="5">
        <v>165347.52</v>
      </c>
      <c r="EVV15" s="5">
        <v>165347.52</v>
      </c>
      <c r="EVW15" s="5">
        <v>165347.52</v>
      </c>
      <c r="EVX15" s="5">
        <v>165347.52</v>
      </c>
      <c r="EVY15" s="5">
        <v>165347.52</v>
      </c>
      <c r="EVZ15" s="5">
        <v>165347.52</v>
      </c>
      <c r="EWA15" s="5">
        <v>165347.52</v>
      </c>
      <c r="EWB15" s="5">
        <v>165347.52</v>
      </c>
      <c r="EWC15" s="5">
        <v>165347.52</v>
      </c>
      <c r="EWD15" s="5">
        <v>165347.52</v>
      </c>
      <c r="EWE15" s="5">
        <v>165347.52</v>
      </c>
      <c r="EWF15" s="5">
        <v>165347.52</v>
      </c>
      <c r="EWG15" s="5">
        <v>165347.52</v>
      </c>
      <c r="EWH15" s="5">
        <v>165347.52</v>
      </c>
      <c r="EWI15" s="5">
        <v>165347.52</v>
      </c>
      <c r="EWJ15" s="5">
        <v>165347.52</v>
      </c>
      <c r="EWK15" s="5">
        <v>165347.52</v>
      </c>
      <c r="EWL15" s="5">
        <v>165347.52</v>
      </c>
      <c r="EWM15" s="5">
        <v>165347.52</v>
      </c>
      <c r="EWN15" s="5">
        <v>165347.52</v>
      </c>
      <c r="EWO15" s="5">
        <v>165347.52</v>
      </c>
      <c r="EWP15" s="5">
        <v>165347.52</v>
      </c>
      <c r="EWQ15" s="5">
        <v>165347.52</v>
      </c>
      <c r="EWR15" s="5">
        <v>165347.52</v>
      </c>
      <c r="EWS15" s="5">
        <v>165347.52</v>
      </c>
      <c r="EWT15" s="5">
        <v>165347.52</v>
      </c>
      <c r="EWU15" s="5">
        <v>165347.52</v>
      </c>
      <c r="EWV15" s="5">
        <v>165347.52</v>
      </c>
      <c r="EWW15" s="5">
        <v>165347.52</v>
      </c>
      <c r="EWX15" s="5">
        <v>165347.52</v>
      </c>
      <c r="EWY15" s="5">
        <v>165347.52</v>
      </c>
      <c r="EWZ15" s="5">
        <v>165347.52</v>
      </c>
      <c r="EXA15" s="5">
        <v>165347.52</v>
      </c>
      <c r="EXB15" s="5">
        <v>165347.52</v>
      </c>
      <c r="EXC15" s="5">
        <v>165347.52</v>
      </c>
      <c r="EXD15" s="5">
        <v>165347.52</v>
      </c>
      <c r="EXE15" s="5">
        <v>165347.52</v>
      </c>
      <c r="EXF15" s="5">
        <v>165347.52</v>
      </c>
      <c r="EXG15" s="5">
        <v>165347.52</v>
      </c>
      <c r="EXH15" s="5">
        <v>165347.52</v>
      </c>
      <c r="EXI15" s="5">
        <v>165347.52</v>
      </c>
      <c r="EXJ15" s="5">
        <v>165347.52</v>
      </c>
      <c r="EXK15" s="5">
        <v>165347.52</v>
      </c>
      <c r="EXL15" s="5">
        <v>165347.52</v>
      </c>
      <c r="EXM15" s="5">
        <v>165347.52</v>
      </c>
      <c r="EXN15" s="5">
        <v>165347.52</v>
      </c>
      <c r="EXO15" s="5">
        <v>165347.52</v>
      </c>
      <c r="EXP15" s="5">
        <v>165347.52</v>
      </c>
      <c r="EXQ15" s="5">
        <v>165347.52</v>
      </c>
      <c r="EXR15" s="5">
        <v>165347.52</v>
      </c>
      <c r="EXS15" s="5">
        <v>165347.52</v>
      </c>
      <c r="EXT15" s="5">
        <v>165347.52</v>
      </c>
      <c r="EXU15" s="5">
        <v>165347.52</v>
      </c>
      <c r="EXV15" s="5">
        <v>165347.52</v>
      </c>
      <c r="EXW15" s="5">
        <v>165347.52</v>
      </c>
      <c r="EXX15" s="5">
        <v>165347.52</v>
      </c>
      <c r="EXY15" s="5">
        <v>165347.52</v>
      </c>
      <c r="EXZ15" s="5">
        <v>165347.52</v>
      </c>
      <c r="EYA15" s="5">
        <v>165347.52</v>
      </c>
      <c r="EYB15" s="5">
        <v>165347.52</v>
      </c>
      <c r="EYC15" s="5">
        <v>165347.52</v>
      </c>
      <c r="EYD15" s="5">
        <v>165347.52</v>
      </c>
      <c r="EYE15" s="5">
        <v>165347.52</v>
      </c>
      <c r="EYF15" s="5">
        <v>165347.52</v>
      </c>
      <c r="EYG15" s="5">
        <v>165347.52</v>
      </c>
      <c r="EYH15" s="5">
        <v>165347.52</v>
      </c>
      <c r="EYI15" s="5">
        <v>165347.52</v>
      </c>
      <c r="EYJ15" s="5">
        <v>165347.52</v>
      </c>
      <c r="EYK15" s="5">
        <v>165347.52</v>
      </c>
      <c r="EYL15" s="5">
        <v>165347.52</v>
      </c>
      <c r="EYM15" s="5">
        <v>165347.52</v>
      </c>
      <c r="EYN15" s="5">
        <v>165347.52</v>
      </c>
      <c r="EYO15" s="5">
        <v>165347.52</v>
      </c>
      <c r="EYP15" s="5">
        <v>165347.52</v>
      </c>
      <c r="EYQ15" s="5">
        <v>165347.52</v>
      </c>
      <c r="EYR15" s="5">
        <v>165347.52</v>
      </c>
      <c r="EYS15" s="5">
        <v>165347.52</v>
      </c>
      <c r="EYT15" s="5">
        <v>165347.52</v>
      </c>
      <c r="EYU15" s="5">
        <v>165347.52</v>
      </c>
      <c r="EYV15" s="5">
        <v>165347.52</v>
      </c>
      <c r="EYW15" s="5">
        <v>165347.52</v>
      </c>
      <c r="EYX15" s="5">
        <v>165347.52</v>
      </c>
      <c r="EYY15" s="5">
        <v>165347.52</v>
      </c>
      <c r="EYZ15" s="5">
        <v>165347.52</v>
      </c>
      <c r="EZA15" s="5">
        <v>165347.52</v>
      </c>
      <c r="EZB15" s="5">
        <v>165347.52</v>
      </c>
      <c r="EZC15" s="5">
        <v>165347.52</v>
      </c>
      <c r="EZD15" s="5">
        <v>165347.52</v>
      </c>
      <c r="EZE15" s="5">
        <v>165347.52</v>
      </c>
      <c r="EZF15" s="5">
        <v>165347.52</v>
      </c>
      <c r="EZG15" s="5">
        <v>165347.52</v>
      </c>
      <c r="EZH15" s="5">
        <v>165347.52</v>
      </c>
      <c r="EZI15" s="5">
        <v>165347.52</v>
      </c>
      <c r="EZJ15" s="5">
        <v>165347.52</v>
      </c>
      <c r="EZK15" s="5">
        <v>165347.52</v>
      </c>
      <c r="EZL15" s="5">
        <v>165347.52</v>
      </c>
      <c r="EZM15" s="5">
        <v>165347.52</v>
      </c>
      <c r="EZN15" s="5">
        <v>165347.52</v>
      </c>
      <c r="EZO15" s="5">
        <v>165347.52</v>
      </c>
      <c r="EZP15" s="5">
        <v>165347.52</v>
      </c>
      <c r="EZQ15" s="5">
        <v>165347.52</v>
      </c>
      <c r="EZR15" s="5">
        <v>165347.52</v>
      </c>
      <c r="EZS15" s="5">
        <v>165347.52</v>
      </c>
      <c r="EZT15" s="5">
        <v>165347.52</v>
      </c>
      <c r="EZU15" s="5">
        <v>165347.52</v>
      </c>
      <c r="EZV15" s="5">
        <v>165347.52</v>
      </c>
      <c r="EZW15" s="5">
        <v>165347.52</v>
      </c>
      <c r="EZX15" s="5">
        <v>165347.52</v>
      </c>
      <c r="EZY15" s="5">
        <v>165347.52</v>
      </c>
      <c r="EZZ15" s="5">
        <v>165347.52</v>
      </c>
      <c r="FAA15" s="5">
        <v>165347.52</v>
      </c>
      <c r="FAB15" s="5">
        <v>165347.52</v>
      </c>
      <c r="FAC15" s="5">
        <v>165347.52</v>
      </c>
      <c r="FAD15" s="5">
        <v>165347.52</v>
      </c>
      <c r="FAE15" s="5">
        <v>165347.52</v>
      </c>
      <c r="FAF15" s="5">
        <v>165347.52</v>
      </c>
      <c r="FAG15" s="5">
        <v>165347.52</v>
      </c>
      <c r="FAH15" s="5">
        <v>165347.52</v>
      </c>
      <c r="FAI15" s="5">
        <v>165347.52</v>
      </c>
      <c r="FAJ15" s="5">
        <v>165347.52</v>
      </c>
      <c r="FAK15" s="5">
        <v>165347.52</v>
      </c>
      <c r="FAL15" s="5">
        <v>165347.52</v>
      </c>
      <c r="FAM15" s="5">
        <v>165347.52</v>
      </c>
      <c r="FAN15" s="5">
        <v>165347.52</v>
      </c>
      <c r="FAO15" s="5">
        <v>165347.52</v>
      </c>
      <c r="FAP15" s="5">
        <v>165347.52</v>
      </c>
      <c r="FAQ15" s="5">
        <v>165347.52</v>
      </c>
      <c r="FAR15" s="5">
        <v>165347.52</v>
      </c>
      <c r="FAS15" s="5">
        <v>165347.52</v>
      </c>
      <c r="FAT15" s="5">
        <v>165347.52</v>
      </c>
      <c r="FAU15" s="5">
        <v>165347.52</v>
      </c>
      <c r="FAV15" s="5">
        <v>165347.52</v>
      </c>
      <c r="FAW15" s="5">
        <v>165347.52</v>
      </c>
      <c r="FAX15" s="5">
        <v>165347.52</v>
      </c>
      <c r="FAY15" s="5">
        <v>165347.52</v>
      </c>
      <c r="FAZ15" s="5">
        <v>165347.52</v>
      </c>
      <c r="FBA15" s="5">
        <v>165347.52</v>
      </c>
      <c r="FBB15" s="5">
        <v>165347.52</v>
      </c>
      <c r="FBC15" s="5">
        <v>165347.52</v>
      </c>
      <c r="FBD15" s="5">
        <v>165347.52</v>
      </c>
      <c r="FBE15" s="5">
        <v>165347.52</v>
      </c>
      <c r="FBF15" s="5">
        <v>165347.52</v>
      </c>
      <c r="FBG15" s="5">
        <v>165347.52</v>
      </c>
      <c r="FBH15" s="5">
        <v>165347.52</v>
      </c>
      <c r="FBI15" s="5">
        <v>165347.52</v>
      </c>
      <c r="FBJ15" s="5">
        <v>165347.52</v>
      </c>
      <c r="FBK15" s="5">
        <v>165347.52</v>
      </c>
      <c r="FBL15" s="5">
        <v>165347.52</v>
      </c>
      <c r="FBM15" s="5">
        <v>165347.52</v>
      </c>
      <c r="FBN15" s="5">
        <v>165347.52</v>
      </c>
      <c r="FBO15" s="5">
        <v>165347.52</v>
      </c>
      <c r="FBP15" s="5">
        <v>165347.52</v>
      </c>
      <c r="FBQ15" s="5">
        <v>165347.52</v>
      </c>
      <c r="FBR15" s="5">
        <v>165347.52</v>
      </c>
      <c r="FBS15" s="5">
        <v>165347.52</v>
      </c>
      <c r="FBT15" s="5">
        <v>165347.52</v>
      </c>
      <c r="FBU15" s="5">
        <v>165347.52</v>
      </c>
      <c r="FBV15" s="5">
        <v>165347.52</v>
      </c>
      <c r="FBW15" s="5">
        <v>165347.52</v>
      </c>
      <c r="FBX15" s="5">
        <v>165347.52</v>
      </c>
      <c r="FBY15" s="5">
        <v>165347.52</v>
      </c>
      <c r="FBZ15" s="5">
        <v>165347.52</v>
      </c>
      <c r="FCA15" s="5">
        <v>165347.52</v>
      </c>
      <c r="FCB15" s="5">
        <v>165347.52</v>
      </c>
      <c r="FCC15" s="5">
        <v>165347.52</v>
      </c>
      <c r="FCD15" s="5">
        <v>165347.52</v>
      </c>
      <c r="FCE15" s="5">
        <v>165347.52</v>
      </c>
      <c r="FCF15" s="5">
        <v>165347.52</v>
      </c>
      <c r="FCG15" s="5">
        <v>165347.52</v>
      </c>
      <c r="FCH15" s="5">
        <v>165347.52</v>
      </c>
      <c r="FCI15" s="5">
        <v>165347.52</v>
      </c>
      <c r="FCJ15" s="5">
        <v>165347.52</v>
      </c>
      <c r="FCK15" s="5">
        <v>165347.52</v>
      </c>
      <c r="FCL15" s="5">
        <v>165347.52</v>
      </c>
      <c r="FCM15" s="5">
        <v>165347.52</v>
      </c>
      <c r="FCN15" s="5">
        <v>165347.52</v>
      </c>
      <c r="FCO15" s="5">
        <v>165347.52</v>
      </c>
      <c r="FCP15" s="5">
        <v>165347.52</v>
      </c>
      <c r="FCQ15" s="5">
        <v>165347.52</v>
      </c>
      <c r="FCR15" s="5">
        <v>165347.52</v>
      </c>
      <c r="FCS15" s="5">
        <v>165347.52</v>
      </c>
      <c r="FCT15" s="5">
        <v>165347.52</v>
      </c>
      <c r="FCU15" s="5">
        <v>165347.52</v>
      </c>
      <c r="FCV15" s="5">
        <v>165347.52</v>
      </c>
      <c r="FCW15" s="5">
        <v>165347.52</v>
      </c>
      <c r="FCX15" s="5">
        <v>165347.52</v>
      </c>
      <c r="FCY15" s="5">
        <v>165347.52</v>
      </c>
      <c r="FCZ15" s="5">
        <v>165347.52</v>
      </c>
      <c r="FDA15" s="5">
        <v>165347.52</v>
      </c>
      <c r="FDB15" s="5">
        <v>165347.52</v>
      </c>
      <c r="FDC15" s="5">
        <v>165347.52</v>
      </c>
      <c r="FDD15" s="5">
        <v>165347.52</v>
      </c>
      <c r="FDE15" s="5">
        <v>165347.52</v>
      </c>
      <c r="FDF15" s="5">
        <v>165347.52</v>
      </c>
      <c r="FDG15" s="5">
        <v>165347.52</v>
      </c>
      <c r="FDH15" s="5">
        <v>165347.52</v>
      </c>
      <c r="FDI15" s="5">
        <v>165347.52</v>
      </c>
      <c r="FDJ15" s="5">
        <v>165347.52</v>
      </c>
      <c r="FDK15" s="5">
        <v>165347.52</v>
      </c>
      <c r="FDL15" s="5">
        <v>165347.52</v>
      </c>
      <c r="FDM15" s="5">
        <v>165347.52</v>
      </c>
      <c r="FDN15" s="5">
        <v>165347.52</v>
      </c>
      <c r="FDO15" s="5">
        <v>165347.52</v>
      </c>
      <c r="FDP15" s="5">
        <v>165347.52</v>
      </c>
      <c r="FDQ15" s="5">
        <v>165347.52</v>
      </c>
      <c r="FDR15" s="5">
        <v>165347.52</v>
      </c>
      <c r="FDS15" s="5">
        <v>165347.52</v>
      </c>
      <c r="FDT15" s="5">
        <v>165347.52</v>
      </c>
      <c r="FDU15" s="5">
        <v>165347.52</v>
      </c>
      <c r="FDV15" s="5">
        <v>165347.52</v>
      </c>
      <c r="FDW15" s="5">
        <v>165347.52</v>
      </c>
      <c r="FDX15" s="5">
        <v>165347.52</v>
      </c>
      <c r="FDY15" s="5">
        <v>165347.52</v>
      </c>
      <c r="FDZ15" s="5">
        <v>165347.52</v>
      </c>
      <c r="FEA15" s="5">
        <v>165347.52</v>
      </c>
      <c r="FEB15" s="5">
        <v>165347.52</v>
      </c>
      <c r="FEC15" s="5">
        <v>165347.52</v>
      </c>
      <c r="FED15" s="5">
        <v>165347.52</v>
      </c>
      <c r="FEE15" s="5">
        <v>165347.52</v>
      </c>
      <c r="FEF15" s="5">
        <v>165347.52</v>
      </c>
      <c r="FEG15" s="5">
        <v>165347.52</v>
      </c>
      <c r="FEH15" s="5">
        <v>165347.52</v>
      </c>
      <c r="FEI15" s="5">
        <v>165347.52</v>
      </c>
      <c r="FEJ15" s="5">
        <v>165347.52</v>
      </c>
      <c r="FEK15" s="5">
        <v>165347.52</v>
      </c>
      <c r="FEL15" s="5">
        <v>165347.52</v>
      </c>
      <c r="FEM15" s="5">
        <v>165347.52</v>
      </c>
      <c r="FEN15" s="5">
        <v>165347.52</v>
      </c>
      <c r="FEO15" s="5">
        <v>165347.52</v>
      </c>
      <c r="FEP15" s="5">
        <v>165347.52</v>
      </c>
      <c r="FEQ15" s="5">
        <v>165347.52</v>
      </c>
      <c r="FER15" s="5">
        <v>165347.52</v>
      </c>
      <c r="FES15" s="5">
        <v>165347.52</v>
      </c>
      <c r="FET15" s="5">
        <v>165347.52</v>
      </c>
      <c r="FEU15" s="5">
        <v>165347.52</v>
      </c>
      <c r="FEV15" s="5">
        <v>165347.52</v>
      </c>
      <c r="FEW15" s="5">
        <v>165347.52</v>
      </c>
      <c r="FEX15" s="5">
        <v>165347.52</v>
      </c>
      <c r="FEY15" s="5">
        <v>165347.52</v>
      </c>
      <c r="FEZ15" s="5">
        <v>165347.52</v>
      </c>
      <c r="FFA15" s="5">
        <v>165347.52</v>
      </c>
      <c r="FFB15" s="5">
        <v>165347.52</v>
      </c>
      <c r="FFC15" s="5">
        <v>165347.52</v>
      </c>
      <c r="FFD15" s="5">
        <v>165347.52</v>
      </c>
      <c r="FFE15" s="5">
        <v>165347.52</v>
      </c>
      <c r="FFF15" s="5">
        <v>165347.52</v>
      </c>
      <c r="FFG15" s="5">
        <v>165347.52</v>
      </c>
      <c r="FFH15" s="5">
        <v>165347.52</v>
      </c>
      <c r="FFI15" s="5">
        <v>165347.52</v>
      </c>
      <c r="FFJ15" s="5">
        <v>165347.52</v>
      </c>
      <c r="FFK15" s="5">
        <v>165347.52</v>
      </c>
      <c r="FFL15" s="5">
        <v>165347.52</v>
      </c>
      <c r="FFM15" s="5">
        <v>165347.52</v>
      </c>
      <c r="FFN15" s="5">
        <v>165347.52</v>
      </c>
      <c r="FFO15" s="5">
        <v>165347.52</v>
      </c>
      <c r="FFP15" s="5">
        <v>165347.52</v>
      </c>
      <c r="FFQ15" s="5">
        <v>165347.52</v>
      </c>
      <c r="FFR15" s="5">
        <v>165347.52</v>
      </c>
      <c r="FFS15" s="5">
        <v>165347.52</v>
      </c>
      <c r="FFT15" s="5">
        <v>165347.52</v>
      </c>
      <c r="FFU15" s="5">
        <v>165347.52</v>
      </c>
      <c r="FFV15" s="5">
        <v>165347.52</v>
      </c>
      <c r="FFW15" s="5">
        <v>165347.52</v>
      </c>
      <c r="FFX15" s="5">
        <v>165347.52</v>
      </c>
      <c r="FFY15" s="5">
        <v>165347.52</v>
      </c>
      <c r="FFZ15" s="5">
        <v>165347.52</v>
      </c>
      <c r="FGA15" s="5">
        <v>165347.52</v>
      </c>
      <c r="FGB15" s="5">
        <v>165347.52</v>
      </c>
      <c r="FGC15" s="5">
        <v>165347.52</v>
      </c>
      <c r="FGD15" s="5">
        <v>165347.52</v>
      </c>
      <c r="FGE15" s="5">
        <v>165347.52</v>
      </c>
      <c r="FGF15" s="5">
        <v>165347.52</v>
      </c>
      <c r="FGG15" s="5">
        <v>165347.52</v>
      </c>
      <c r="FGH15" s="5">
        <v>165347.52</v>
      </c>
      <c r="FGI15" s="5">
        <v>165347.52</v>
      </c>
      <c r="FGJ15" s="5">
        <v>165347.52</v>
      </c>
      <c r="FGK15" s="5">
        <v>165347.52</v>
      </c>
      <c r="FGL15" s="5">
        <v>165347.52</v>
      </c>
      <c r="FGM15" s="5">
        <v>165347.52</v>
      </c>
      <c r="FGN15" s="5">
        <v>165347.52</v>
      </c>
      <c r="FGO15" s="5">
        <v>165347.52</v>
      </c>
      <c r="FGP15" s="5">
        <v>165347.52</v>
      </c>
      <c r="FGQ15" s="5">
        <v>165347.52</v>
      </c>
      <c r="FGR15" s="5">
        <v>165347.52</v>
      </c>
      <c r="FGS15" s="5">
        <v>165347.52</v>
      </c>
      <c r="FGT15" s="5">
        <v>165347.52</v>
      </c>
      <c r="FGU15" s="5">
        <v>165347.52</v>
      </c>
      <c r="FGV15" s="5">
        <v>165347.52</v>
      </c>
      <c r="FGW15" s="5">
        <v>165347.52</v>
      </c>
      <c r="FGX15" s="5">
        <v>165347.52</v>
      </c>
      <c r="FGY15" s="5">
        <v>165347.52</v>
      </c>
      <c r="FGZ15" s="5">
        <v>165347.52</v>
      </c>
      <c r="FHA15" s="5">
        <v>165347.52</v>
      </c>
      <c r="FHB15" s="5">
        <v>165347.52</v>
      </c>
      <c r="FHC15" s="5">
        <v>165347.52</v>
      </c>
      <c r="FHD15" s="5">
        <v>165347.52</v>
      </c>
      <c r="FHE15" s="5">
        <v>165347.52</v>
      </c>
      <c r="FHF15" s="5">
        <v>165347.52</v>
      </c>
      <c r="FHG15" s="5">
        <v>165347.52</v>
      </c>
      <c r="FHH15" s="5">
        <v>165347.52</v>
      </c>
      <c r="FHI15" s="5">
        <v>165347.52</v>
      </c>
      <c r="FHJ15" s="5">
        <v>165347.52</v>
      </c>
      <c r="FHK15" s="5">
        <v>165347.52</v>
      </c>
      <c r="FHL15" s="5">
        <v>165347.52</v>
      </c>
      <c r="FHM15" s="5">
        <v>165347.52</v>
      </c>
      <c r="FHN15" s="5">
        <v>165347.52</v>
      </c>
      <c r="FHO15" s="5">
        <v>165347.52</v>
      </c>
      <c r="FHP15" s="5">
        <v>165347.52</v>
      </c>
      <c r="FHQ15" s="5">
        <v>165347.52</v>
      </c>
      <c r="FHR15" s="5">
        <v>165347.52</v>
      </c>
      <c r="FHS15" s="5">
        <v>165347.52</v>
      </c>
      <c r="FHT15" s="5">
        <v>165347.52</v>
      </c>
      <c r="FHU15" s="5">
        <v>165347.52</v>
      </c>
      <c r="FHV15" s="5">
        <v>165347.52</v>
      </c>
      <c r="FHW15" s="5">
        <v>165347.52</v>
      </c>
      <c r="FHX15" s="5">
        <v>165347.52</v>
      </c>
      <c r="FHY15" s="5">
        <v>165347.52</v>
      </c>
      <c r="FHZ15" s="5">
        <v>165347.52</v>
      </c>
      <c r="FIA15" s="5">
        <v>165347.52</v>
      </c>
      <c r="FIB15" s="5">
        <v>165347.52</v>
      </c>
      <c r="FIC15" s="5">
        <v>165347.52</v>
      </c>
      <c r="FID15" s="5">
        <v>165347.52</v>
      </c>
      <c r="FIE15" s="5">
        <v>165347.52</v>
      </c>
      <c r="FIF15" s="5">
        <v>165347.52</v>
      </c>
      <c r="FIG15" s="5">
        <v>165347.52</v>
      </c>
      <c r="FIH15" s="5">
        <v>165347.52</v>
      </c>
      <c r="FII15" s="5">
        <v>165347.52</v>
      </c>
      <c r="FIJ15" s="5">
        <v>165347.52</v>
      </c>
      <c r="FIK15" s="5">
        <v>165347.52</v>
      </c>
      <c r="FIL15" s="5">
        <v>165347.52</v>
      </c>
      <c r="FIM15" s="5">
        <v>165347.52</v>
      </c>
      <c r="FIN15" s="5">
        <v>165347.52</v>
      </c>
      <c r="FIO15" s="5">
        <v>165347.52</v>
      </c>
      <c r="FIP15" s="5">
        <v>165347.52</v>
      </c>
      <c r="FIQ15" s="5">
        <v>165347.52</v>
      </c>
      <c r="FIR15" s="5">
        <v>165347.52</v>
      </c>
      <c r="FIS15" s="5">
        <v>165347.52</v>
      </c>
      <c r="FIT15" s="5">
        <v>165347.52</v>
      </c>
      <c r="FIU15" s="5">
        <v>165347.52</v>
      </c>
      <c r="FIV15" s="5">
        <v>165347.52</v>
      </c>
      <c r="FIW15" s="5">
        <v>165347.52</v>
      </c>
      <c r="FIX15" s="5">
        <v>165347.52</v>
      </c>
      <c r="FIY15" s="5">
        <v>165347.52</v>
      </c>
      <c r="FIZ15" s="5">
        <v>165347.52</v>
      </c>
      <c r="FJA15" s="5">
        <v>165347.52</v>
      </c>
      <c r="FJB15" s="5">
        <v>165347.52</v>
      </c>
      <c r="FJC15" s="5">
        <v>165347.52</v>
      </c>
      <c r="FJD15" s="5">
        <v>165347.52</v>
      </c>
      <c r="FJE15" s="5">
        <v>165347.52</v>
      </c>
      <c r="FJF15" s="5">
        <v>165347.52</v>
      </c>
      <c r="FJG15" s="5">
        <v>165347.52</v>
      </c>
      <c r="FJH15" s="5">
        <v>165347.52</v>
      </c>
      <c r="FJI15" s="5">
        <v>165347.52</v>
      </c>
      <c r="FJJ15" s="5">
        <v>165347.52</v>
      </c>
      <c r="FJK15" s="5">
        <v>165347.52</v>
      </c>
      <c r="FJL15" s="5">
        <v>165347.52</v>
      </c>
      <c r="FJM15" s="5">
        <v>165347.52</v>
      </c>
      <c r="FJN15" s="5">
        <v>165347.52</v>
      </c>
      <c r="FJO15" s="5">
        <v>165347.52</v>
      </c>
      <c r="FJP15" s="5">
        <v>165347.52</v>
      </c>
      <c r="FJQ15" s="5">
        <v>165347.52</v>
      </c>
      <c r="FJR15" s="5">
        <v>165347.52</v>
      </c>
      <c r="FJS15" s="5">
        <v>165347.52</v>
      </c>
      <c r="FJT15" s="5">
        <v>165347.52</v>
      </c>
      <c r="FJU15" s="5">
        <v>165347.52</v>
      </c>
      <c r="FJV15" s="5">
        <v>165347.52</v>
      </c>
      <c r="FJW15" s="5">
        <v>165347.52</v>
      </c>
      <c r="FJX15" s="5">
        <v>165347.52</v>
      </c>
      <c r="FJY15" s="5">
        <v>165347.52</v>
      </c>
      <c r="FJZ15" s="5">
        <v>165347.52</v>
      </c>
      <c r="FKA15" s="5">
        <v>165347.52</v>
      </c>
      <c r="FKB15" s="5">
        <v>165347.52</v>
      </c>
      <c r="FKC15" s="5">
        <v>165347.52</v>
      </c>
      <c r="FKD15" s="5">
        <v>165347.52</v>
      </c>
      <c r="FKE15" s="5">
        <v>165347.52</v>
      </c>
      <c r="FKF15" s="5">
        <v>165347.52</v>
      </c>
      <c r="FKG15" s="5">
        <v>165347.52</v>
      </c>
      <c r="FKH15" s="5">
        <v>165347.52</v>
      </c>
      <c r="FKI15" s="5">
        <v>165347.52</v>
      </c>
      <c r="FKJ15" s="5">
        <v>165347.52</v>
      </c>
      <c r="FKK15" s="5">
        <v>165347.52</v>
      </c>
      <c r="FKL15" s="5">
        <v>165347.52</v>
      </c>
      <c r="FKM15" s="5">
        <v>165347.52</v>
      </c>
      <c r="FKN15" s="5">
        <v>165347.52</v>
      </c>
      <c r="FKO15" s="5">
        <v>165347.52</v>
      </c>
      <c r="FKP15" s="5">
        <v>165347.52</v>
      </c>
      <c r="FKQ15" s="5">
        <v>165347.52</v>
      </c>
      <c r="FKR15" s="5">
        <v>165347.52</v>
      </c>
      <c r="FKS15" s="5">
        <v>165347.52</v>
      </c>
      <c r="FKT15" s="5">
        <v>165347.52</v>
      </c>
      <c r="FKU15" s="5">
        <v>165347.52</v>
      </c>
      <c r="FKV15" s="5">
        <v>165347.52</v>
      </c>
      <c r="FKW15" s="5">
        <v>165347.52</v>
      </c>
      <c r="FKX15" s="5">
        <v>165347.52</v>
      </c>
      <c r="FKY15" s="5">
        <v>165347.52</v>
      </c>
      <c r="FKZ15" s="5">
        <v>165347.52</v>
      </c>
      <c r="FLA15" s="5">
        <v>165347.52</v>
      </c>
      <c r="FLB15" s="5">
        <v>165347.52</v>
      </c>
      <c r="FLC15" s="5">
        <v>165347.52</v>
      </c>
      <c r="FLD15" s="5">
        <v>165347.52</v>
      </c>
      <c r="FLE15" s="5">
        <v>165347.52</v>
      </c>
      <c r="FLF15" s="5">
        <v>165347.52</v>
      </c>
      <c r="FLG15" s="5">
        <v>165347.52</v>
      </c>
      <c r="FLH15" s="5">
        <v>165347.52</v>
      </c>
      <c r="FLI15" s="5">
        <v>165347.52</v>
      </c>
      <c r="FLJ15" s="5">
        <v>165347.52</v>
      </c>
      <c r="FLK15" s="5">
        <v>165347.52</v>
      </c>
      <c r="FLL15" s="5">
        <v>165347.52</v>
      </c>
      <c r="FLM15" s="5">
        <v>165347.52</v>
      </c>
      <c r="FLN15" s="5">
        <v>165347.52</v>
      </c>
      <c r="FLO15" s="5">
        <v>165347.52</v>
      </c>
      <c r="FLP15" s="5">
        <v>165347.52</v>
      </c>
      <c r="FLQ15" s="5">
        <v>165347.52</v>
      </c>
      <c r="FLR15" s="5">
        <v>165347.52</v>
      </c>
      <c r="FLS15" s="5">
        <v>165347.52</v>
      </c>
      <c r="FLT15" s="5">
        <v>165347.52</v>
      </c>
      <c r="FLU15" s="5">
        <v>165347.52</v>
      </c>
      <c r="FLV15" s="5">
        <v>165347.52</v>
      </c>
      <c r="FLW15" s="5">
        <v>165347.52</v>
      </c>
      <c r="FLX15" s="5">
        <v>165347.52</v>
      </c>
      <c r="FLY15" s="5">
        <v>165347.52</v>
      </c>
      <c r="FLZ15" s="5">
        <v>165347.52</v>
      </c>
      <c r="FMA15" s="5">
        <v>165347.52</v>
      </c>
      <c r="FMB15" s="5">
        <v>165347.52</v>
      </c>
      <c r="FMC15" s="5">
        <v>165347.52</v>
      </c>
      <c r="FMD15" s="5">
        <v>165347.52</v>
      </c>
      <c r="FME15" s="5">
        <v>165347.52</v>
      </c>
      <c r="FMF15" s="5">
        <v>165347.52</v>
      </c>
      <c r="FMG15" s="5">
        <v>165347.52</v>
      </c>
      <c r="FMH15" s="5">
        <v>165347.52</v>
      </c>
      <c r="FMI15" s="5">
        <v>165347.52</v>
      </c>
      <c r="FMJ15" s="5">
        <v>165347.52</v>
      </c>
      <c r="FMK15" s="5">
        <v>165347.52</v>
      </c>
      <c r="FML15" s="5">
        <v>165347.52</v>
      </c>
      <c r="FMM15" s="5">
        <v>165347.52</v>
      </c>
      <c r="FMN15" s="5">
        <v>165347.52</v>
      </c>
      <c r="FMO15" s="5">
        <v>165347.52</v>
      </c>
      <c r="FMP15" s="5">
        <v>165347.52</v>
      </c>
      <c r="FMQ15" s="5">
        <v>165347.52</v>
      </c>
      <c r="FMR15" s="5">
        <v>165347.52</v>
      </c>
      <c r="FMS15" s="5">
        <v>165347.52</v>
      </c>
      <c r="FMT15" s="5">
        <v>165347.52</v>
      </c>
      <c r="FMU15" s="5">
        <v>165347.52</v>
      </c>
      <c r="FMV15" s="5">
        <v>165347.52</v>
      </c>
      <c r="FMW15" s="5">
        <v>165347.52</v>
      </c>
      <c r="FMX15" s="5">
        <v>165347.52</v>
      </c>
      <c r="FMY15" s="5">
        <v>165347.52</v>
      </c>
      <c r="FMZ15" s="5">
        <v>165347.52</v>
      </c>
      <c r="FNA15" s="5">
        <v>165347.52</v>
      </c>
      <c r="FNB15" s="5">
        <v>165347.52</v>
      </c>
      <c r="FNC15" s="5">
        <v>165347.52</v>
      </c>
      <c r="FND15" s="5">
        <v>165347.52</v>
      </c>
      <c r="FNE15" s="5">
        <v>165347.52</v>
      </c>
      <c r="FNF15" s="5">
        <v>165347.52</v>
      </c>
      <c r="FNG15" s="5">
        <v>165347.52</v>
      </c>
      <c r="FNH15" s="5">
        <v>165347.52</v>
      </c>
      <c r="FNI15" s="5">
        <v>165347.52</v>
      </c>
      <c r="FNJ15" s="5">
        <v>165347.52</v>
      </c>
      <c r="FNK15" s="5">
        <v>165347.52</v>
      </c>
      <c r="FNL15" s="5">
        <v>165347.52</v>
      </c>
      <c r="FNM15" s="5">
        <v>165347.52</v>
      </c>
      <c r="FNN15" s="5">
        <v>165347.52</v>
      </c>
      <c r="FNO15" s="5">
        <v>165347.52</v>
      </c>
      <c r="FNP15" s="5">
        <v>165347.52</v>
      </c>
      <c r="FNQ15" s="5">
        <v>165347.52</v>
      </c>
      <c r="FNR15" s="5">
        <v>165347.52</v>
      </c>
      <c r="FNS15" s="5">
        <v>165347.52</v>
      </c>
      <c r="FNT15" s="5">
        <v>165347.52</v>
      </c>
      <c r="FNU15" s="5">
        <v>165347.52</v>
      </c>
      <c r="FNV15" s="5">
        <v>165347.52</v>
      </c>
      <c r="FNW15" s="5">
        <v>165347.52</v>
      </c>
      <c r="FNX15" s="5">
        <v>165347.52</v>
      </c>
      <c r="FNY15" s="5">
        <v>165347.52</v>
      </c>
      <c r="FNZ15" s="5">
        <v>165347.52</v>
      </c>
      <c r="FOA15" s="5">
        <v>165347.52</v>
      </c>
      <c r="FOB15" s="5">
        <v>165347.52</v>
      </c>
      <c r="FOC15" s="5">
        <v>165347.52</v>
      </c>
      <c r="FOD15" s="5">
        <v>165347.52</v>
      </c>
      <c r="FOE15" s="5">
        <v>165347.52</v>
      </c>
      <c r="FOF15" s="5">
        <v>165347.52</v>
      </c>
      <c r="FOG15" s="5">
        <v>165347.52</v>
      </c>
      <c r="FOH15" s="5">
        <v>165347.52</v>
      </c>
      <c r="FOI15" s="5">
        <v>165347.52</v>
      </c>
      <c r="FOJ15" s="5">
        <v>165347.52</v>
      </c>
      <c r="FOK15" s="5">
        <v>165347.52</v>
      </c>
      <c r="FOL15" s="5">
        <v>165347.52</v>
      </c>
      <c r="FOM15" s="5">
        <v>165347.52</v>
      </c>
      <c r="FON15" s="5">
        <v>165347.52</v>
      </c>
      <c r="FOO15" s="5">
        <v>165347.52</v>
      </c>
      <c r="FOP15" s="5">
        <v>165347.52</v>
      </c>
      <c r="FOQ15" s="5">
        <v>165347.52</v>
      </c>
      <c r="FOR15" s="5">
        <v>165347.52</v>
      </c>
      <c r="FOS15" s="5">
        <v>165347.52</v>
      </c>
      <c r="FOT15" s="5">
        <v>165347.52</v>
      </c>
      <c r="FOU15" s="5">
        <v>165347.52</v>
      </c>
      <c r="FOV15" s="5">
        <v>165347.52</v>
      </c>
      <c r="FOW15" s="5">
        <v>165347.52</v>
      </c>
      <c r="FOX15" s="5">
        <v>165347.52</v>
      </c>
      <c r="FOY15" s="5">
        <v>165347.52</v>
      </c>
      <c r="FOZ15" s="5">
        <v>165347.52</v>
      </c>
      <c r="FPA15" s="5">
        <v>165347.52</v>
      </c>
      <c r="FPB15" s="5">
        <v>165347.52</v>
      </c>
      <c r="FPC15" s="5">
        <v>165347.52</v>
      </c>
      <c r="FPD15" s="5">
        <v>165347.52</v>
      </c>
      <c r="FPE15" s="5">
        <v>165347.52</v>
      </c>
      <c r="FPF15" s="5">
        <v>165347.52</v>
      </c>
      <c r="FPG15" s="5">
        <v>165347.52</v>
      </c>
      <c r="FPH15" s="5">
        <v>165347.52</v>
      </c>
      <c r="FPI15" s="5">
        <v>165347.52</v>
      </c>
      <c r="FPJ15" s="5">
        <v>165347.52</v>
      </c>
      <c r="FPK15" s="5">
        <v>165347.52</v>
      </c>
      <c r="FPL15" s="5">
        <v>165347.52</v>
      </c>
      <c r="FPM15" s="5">
        <v>165347.52</v>
      </c>
      <c r="FPN15" s="5">
        <v>165347.52</v>
      </c>
      <c r="FPO15" s="5">
        <v>165347.52</v>
      </c>
      <c r="FPP15" s="5">
        <v>165347.52</v>
      </c>
      <c r="FPQ15" s="5">
        <v>165347.52</v>
      </c>
      <c r="FPR15" s="5">
        <v>165347.52</v>
      </c>
      <c r="FPS15" s="5">
        <v>165347.52</v>
      </c>
      <c r="FPT15" s="5">
        <v>165347.52</v>
      </c>
      <c r="FPU15" s="5">
        <v>165347.52</v>
      </c>
      <c r="FPV15" s="5">
        <v>165347.52</v>
      </c>
      <c r="FPW15" s="5">
        <v>165347.52</v>
      </c>
      <c r="FPX15" s="5">
        <v>165347.52</v>
      </c>
      <c r="FPY15" s="5">
        <v>165347.52</v>
      </c>
      <c r="FPZ15" s="5">
        <v>165347.52</v>
      </c>
      <c r="FQA15" s="5">
        <v>165347.52</v>
      </c>
      <c r="FQB15" s="5">
        <v>165347.52</v>
      </c>
      <c r="FQC15" s="5">
        <v>165347.52</v>
      </c>
      <c r="FQD15" s="5">
        <v>165347.52</v>
      </c>
      <c r="FQE15" s="5">
        <v>165347.52</v>
      </c>
      <c r="FQF15" s="5">
        <v>165347.52</v>
      </c>
      <c r="FQG15" s="5">
        <v>165347.52</v>
      </c>
      <c r="FQH15" s="5">
        <v>165347.52</v>
      </c>
      <c r="FQI15" s="5">
        <v>165347.52</v>
      </c>
      <c r="FQJ15" s="5">
        <v>165347.52</v>
      </c>
      <c r="FQK15" s="5">
        <v>165347.52</v>
      </c>
      <c r="FQL15" s="5">
        <v>165347.52</v>
      </c>
      <c r="FQM15" s="5">
        <v>165347.52</v>
      </c>
      <c r="FQN15" s="5">
        <v>165347.52</v>
      </c>
      <c r="FQO15" s="5">
        <v>165347.52</v>
      </c>
      <c r="FQP15" s="5">
        <v>165347.52</v>
      </c>
      <c r="FQQ15" s="5">
        <v>165347.52</v>
      </c>
      <c r="FQR15" s="5">
        <v>165347.52</v>
      </c>
      <c r="FQS15" s="5">
        <v>165347.52</v>
      </c>
      <c r="FQT15" s="5">
        <v>165347.52</v>
      </c>
      <c r="FQU15" s="5">
        <v>165347.52</v>
      </c>
      <c r="FQV15" s="5">
        <v>165347.52</v>
      </c>
      <c r="FQW15" s="5">
        <v>165347.52</v>
      </c>
      <c r="FQX15" s="5">
        <v>165347.52</v>
      </c>
      <c r="FQY15" s="5">
        <v>165347.52</v>
      </c>
      <c r="FQZ15" s="5">
        <v>165347.52</v>
      </c>
      <c r="FRA15" s="5">
        <v>165347.52</v>
      </c>
      <c r="FRB15" s="5">
        <v>165347.52</v>
      </c>
      <c r="FRC15" s="5">
        <v>165347.52</v>
      </c>
      <c r="FRD15" s="5">
        <v>165347.52</v>
      </c>
      <c r="FRE15" s="5">
        <v>165347.52</v>
      </c>
      <c r="FRF15" s="5">
        <v>165347.52</v>
      </c>
      <c r="FRG15" s="5">
        <v>165347.52</v>
      </c>
      <c r="FRH15" s="5">
        <v>165347.52</v>
      </c>
      <c r="FRI15" s="5">
        <v>165347.52</v>
      </c>
      <c r="FRJ15" s="5">
        <v>165347.52</v>
      </c>
      <c r="FRK15" s="5">
        <v>165347.52</v>
      </c>
      <c r="FRL15" s="5">
        <v>165347.52</v>
      </c>
      <c r="FRM15" s="5">
        <v>165347.52</v>
      </c>
      <c r="FRN15" s="5">
        <v>165347.52</v>
      </c>
      <c r="FRO15" s="5">
        <v>165347.52</v>
      </c>
      <c r="FRP15" s="5">
        <v>165347.52</v>
      </c>
      <c r="FRQ15" s="5">
        <v>165347.52</v>
      </c>
      <c r="FRR15" s="5">
        <v>165347.52</v>
      </c>
      <c r="FRS15" s="5">
        <v>165347.52</v>
      </c>
      <c r="FRT15" s="5">
        <v>165347.52</v>
      </c>
      <c r="FRU15" s="5">
        <v>165347.52</v>
      </c>
      <c r="FRV15" s="5">
        <v>165347.52</v>
      </c>
      <c r="FRW15" s="5">
        <v>165347.52</v>
      </c>
      <c r="FRX15" s="5">
        <v>165347.52</v>
      </c>
      <c r="FRY15" s="5">
        <v>165347.52</v>
      </c>
      <c r="FRZ15" s="5">
        <v>165347.52</v>
      </c>
      <c r="FSA15" s="5">
        <v>165347.52</v>
      </c>
      <c r="FSB15" s="5">
        <v>165347.52</v>
      </c>
      <c r="FSC15" s="5">
        <v>165347.52</v>
      </c>
      <c r="FSD15" s="5">
        <v>165347.52</v>
      </c>
      <c r="FSE15" s="5">
        <v>165347.52</v>
      </c>
      <c r="FSF15" s="5">
        <v>165347.52</v>
      </c>
      <c r="FSG15" s="5">
        <v>165347.52</v>
      </c>
      <c r="FSH15" s="5">
        <v>165347.52</v>
      </c>
      <c r="FSI15" s="5">
        <v>165347.52</v>
      </c>
      <c r="FSJ15" s="5">
        <v>165347.52</v>
      </c>
      <c r="FSK15" s="5">
        <v>165347.52</v>
      </c>
      <c r="FSL15" s="5">
        <v>165347.52</v>
      </c>
      <c r="FSM15" s="5">
        <v>165347.52</v>
      </c>
      <c r="FSN15" s="5">
        <v>165347.52</v>
      </c>
      <c r="FSO15" s="5">
        <v>165347.52</v>
      </c>
      <c r="FSP15" s="5">
        <v>165347.52</v>
      </c>
      <c r="FSQ15" s="5">
        <v>165347.52</v>
      </c>
      <c r="FSR15" s="5">
        <v>165347.52</v>
      </c>
      <c r="FSS15" s="5">
        <v>165347.52</v>
      </c>
      <c r="FST15" s="5">
        <v>165347.52</v>
      </c>
      <c r="FSU15" s="5">
        <v>165347.52</v>
      </c>
      <c r="FSV15" s="5">
        <v>165347.52</v>
      </c>
      <c r="FSW15" s="5">
        <v>165347.52</v>
      </c>
      <c r="FSX15" s="5">
        <v>165347.52</v>
      </c>
      <c r="FSY15" s="5">
        <v>165347.52</v>
      </c>
      <c r="FSZ15" s="5">
        <v>165347.52</v>
      </c>
      <c r="FTA15" s="5">
        <v>165347.52</v>
      </c>
      <c r="FTB15" s="5">
        <v>165347.52</v>
      </c>
      <c r="FTC15" s="5">
        <v>165347.52</v>
      </c>
      <c r="FTD15" s="5">
        <v>165347.52</v>
      </c>
      <c r="FTE15" s="5">
        <v>165347.52</v>
      </c>
      <c r="FTF15" s="5">
        <v>165347.52</v>
      </c>
      <c r="FTG15" s="5">
        <v>165347.52</v>
      </c>
      <c r="FTH15" s="5">
        <v>165347.52</v>
      </c>
      <c r="FTI15" s="5">
        <v>165347.52</v>
      </c>
      <c r="FTJ15" s="5">
        <v>165347.52</v>
      </c>
      <c r="FTK15" s="5">
        <v>165347.52</v>
      </c>
      <c r="FTL15" s="5">
        <v>165347.52</v>
      </c>
      <c r="FTM15" s="5">
        <v>165347.52</v>
      </c>
      <c r="FTN15" s="5">
        <v>165347.52</v>
      </c>
      <c r="FTO15" s="5">
        <v>165347.52</v>
      </c>
      <c r="FTP15" s="5">
        <v>165347.52</v>
      </c>
      <c r="FTQ15" s="5">
        <v>165347.52</v>
      </c>
      <c r="FTR15" s="5">
        <v>165347.52</v>
      </c>
      <c r="FTS15" s="5">
        <v>165347.52</v>
      </c>
      <c r="FTT15" s="5">
        <v>165347.52</v>
      </c>
      <c r="FTU15" s="5">
        <v>165347.52</v>
      </c>
      <c r="FTV15" s="5">
        <v>165347.52</v>
      </c>
      <c r="FTW15" s="5">
        <v>165347.52</v>
      </c>
      <c r="FTX15" s="5">
        <v>165347.52</v>
      </c>
      <c r="FTY15" s="5">
        <v>165347.52</v>
      </c>
      <c r="FTZ15" s="5">
        <v>165347.52</v>
      </c>
      <c r="FUA15" s="5">
        <v>165347.52</v>
      </c>
      <c r="FUB15" s="5">
        <v>165347.52</v>
      </c>
      <c r="FUC15" s="5">
        <v>165347.52</v>
      </c>
      <c r="FUD15" s="5">
        <v>165347.52</v>
      </c>
      <c r="FUE15" s="5">
        <v>165347.52</v>
      </c>
      <c r="FUF15" s="5">
        <v>165347.52</v>
      </c>
      <c r="FUG15" s="5">
        <v>165347.52</v>
      </c>
      <c r="FUH15" s="5">
        <v>165347.52</v>
      </c>
      <c r="FUI15" s="5">
        <v>165347.52</v>
      </c>
      <c r="FUJ15" s="5">
        <v>165347.52</v>
      </c>
      <c r="FUK15" s="5">
        <v>165347.52</v>
      </c>
      <c r="FUL15" s="5">
        <v>165347.52</v>
      </c>
      <c r="FUM15" s="5">
        <v>165347.52</v>
      </c>
      <c r="FUN15" s="5">
        <v>165347.52</v>
      </c>
      <c r="FUO15" s="5">
        <v>165347.52</v>
      </c>
      <c r="FUP15" s="5">
        <v>165347.52</v>
      </c>
      <c r="FUQ15" s="5">
        <v>165347.52</v>
      </c>
      <c r="FUR15" s="5">
        <v>165347.52</v>
      </c>
      <c r="FUS15" s="5">
        <v>165347.52</v>
      </c>
      <c r="FUT15" s="5">
        <v>165347.52</v>
      </c>
      <c r="FUU15" s="5">
        <v>165347.52</v>
      </c>
      <c r="FUV15" s="5">
        <v>165347.52</v>
      </c>
      <c r="FUW15" s="5">
        <v>165347.52</v>
      </c>
      <c r="FUX15" s="5">
        <v>165347.52</v>
      </c>
      <c r="FUY15" s="5">
        <v>165347.52</v>
      </c>
      <c r="FUZ15" s="5">
        <v>165347.52</v>
      </c>
      <c r="FVA15" s="5">
        <v>165347.52</v>
      </c>
      <c r="FVB15" s="5">
        <v>165347.52</v>
      </c>
      <c r="FVC15" s="5">
        <v>165347.52</v>
      </c>
      <c r="FVD15" s="5">
        <v>165347.52</v>
      </c>
      <c r="FVE15" s="5">
        <v>165347.52</v>
      </c>
      <c r="FVF15" s="5">
        <v>165347.52</v>
      </c>
      <c r="FVG15" s="5">
        <v>165347.52</v>
      </c>
      <c r="FVH15" s="5">
        <v>165347.52</v>
      </c>
      <c r="FVI15" s="5">
        <v>165347.52</v>
      </c>
      <c r="FVJ15" s="5">
        <v>165347.52</v>
      </c>
      <c r="FVK15" s="5">
        <v>165347.52</v>
      </c>
      <c r="FVL15" s="5">
        <v>165347.52</v>
      </c>
      <c r="FVM15" s="5">
        <v>165347.52</v>
      </c>
      <c r="FVN15" s="5">
        <v>165347.52</v>
      </c>
      <c r="FVO15" s="5">
        <v>165347.52</v>
      </c>
      <c r="FVP15" s="5">
        <v>165347.52</v>
      </c>
      <c r="FVQ15" s="5">
        <v>165347.52</v>
      </c>
      <c r="FVR15" s="5">
        <v>165347.52</v>
      </c>
      <c r="FVS15" s="5">
        <v>165347.52</v>
      </c>
      <c r="FVT15" s="5">
        <v>165347.52</v>
      </c>
      <c r="FVU15" s="5">
        <v>165347.52</v>
      </c>
      <c r="FVV15" s="5">
        <v>165347.52</v>
      </c>
      <c r="FVW15" s="5">
        <v>165347.52</v>
      </c>
      <c r="FVX15" s="5">
        <v>165347.52</v>
      </c>
      <c r="FVY15" s="5">
        <v>165347.52</v>
      </c>
      <c r="FVZ15" s="5">
        <v>165347.52</v>
      </c>
      <c r="FWA15" s="5">
        <v>165347.52</v>
      </c>
      <c r="FWB15" s="5">
        <v>165347.52</v>
      </c>
      <c r="FWC15" s="5">
        <v>165347.52</v>
      </c>
      <c r="FWD15" s="5">
        <v>165347.52</v>
      </c>
      <c r="FWE15" s="5">
        <v>165347.52</v>
      </c>
      <c r="FWF15" s="5">
        <v>165347.52</v>
      </c>
      <c r="FWG15" s="5">
        <v>165347.52</v>
      </c>
      <c r="FWH15" s="5">
        <v>165347.52</v>
      </c>
      <c r="FWI15" s="5">
        <v>165347.52</v>
      </c>
      <c r="FWJ15" s="5">
        <v>165347.52</v>
      </c>
      <c r="FWK15" s="5">
        <v>165347.52</v>
      </c>
      <c r="FWL15" s="5">
        <v>165347.52</v>
      </c>
      <c r="FWM15" s="5">
        <v>165347.52</v>
      </c>
      <c r="FWN15" s="5">
        <v>165347.52</v>
      </c>
      <c r="FWO15" s="5">
        <v>165347.52</v>
      </c>
      <c r="FWP15" s="5">
        <v>165347.52</v>
      </c>
      <c r="FWQ15" s="5">
        <v>165347.52</v>
      </c>
      <c r="FWR15" s="5">
        <v>165347.52</v>
      </c>
      <c r="FWS15" s="5">
        <v>165347.52</v>
      </c>
      <c r="FWT15" s="5">
        <v>165347.52</v>
      </c>
      <c r="FWU15" s="5">
        <v>165347.52</v>
      </c>
      <c r="FWV15" s="5">
        <v>165347.52</v>
      </c>
      <c r="FWW15" s="5">
        <v>165347.52</v>
      </c>
      <c r="FWX15" s="5">
        <v>165347.52</v>
      </c>
      <c r="FWY15" s="5">
        <v>165347.52</v>
      </c>
      <c r="FWZ15" s="5">
        <v>165347.52</v>
      </c>
      <c r="FXA15" s="5">
        <v>165347.52</v>
      </c>
      <c r="FXB15" s="5">
        <v>165347.52</v>
      </c>
      <c r="FXC15" s="5">
        <v>165347.52</v>
      </c>
      <c r="FXD15" s="5">
        <v>165347.52</v>
      </c>
      <c r="FXE15" s="5">
        <v>165347.52</v>
      </c>
      <c r="FXF15" s="5">
        <v>165347.52</v>
      </c>
      <c r="FXG15" s="5">
        <v>165347.52</v>
      </c>
      <c r="FXH15" s="5">
        <v>165347.52</v>
      </c>
      <c r="FXI15" s="5">
        <v>165347.52</v>
      </c>
      <c r="FXJ15" s="5">
        <v>165347.52</v>
      </c>
      <c r="FXK15" s="5">
        <v>165347.52</v>
      </c>
      <c r="FXL15" s="5">
        <v>165347.52</v>
      </c>
      <c r="FXM15" s="5">
        <v>165347.52</v>
      </c>
      <c r="FXN15" s="5">
        <v>165347.52</v>
      </c>
      <c r="FXO15" s="5">
        <v>165347.52</v>
      </c>
      <c r="FXP15" s="5">
        <v>165347.52</v>
      </c>
      <c r="FXQ15" s="5">
        <v>165347.52</v>
      </c>
      <c r="FXR15" s="5">
        <v>165347.52</v>
      </c>
      <c r="FXS15" s="5">
        <v>165347.52</v>
      </c>
      <c r="FXT15" s="5">
        <v>165347.52</v>
      </c>
      <c r="FXU15" s="5">
        <v>165347.52</v>
      </c>
      <c r="FXV15" s="5">
        <v>165347.52</v>
      </c>
      <c r="FXW15" s="5">
        <v>165347.52</v>
      </c>
      <c r="FXX15" s="5">
        <v>165347.52</v>
      </c>
      <c r="FXY15" s="5">
        <v>165347.52</v>
      </c>
      <c r="FXZ15" s="5">
        <v>165347.52</v>
      </c>
      <c r="FYA15" s="5">
        <v>165347.52</v>
      </c>
      <c r="FYB15" s="5">
        <v>165347.52</v>
      </c>
      <c r="FYC15" s="5">
        <v>165347.52</v>
      </c>
      <c r="FYD15" s="5">
        <v>165347.52</v>
      </c>
      <c r="FYE15" s="5">
        <v>165347.52</v>
      </c>
      <c r="FYF15" s="5">
        <v>165347.52</v>
      </c>
      <c r="FYG15" s="5">
        <v>165347.52</v>
      </c>
      <c r="FYH15" s="5">
        <v>165347.52</v>
      </c>
      <c r="FYI15" s="5">
        <v>165347.52</v>
      </c>
      <c r="FYJ15" s="5">
        <v>165347.52</v>
      </c>
      <c r="FYK15" s="5">
        <v>165347.52</v>
      </c>
      <c r="FYL15" s="5">
        <v>165347.52</v>
      </c>
      <c r="FYM15" s="5">
        <v>165347.52</v>
      </c>
      <c r="FYN15" s="5">
        <v>165347.52</v>
      </c>
      <c r="FYO15" s="5">
        <v>165347.52</v>
      </c>
      <c r="FYP15" s="5">
        <v>165347.52</v>
      </c>
      <c r="FYQ15" s="5">
        <v>165347.52</v>
      </c>
      <c r="FYR15" s="5">
        <v>165347.52</v>
      </c>
      <c r="FYS15" s="5">
        <v>165347.52</v>
      </c>
      <c r="FYT15" s="5">
        <v>165347.52</v>
      </c>
      <c r="FYU15" s="5">
        <v>165347.52</v>
      </c>
      <c r="FYV15" s="5">
        <v>165347.52</v>
      </c>
      <c r="FYW15" s="5">
        <v>165347.52</v>
      </c>
      <c r="FYX15" s="5">
        <v>165347.52</v>
      </c>
      <c r="FYY15" s="5">
        <v>165347.52</v>
      </c>
      <c r="FYZ15" s="5">
        <v>165347.52</v>
      </c>
      <c r="FZA15" s="5">
        <v>165347.52</v>
      </c>
      <c r="FZB15" s="5">
        <v>165347.52</v>
      </c>
      <c r="FZC15" s="5">
        <v>165347.52</v>
      </c>
      <c r="FZD15" s="5">
        <v>165347.52</v>
      </c>
      <c r="FZE15" s="5">
        <v>165347.52</v>
      </c>
      <c r="FZF15" s="5">
        <v>165347.52</v>
      </c>
      <c r="FZG15" s="5">
        <v>165347.52</v>
      </c>
      <c r="FZH15" s="5">
        <v>165347.52</v>
      </c>
      <c r="FZI15" s="5">
        <v>165347.52</v>
      </c>
      <c r="FZJ15" s="5">
        <v>165347.52</v>
      </c>
      <c r="FZK15" s="5">
        <v>165347.52</v>
      </c>
      <c r="FZL15" s="5">
        <v>165347.52</v>
      </c>
      <c r="FZM15" s="5">
        <v>165347.52</v>
      </c>
      <c r="FZN15" s="5">
        <v>165347.52</v>
      </c>
      <c r="FZO15" s="5">
        <v>165347.52</v>
      </c>
      <c r="FZP15" s="5">
        <v>165347.52</v>
      </c>
      <c r="FZQ15" s="5">
        <v>165347.52</v>
      </c>
      <c r="FZR15" s="5">
        <v>165347.52</v>
      </c>
      <c r="FZS15" s="5">
        <v>165347.52</v>
      </c>
      <c r="FZT15" s="5">
        <v>165347.52</v>
      </c>
      <c r="FZU15" s="5">
        <v>165347.52</v>
      </c>
      <c r="FZV15" s="5">
        <v>165347.52</v>
      </c>
      <c r="FZW15" s="5">
        <v>165347.52</v>
      </c>
      <c r="FZX15" s="5">
        <v>165347.52</v>
      </c>
      <c r="FZY15" s="5">
        <v>165347.52</v>
      </c>
      <c r="FZZ15" s="5">
        <v>165347.52</v>
      </c>
      <c r="GAA15" s="5">
        <v>165347.52</v>
      </c>
      <c r="GAB15" s="5">
        <v>165347.52</v>
      </c>
      <c r="GAC15" s="5">
        <v>165347.52</v>
      </c>
      <c r="GAD15" s="5">
        <v>165347.52</v>
      </c>
      <c r="GAE15" s="5">
        <v>165347.52</v>
      </c>
      <c r="GAF15" s="5">
        <v>165347.52</v>
      </c>
      <c r="GAG15" s="5">
        <v>165347.52</v>
      </c>
      <c r="GAH15" s="5">
        <v>165347.52</v>
      </c>
      <c r="GAI15" s="5">
        <v>165347.52</v>
      </c>
      <c r="GAJ15" s="5">
        <v>165347.52</v>
      </c>
      <c r="GAK15" s="5">
        <v>165347.52</v>
      </c>
      <c r="GAL15" s="5">
        <v>165347.52</v>
      </c>
      <c r="GAM15" s="5">
        <v>165347.52</v>
      </c>
      <c r="GAN15" s="5">
        <v>165347.52</v>
      </c>
      <c r="GAO15" s="5">
        <v>165347.52</v>
      </c>
      <c r="GAP15" s="5">
        <v>165347.52</v>
      </c>
      <c r="GAQ15" s="5">
        <v>165347.52</v>
      </c>
      <c r="GAR15" s="5">
        <v>165347.52</v>
      </c>
      <c r="GAS15" s="5">
        <v>165347.52</v>
      </c>
      <c r="GAT15" s="5">
        <v>165347.52</v>
      </c>
      <c r="GAU15" s="5">
        <v>165347.52</v>
      </c>
      <c r="GAV15" s="5">
        <v>165347.52</v>
      </c>
      <c r="GAW15" s="5">
        <v>165347.52</v>
      </c>
      <c r="GAX15" s="5">
        <v>165347.52</v>
      </c>
      <c r="GAY15" s="5">
        <v>165347.52</v>
      </c>
      <c r="GAZ15" s="5">
        <v>165347.52</v>
      </c>
      <c r="GBA15" s="5">
        <v>165347.52</v>
      </c>
      <c r="GBB15" s="5">
        <v>165347.52</v>
      </c>
      <c r="GBC15" s="5">
        <v>165347.52</v>
      </c>
      <c r="GBD15" s="5">
        <v>165347.52</v>
      </c>
      <c r="GBE15" s="5">
        <v>165347.52</v>
      </c>
      <c r="GBF15" s="5">
        <v>165347.52</v>
      </c>
      <c r="GBG15" s="5">
        <v>165347.52</v>
      </c>
      <c r="GBH15" s="5">
        <v>165347.52</v>
      </c>
      <c r="GBI15" s="5">
        <v>165347.52</v>
      </c>
      <c r="GBJ15" s="5">
        <v>165347.52</v>
      </c>
      <c r="GBK15" s="5">
        <v>165347.52</v>
      </c>
      <c r="GBL15" s="5">
        <v>165347.52</v>
      </c>
      <c r="GBM15" s="5">
        <v>165347.52</v>
      </c>
      <c r="GBN15" s="5">
        <v>165347.52</v>
      </c>
      <c r="GBO15" s="5">
        <v>165347.52</v>
      </c>
      <c r="GBP15" s="5">
        <v>165347.52</v>
      </c>
      <c r="GBQ15" s="5">
        <v>165347.52</v>
      </c>
      <c r="GBR15" s="5">
        <v>165347.52</v>
      </c>
      <c r="GBS15" s="5">
        <v>165347.52</v>
      </c>
      <c r="GBT15" s="5">
        <v>165347.52</v>
      </c>
      <c r="GBU15" s="5">
        <v>165347.52</v>
      </c>
      <c r="GBV15" s="5">
        <v>165347.52</v>
      </c>
      <c r="GBW15" s="5">
        <v>165347.52</v>
      </c>
      <c r="GBX15" s="5">
        <v>165347.52</v>
      </c>
      <c r="GBY15" s="5">
        <v>165347.52</v>
      </c>
      <c r="GBZ15" s="5">
        <v>165347.52</v>
      </c>
      <c r="GCA15" s="5">
        <v>165347.52</v>
      </c>
      <c r="GCB15" s="5">
        <v>165347.52</v>
      </c>
      <c r="GCC15" s="5">
        <v>165347.52</v>
      </c>
      <c r="GCD15" s="5">
        <v>165347.52</v>
      </c>
      <c r="GCE15" s="5">
        <v>165347.52</v>
      </c>
      <c r="GCF15" s="5">
        <v>165347.52</v>
      </c>
      <c r="GCG15" s="5">
        <v>165347.52</v>
      </c>
      <c r="GCH15" s="5">
        <v>165347.52</v>
      </c>
      <c r="GCI15" s="5">
        <v>165347.52</v>
      </c>
      <c r="GCJ15" s="5">
        <v>165347.52</v>
      </c>
      <c r="GCK15" s="5">
        <v>165347.52</v>
      </c>
      <c r="GCL15" s="5">
        <v>165347.52</v>
      </c>
      <c r="GCM15" s="5">
        <v>165347.52</v>
      </c>
      <c r="GCN15" s="5">
        <v>165347.52</v>
      </c>
      <c r="GCO15" s="5">
        <v>165347.52</v>
      </c>
      <c r="GCP15" s="5">
        <v>165347.52</v>
      </c>
      <c r="GCQ15" s="5">
        <v>165347.52</v>
      </c>
      <c r="GCR15" s="5">
        <v>165347.52</v>
      </c>
      <c r="GCS15" s="5">
        <v>165347.52</v>
      </c>
      <c r="GCT15" s="5">
        <v>165347.52</v>
      </c>
      <c r="GCU15" s="5">
        <v>165347.52</v>
      </c>
      <c r="GCV15" s="5">
        <v>165347.52</v>
      </c>
      <c r="GCW15" s="5">
        <v>165347.52</v>
      </c>
      <c r="GCX15" s="5">
        <v>165347.52</v>
      </c>
      <c r="GCY15" s="5">
        <v>165347.52</v>
      </c>
      <c r="GCZ15" s="5">
        <v>165347.52</v>
      </c>
      <c r="GDA15" s="5">
        <v>165347.52</v>
      </c>
      <c r="GDB15" s="5">
        <v>165347.52</v>
      </c>
      <c r="GDC15" s="5">
        <v>165347.52</v>
      </c>
      <c r="GDD15" s="5">
        <v>165347.52</v>
      </c>
      <c r="GDE15" s="5">
        <v>165347.52</v>
      </c>
      <c r="GDF15" s="5">
        <v>165347.52</v>
      </c>
      <c r="GDG15" s="5">
        <v>165347.52</v>
      </c>
      <c r="GDH15" s="5">
        <v>165347.52</v>
      </c>
      <c r="GDI15" s="5">
        <v>165347.52</v>
      </c>
      <c r="GDJ15" s="5">
        <v>165347.52</v>
      </c>
      <c r="GDK15" s="5">
        <v>165347.52</v>
      </c>
      <c r="GDL15" s="5">
        <v>165347.52</v>
      </c>
      <c r="GDM15" s="5">
        <v>165347.52</v>
      </c>
      <c r="GDN15" s="5">
        <v>165347.52</v>
      </c>
      <c r="GDO15" s="5">
        <v>165347.52</v>
      </c>
      <c r="GDP15" s="5">
        <v>165347.52</v>
      </c>
      <c r="GDQ15" s="5">
        <v>165347.52</v>
      </c>
      <c r="GDR15" s="5">
        <v>165347.52</v>
      </c>
      <c r="GDS15" s="5">
        <v>165347.52</v>
      </c>
      <c r="GDT15" s="5">
        <v>165347.52</v>
      </c>
      <c r="GDU15" s="5">
        <v>165347.52</v>
      </c>
      <c r="GDV15" s="5">
        <v>165347.52</v>
      </c>
      <c r="GDW15" s="5">
        <v>165347.52</v>
      </c>
      <c r="GDX15" s="5">
        <v>165347.52</v>
      </c>
      <c r="GDY15" s="5">
        <v>165347.52</v>
      </c>
      <c r="GDZ15" s="5">
        <v>165347.52</v>
      </c>
      <c r="GEA15" s="5">
        <v>165347.52</v>
      </c>
      <c r="GEB15" s="5">
        <v>165347.52</v>
      </c>
      <c r="GEC15" s="5">
        <v>165347.52</v>
      </c>
      <c r="GED15" s="5">
        <v>165347.52</v>
      </c>
      <c r="GEE15" s="5">
        <v>165347.52</v>
      </c>
      <c r="GEF15" s="5">
        <v>165347.52</v>
      </c>
      <c r="GEG15" s="5">
        <v>165347.52</v>
      </c>
      <c r="GEH15" s="5">
        <v>165347.52</v>
      </c>
      <c r="GEI15" s="5">
        <v>165347.52</v>
      </c>
      <c r="GEJ15" s="5">
        <v>165347.52</v>
      </c>
      <c r="GEK15" s="5">
        <v>165347.52</v>
      </c>
      <c r="GEL15" s="5">
        <v>165347.52</v>
      </c>
      <c r="GEM15" s="5">
        <v>165347.52</v>
      </c>
      <c r="GEN15" s="5">
        <v>165347.52</v>
      </c>
      <c r="GEO15" s="5">
        <v>165347.52</v>
      </c>
      <c r="GEP15" s="5">
        <v>165347.52</v>
      </c>
      <c r="GEQ15" s="5">
        <v>165347.52</v>
      </c>
      <c r="GER15" s="5">
        <v>165347.52</v>
      </c>
      <c r="GES15" s="5">
        <v>165347.52</v>
      </c>
      <c r="GET15" s="5">
        <v>165347.52</v>
      </c>
      <c r="GEU15" s="5">
        <v>165347.52</v>
      </c>
      <c r="GEV15" s="5">
        <v>165347.52</v>
      </c>
      <c r="GEW15" s="5">
        <v>165347.52</v>
      </c>
      <c r="GEX15" s="5">
        <v>165347.52</v>
      </c>
      <c r="GEY15" s="5">
        <v>165347.52</v>
      </c>
      <c r="GEZ15" s="5">
        <v>165347.52</v>
      </c>
      <c r="GFA15" s="5">
        <v>165347.52</v>
      </c>
      <c r="GFB15" s="5">
        <v>165347.52</v>
      </c>
      <c r="GFC15" s="5">
        <v>165347.52</v>
      </c>
      <c r="GFD15" s="5">
        <v>165347.52</v>
      </c>
      <c r="GFE15" s="5">
        <v>165347.52</v>
      </c>
      <c r="GFF15" s="5">
        <v>165347.52</v>
      </c>
      <c r="GFG15" s="5">
        <v>165347.52</v>
      </c>
      <c r="GFH15" s="5">
        <v>165347.52</v>
      </c>
      <c r="GFI15" s="5">
        <v>165347.52</v>
      </c>
      <c r="GFJ15" s="5">
        <v>165347.52</v>
      </c>
      <c r="GFK15" s="5">
        <v>165347.52</v>
      </c>
      <c r="GFL15" s="5">
        <v>165347.52</v>
      </c>
      <c r="GFM15" s="5">
        <v>165347.52</v>
      </c>
      <c r="GFN15" s="5">
        <v>165347.52</v>
      </c>
      <c r="GFO15" s="5">
        <v>165347.52</v>
      </c>
      <c r="GFP15" s="5">
        <v>165347.52</v>
      </c>
      <c r="GFQ15" s="5">
        <v>165347.52</v>
      </c>
      <c r="GFR15" s="5">
        <v>165347.52</v>
      </c>
      <c r="GFS15" s="5">
        <v>165347.52</v>
      </c>
      <c r="GFT15" s="5">
        <v>165347.52</v>
      </c>
      <c r="GFU15" s="5">
        <v>165347.52</v>
      </c>
      <c r="GFV15" s="5">
        <v>165347.52</v>
      </c>
      <c r="GFW15" s="5">
        <v>165347.52</v>
      </c>
      <c r="GFX15" s="5">
        <v>165347.52</v>
      </c>
      <c r="GFY15" s="5">
        <v>165347.52</v>
      </c>
      <c r="GFZ15" s="5">
        <v>165347.52</v>
      </c>
      <c r="GGA15" s="5">
        <v>165347.52</v>
      </c>
      <c r="GGB15" s="5">
        <v>165347.52</v>
      </c>
      <c r="GGC15" s="5">
        <v>165347.52</v>
      </c>
      <c r="GGD15" s="5">
        <v>165347.52</v>
      </c>
      <c r="GGE15" s="5">
        <v>165347.52</v>
      </c>
      <c r="GGF15" s="5">
        <v>165347.52</v>
      </c>
      <c r="GGG15" s="5">
        <v>165347.52</v>
      </c>
      <c r="GGH15" s="5">
        <v>165347.52</v>
      </c>
      <c r="GGI15" s="5">
        <v>165347.52</v>
      </c>
      <c r="GGJ15" s="5">
        <v>165347.52</v>
      </c>
      <c r="GGK15" s="5">
        <v>165347.52</v>
      </c>
      <c r="GGL15" s="5">
        <v>165347.52</v>
      </c>
      <c r="GGM15" s="5">
        <v>165347.52</v>
      </c>
      <c r="GGN15" s="5">
        <v>165347.52</v>
      </c>
      <c r="GGO15" s="5">
        <v>165347.52</v>
      </c>
      <c r="GGP15" s="5">
        <v>165347.52</v>
      </c>
      <c r="GGQ15" s="5">
        <v>165347.52</v>
      </c>
      <c r="GGR15" s="5">
        <v>165347.52</v>
      </c>
      <c r="GGS15" s="5">
        <v>165347.52</v>
      </c>
      <c r="GGT15" s="5">
        <v>165347.52</v>
      </c>
      <c r="GGU15" s="5">
        <v>165347.52</v>
      </c>
      <c r="GGV15" s="5">
        <v>165347.52</v>
      </c>
      <c r="GGW15" s="5">
        <v>165347.52</v>
      </c>
      <c r="GGX15" s="5">
        <v>165347.52</v>
      </c>
      <c r="GGY15" s="5">
        <v>165347.52</v>
      </c>
      <c r="GGZ15" s="5">
        <v>165347.52</v>
      </c>
      <c r="GHA15" s="5">
        <v>165347.52</v>
      </c>
      <c r="GHB15" s="5">
        <v>165347.52</v>
      </c>
      <c r="GHC15" s="5">
        <v>165347.52</v>
      </c>
      <c r="GHD15" s="5">
        <v>165347.52</v>
      </c>
      <c r="GHE15" s="5">
        <v>165347.52</v>
      </c>
      <c r="GHF15" s="5">
        <v>165347.52</v>
      </c>
      <c r="GHG15" s="5">
        <v>165347.52</v>
      </c>
      <c r="GHH15" s="5">
        <v>165347.52</v>
      </c>
      <c r="GHI15" s="5">
        <v>165347.52</v>
      </c>
      <c r="GHJ15" s="5">
        <v>165347.52</v>
      </c>
      <c r="GHK15" s="5">
        <v>165347.52</v>
      </c>
      <c r="GHL15" s="5">
        <v>165347.52</v>
      </c>
      <c r="GHM15" s="5">
        <v>165347.52</v>
      </c>
      <c r="GHN15" s="5">
        <v>165347.52</v>
      </c>
      <c r="GHO15" s="5">
        <v>165347.52</v>
      </c>
      <c r="GHP15" s="5">
        <v>165347.52</v>
      </c>
      <c r="GHQ15" s="5">
        <v>165347.52</v>
      </c>
      <c r="GHR15" s="5">
        <v>165347.52</v>
      </c>
      <c r="GHS15" s="5">
        <v>165347.52</v>
      </c>
      <c r="GHT15" s="5">
        <v>165347.52</v>
      </c>
      <c r="GHU15" s="5">
        <v>165347.52</v>
      </c>
      <c r="GHV15" s="5">
        <v>165347.52</v>
      </c>
      <c r="GHW15" s="5">
        <v>165347.52</v>
      </c>
      <c r="GHX15" s="5">
        <v>165347.52</v>
      </c>
      <c r="GHY15" s="5">
        <v>165347.52</v>
      </c>
      <c r="GHZ15" s="5">
        <v>165347.52</v>
      </c>
      <c r="GIA15" s="5">
        <v>165347.52</v>
      </c>
      <c r="GIB15" s="5">
        <v>165347.52</v>
      </c>
      <c r="GIC15" s="5">
        <v>165347.52</v>
      </c>
      <c r="GID15" s="5">
        <v>165347.52</v>
      </c>
      <c r="GIE15" s="5">
        <v>165347.52</v>
      </c>
      <c r="GIF15" s="5">
        <v>165347.52</v>
      </c>
      <c r="GIG15" s="5">
        <v>165347.52</v>
      </c>
      <c r="GIH15" s="5">
        <v>165347.52</v>
      </c>
      <c r="GII15" s="5">
        <v>165347.52</v>
      </c>
      <c r="GIJ15" s="5">
        <v>165347.52</v>
      </c>
      <c r="GIK15" s="5">
        <v>165347.52</v>
      </c>
      <c r="GIL15" s="5">
        <v>165347.52</v>
      </c>
      <c r="GIM15" s="5">
        <v>165347.52</v>
      </c>
      <c r="GIN15" s="5">
        <v>165347.52</v>
      </c>
      <c r="GIO15" s="5">
        <v>165347.52</v>
      </c>
      <c r="GIP15" s="5">
        <v>165347.52</v>
      </c>
      <c r="GIQ15" s="5">
        <v>165347.52</v>
      </c>
      <c r="GIR15" s="5">
        <v>165347.52</v>
      </c>
      <c r="GIS15" s="5">
        <v>165347.52</v>
      </c>
      <c r="GIT15" s="5">
        <v>165347.52</v>
      </c>
      <c r="GIU15" s="5">
        <v>165347.52</v>
      </c>
      <c r="GIV15" s="5">
        <v>165347.52</v>
      </c>
      <c r="GIW15" s="5">
        <v>165347.52</v>
      </c>
      <c r="GIX15" s="5">
        <v>165347.52</v>
      </c>
      <c r="GIY15" s="5">
        <v>165347.52</v>
      </c>
      <c r="GIZ15" s="5">
        <v>165347.52</v>
      </c>
      <c r="GJA15" s="5">
        <v>165347.52</v>
      </c>
      <c r="GJB15" s="5">
        <v>165347.52</v>
      </c>
      <c r="GJC15" s="5">
        <v>165347.52</v>
      </c>
      <c r="GJD15" s="5">
        <v>165347.52</v>
      </c>
      <c r="GJE15" s="5">
        <v>165347.52</v>
      </c>
      <c r="GJF15" s="5">
        <v>165347.52</v>
      </c>
      <c r="GJG15" s="5">
        <v>165347.52</v>
      </c>
      <c r="GJH15" s="5">
        <v>165347.52</v>
      </c>
      <c r="GJI15" s="5">
        <v>165347.52</v>
      </c>
      <c r="GJJ15" s="5">
        <v>165347.52</v>
      </c>
      <c r="GJK15" s="5">
        <v>165347.52</v>
      </c>
      <c r="GJL15" s="5">
        <v>165347.52</v>
      </c>
      <c r="GJM15" s="5">
        <v>165347.52</v>
      </c>
      <c r="GJN15" s="5">
        <v>165347.52</v>
      </c>
      <c r="GJO15" s="5">
        <v>165347.52</v>
      </c>
      <c r="GJP15" s="5">
        <v>165347.52</v>
      </c>
      <c r="GJQ15" s="5">
        <v>165347.52</v>
      </c>
      <c r="GJR15" s="5">
        <v>165347.52</v>
      </c>
      <c r="GJS15" s="5">
        <v>165347.52</v>
      </c>
      <c r="GJT15" s="5">
        <v>165347.52</v>
      </c>
      <c r="GJU15" s="5">
        <v>165347.52</v>
      </c>
      <c r="GJV15" s="5">
        <v>165347.52</v>
      </c>
      <c r="GJW15" s="5">
        <v>165347.52</v>
      </c>
      <c r="GJX15" s="5">
        <v>165347.52</v>
      </c>
      <c r="GJY15" s="5">
        <v>165347.52</v>
      </c>
      <c r="GJZ15" s="5">
        <v>165347.52</v>
      </c>
      <c r="GKA15" s="5">
        <v>165347.52</v>
      </c>
      <c r="GKB15" s="5">
        <v>165347.52</v>
      </c>
      <c r="GKC15" s="5">
        <v>165347.52</v>
      </c>
      <c r="GKD15" s="5">
        <v>165347.52</v>
      </c>
      <c r="GKE15" s="5">
        <v>165347.52</v>
      </c>
      <c r="GKF15" s="5">
        <v>165347.52</v>
      </c>
      <c r="GKG15" s="5">
        <v>165347.52</v>
      </c>
      <c r="GKH15" s="5">
        <v>165347.52</v>
      </c>
      <c r="GKI15" s="5">
        <v>165347.52</v>
      </c>
      <c r="GKJ15" s="5">
        <v>165347.52</v>
      </c>
      <c r="GKK15" s="5">
        <v>165347.52</v>
      </c>
      <c r="GKL15" s="5">
        <v>165347.52</v>
      </c>
      <c r="GKM15" s="5">
        <v>165347.52</v>
      </c>
      <c r="GKN15" s="5">
        <v>165347.52</v>
      </c>
      <c r="GKO15" s="5">
        <v>165347.52</v>
      </c>
      <c r="GKP15" s="5">
        <v>165347.52</v>
      </c>
      <c r="GKQ15" s="5">
        <v>165347.52</v>
      </c>
      <c r="GKR15" s="5">
        <v>165347.52</v>
      </c>
      <c r="GKS15" s="5">
        <v>165347.52</v>
      </c>
      <c r="GKT15" s="5">
        <v>165347.52</v>
      </c>
      <c r="GKU15" s="5">
        <v>165347.52</v>
      </c>
      <c r="GKV15" s="5">
        <v>165347.52</v>
      </c>
      <c r="GKW15" s="5">
        <v>165347.52</v>
      </c>
      <c r="GKX15" s="5">
        <v>165347.52</v>
      </c>
      <c r="GKY15" s="5">
        <v>165347.52</v>
      </c>
      <c r="GKZ15" s="5">
        <v>165347.52</v>
      </c>
      <c r="GLA15" s="5">
        <v>165347.52</v>
      </c>
      <c r="GLB15" s="5">
        <v>165347.52</v>
      </c>
      <c r="GLC15" s="5">
        <v>165347.52</v>
      </c>
      <c r="GLD15" s="5">
        <v>165347.52</v>
      </c>
      <c r="GLE15" s="5">
        <v>165347.52</v>
      </c>
      <c r="GLF15" s="5">
        <v>165347.52</v>
      </c>
      <c r="GLG15" s="5">
        <v>165347.52</v>
      </c>
      <c r="GLH15" s="5">
        <v>165347.52</v>
      </c>
      <c r="GLI15" s="5">
        <v>165347.52</v>
      </c>
      <c r="GLJ15" s="5">
        <v>165347.52</v>
      </c>
      <c r="GLK15" s="5">
        <v>165347.52</v>
      </c>
      <c r="GLL15" s="5">
        <v>165347.52</v>
      </c>
      <c r="GLM15" s="5">
        <v>165347.52</v>
      </c>
      <c r="GLN15" s="5">
        <v>165347.52</v>
      </c>
      <c r="GLO15" s="5">
        <v>165347.52</v>
      </c>
      <c r="GLP15" s="5">
        <v>165347.52</v>
      </c>
      <c r="GLQ15" s="5">
        <v>165347.52</v>
      </c>
      <c r="GLR15" s="5">
        <v>165347.52</v>
      </c>
      <c r="GLS15" s="5">
        <v>165347.52</v>
      </c>
      <c r="GLT15" s="5">
        <v>165347.52</v>
      </c>
      <c r="GLU15" s="5">
        <v>165347.52</v>
      </c>
      <c r="GLV15" s="5">
        <v>165347.52</v>
      </c>
      <c r="GLW15" s="5">
        <v>165347.52</v>
      </c>
      <c r="GLX15" s="5">
        <v>165347.52</v>
      </c>
      <c r="GLY15" s="5">
        <v>165347.52</v>
      </c>
      <c r="GLZ15" s="5">
        <v>165347.52</v>
      </c>
      <c r="GMA15" s="5">
        <v>165347.52</v>
      </c>
      <c r="GMB15" s="5">
        <v>165347.52</v>
      </c>
      <c r="GMC15" s="5">
        <v>165347.52</v>
      </c>
      <c r="GMD15" s="5">
        <v>165347.52</v>
      </c>
      <c r="GME15" s="5">
        <v>165347.52</v>
      </c>
      <c r="GMF15" s="5">
        <v>165347.52</v>
      </c>
      <c r="GMG15" s="5">
        <v>165347.52</v>
      </c>
      <c r="GMH15" s="5">
        <v>165347.52</v>
      </c>
      <c r="GMI15" s="5">
        <v>165347.52</v>
      </c>
      <c r="GMJ15" s="5">
        <v>165347.52</v>
      </c>
      <c r="GMK15" s="5">
        <v>165347.52</v>
      </c>
      <c r="GML15" s="5">
        <v>165347.52</v>
      </c>
      <c r="GMM15" s="5">
        <v>165347.52</v>
      </c>
      <c r="GMN15" s="5">
        <v>165347.52</v>
      </c>
      <c r="GMO15" s="5">
        <v>165347.52</v>
      </c>
      <c r="GMP15" s="5">
        <v>165347.52</v>
      </c>
      <c r="GMQ15" s="5">
        <v>165347.52</v>
      </c>
      <c r="GMR15" s="5">
        <v>165347.52</v>
      </c>
      <c r="GMS15" s="5">
        <v>165347.52</v>
      </c>
      <c r="GMT15" s="5">
        <v>165347.52</v>
      </c>
      <c r="GMU15" s="5">
        <v>165347.52</v>
      </c>
      <c r="GMV15" s="5">
        <v>165347.52</v>
      </c>
      <c r="GMW15" s="5">
        <v>165347.52</v>
      </c>
      <c r="GMX15" s="5">
        <v>165347.52</v>
      </c>
      <c r="GMY15" s="5">
        <v>165347.52</v>
      </c>
      <c r="GMZ15" s="5">
        <v>165347.52</v>
      </c>
      <c r="GNA15" s="5">
        <v>165347.52</v>
      </c>
      <c r="GNB15" s="5">
        <v>165347.52</v>
      </c>
      <c r="GNC15" s="5">
        <v>165347.52</v>
      </c>
      <c r="GND15" s="5">
        <v>165347.52</v>
      </c>
      <c r="GNE15" s="5">
        <v>165347.52</v>
      </c>
      <c r="GNF15" s="5">
        <v>165347.52</v>
      </c>
      <c r="GNG15" s="5">
        <v>165347.52</v>
      </c>
      <c r="GNH15" s="5">
        <v>165347.52</v>
      </c>
      <c r="GNI15" s="5">
        <v>165347.52</v>
      </c>
      <c r="GNJ15" s="5">
        <v>165347.52</v>
      </c>
      <c r="GNK15" s="5">
        <v>165347.52</v>
      </c>
      <c r="GNL15" s="5">
        <v>165347.52</v>
      </c>
      <c r="GNM15" s="5">
        <v>165347.52</v>
      </c>
      <c r="GNN15" s="5">
        <v>165347.52</v>
      </c>
      <c r="GNO15" s="5">
        <v>165347.52</v>
      </c>
      <c r="GNP15" s="5">
        <v>165347.52</v>
      </c>
      <c r="GNQ15" s="5">
        <v>165347.52</v>
      </c>
      <c r="GNR15" s="5">
        <v>165347.52</v>
      </c>
      <c r="GNS15" s="5">
        <v>165347.52</v>
      </c>
      <c r="GNT15" s="5">
        <v>165347.52</v>
      </c>
      <c r="GNU15" s="5">
        <v>165347.52</v>
      </c>
      <c r="GNV15" s="5">
        <v>165347.52</v>
      </c>
      <c r="GNW15" s="5">
        <v>165347.52</v>
      </c>
      <c r="GNX15" s="5">
        <v>165347.52</v>
      </c>
      <c r="GNY15" s="5">
        <v>165347.52</v>
      </c>
      <c r="GNZ15" s="5">
        <v>165347.52</v>
      </c>
      <c r="GOA15" s="5">
        <v>165347.52</v>
      </c>
      <c r="GOB15" s="5">
        <v>165347.52</v>
      </c>
      <c r="GOC15" s="5">
        <v>165347.52</v>
      </c>
      <c r="GOD15" s="5">
        <v>165347.52</v>
      </c>
      <c r="GOE15" s="5">
        <v>165347.52</v>
      </c>
      <c r="GOF15" s="5">
        <v>165347.52</v>
      </c>
      <c r="GOG15" s="5">
        <v>165347.52</v>
      </c>
      <c r="GOH15" s="5">
        <v>165347.52</v>
      </c>
      <c r="GOI15" s="5">
        <v>165347.52</v>
      </c>
      <c r="GOJ15" s="5">
        <v>165347.52</v>
      </c>
      <c r="GOK15" s="5">
        <v>165347.52</v>
      </c>
      <c r="GOL15" s="5">
        <v>165347.52</v>
      </c>
      <c r="GOM15" s="5">
        <v>165347.52</v>
      </c>
      <c r="GON15" s="5">
        <v>165347.52</v>
      </c>
      <c r="GOO15" s="5">
        <v>165347.52</v>
      </c>
      <c r="GOP15" s="5">
        <v>165347.52</v>
      </c>
      <c r="GOQ15" s="5">
        <v>165347.52</v>
      </c>
      <c r="GOR15" s="5">
        <v>165347.52</v>
      </c>
      <c r="GOS15" s="5">
        <v>165347.52</v>
      </c>
      <c r="GOT15" s="5">
        <v>165347.52</v>
      </c>
      <c r="GOU15" s="5">
        <v>165347.52</v>
      </c>
      <c r="GOV15" s="5">
        <v>165347.52</v>
      </c>
      <c r="GOW15" s="5">
        <v>165347.52</v>
      </c>
      <c r="GOX15" s="5">
        <v>165347.52</v>
      </c>
      <c r="GOY15" s="5">
        <v>165347.52</v>
      </c>
      <c r="GOZ15" s="5">
        <v>165347.52</v>
      </c>
      <c r="GPA15" s="5">
        <v>165347.52</v>
      </c>
      <c r="GPB15" s="5">
        <v>165347.52</v>
      </c>
      <c r="GPC15" s="5">
        <v>165347.52</v>
      </c>
      <c r="GPD15" s="5">
        <v>165347.52</v>
      </c>
      <c r="GPE15" s="5">
        <v>165347.52</v>
      </c>
      <c r="GPF15" s="5">
        <v>165347.52</v>
      </c>
      <c r="GPG15" s="5">
        <v>165347.52</v>
      </c>
      <c r="GPH15" s="5">
        <v>165347.52</v>
      </c>
      <c r="GPI15" s="5">
        <v>165347.52</v>
      </c>
      <c r="GPJ15" s="5">
        <v>165347.52</v>
      </c>
      <c r="GPK15" s="5">
        <v>165347.52</v>
      </c>
      <c r="GPL15" s="5">
        <v>165347.52</v>
      </c>
      <c r="GPM15" s="5">
        <v>165347.52</v>
      </c>
      <c r="GPN15" s="5">
        <v>165347.52</v>
      </c>
      <c r="GPO15" s="5">
        <v>165347.52</v>
      </c>
      <c r="GPP15" s="5">
        <v>165347.52</v>
      </c>
      <c r="GPQ15" s="5">
        <v>165347.52</v>
      </c>
      <c r="GPR15" s="5">
        <v>165347.52</v>
      </c>
      <c r="GPS15" s="5">
        <v>165347.52</v>
      </c>
      <c r="GPT15" s="5">
        <v>165347.52</v>
      </c>
      <c r="GPU15" s="5">
        <v>165347.52</v>
      </c>
      <c r="GPV15" s="5">
        <v>165347.52</v>
      </c>
      <c r="GPW15" s="5">
        <v>165347.52</v>
      </c>
      <c r="GPX15" s="5">
        <v>165347.52</v>
      </c>
      <c r="GPY15" s="5">
        <v>165347.52</v>
      </c>
      <c r="GPZ15" s="5">
        <v>165347.52</v>
      </c>
      <c r="GQA15" s="5">
        <v>165347.52</v>
      </c>
      <c r="GQB15" s="5">
        <v>165347.52</v>
      </c>
      <c r="GQC15" s="5">
        <v>165347.52</v>
      </c>
      <c r="GQD15" s="5">
        <v>165347.52</v>
      </c>
      <c r="GQE15" s="5">
        <v>165347.52</v>
      </c>
      <c r="GQF15" s="5">
        <v>165347.52</v>
      </c>
      <c r="GQG15" s="5">
        <v>165347.52</v>
      </c>
      <c r="GQH15" s="5">
        <v>165347.52</v>
      </c>
      <c r="GQI15" s="5">
        <v>165347.52</v>
      </c>
      <c r="GQJ15" s="5">
        <v>165347.52</v>
      </c>
      <c r="GQK15" s="5">
        <v>165347.52</v>
      </c>
      <c r="GQL15" s="5">
        <v>165347.52</v>
      </c>
      <c r="GQM15" s="5">
        <v>165347.52</v>
      </c>
      <c r="GQN15" s="5">
        <v>165347.52</v>
      </c>
      <c r="GQO15" s="5">
        <v>165347.52</v>
      </c>
      <c r="GQP15" s="5">
        <v>165347.52</v>
      </c>
      <c r="GQQ15" s="5">
        <v>165347.52</v>
      </c>
      <c r="GQR15" s="5">
        <v>165347.52</v>
      </c>
      <c r="GQS15" s="5">
        <v>165347.52</v>
      </c>
      <c r="GQT15" s="5">
        <v>165347.52</v>
      </c>
      <c r="GQU15" s="5">
        <v>165347.52</v>
      </c>
      <c r="GQV15" s="5">
        <v>165347.52</v>
      </c>
      <c r="GQW15" s="5">
        <v>165347.52</v>
      </c>
      <c r="GQX15" s="5">
        <v>165347.52</v>
      </c>
      <c r="GQY15" s="5">
        <v>165347.52</v>
      </c>
      <c r="GQZ15" s="5">
        <v>165347.52</v>
      </c>
      <c r="GRA15" s="5">
        <v>165347.52</v>
      </c>
      <c r="GRB15" s="5">
        <v>165347.52</v>
      </c>
      <c r="GRC15" s="5">
        <v>165347.52</v>
      </c>
      <c r="GRD15" s="5">
        <v>165347.52</v>
      </c>
      <c r="GRE15" s="5">
        <v>165347.52</v>
      </c>
      <c r="GRF15" s="5">
        <v>165347.52</v>
      </c>
      <c r="GRG15" s="5">
        <v>165347.52</v>
      </c>
      <c r="GRH15" s="5">
        <v>165347.52</v>
      </c>
      <c r="GRI15" s="5">
        <v>165347.52</v>
      </c>
      <c r="GRJ15" s="5">
        <v>165347.52</v>
      </c>
      <c r="GRK15" s="5">
        <v>165347.52</v>
      </c>
      <c r="GRL15" s="5">
        <v>165347.52</v>
      </c>
      <c r="GRM15" s="5">
        <v>165347.52</v>
      </c>
      <c r="GRN15" s="5">
        <v>165347.52</v>
      </c>
      <c r="GRO15" s="5">
        <v>165347.52</v>
      </c>
      <c r="GRP15" s="5">
        <v>165347.52</v>
      </c>
      <c r="GRQ15" s="5">
        <v>165347.52</v>
      </c>
      <c r="GRR15" s="5">
        <v>165347.52</v>
      </c>
      <c r="GRS15" s="5">
        <v>165347.52</v>
      </c>
      <c r="GRT15" s="5">
        <v>165347.52</v>
      </c>
      <c r="GRU15" s="5">
        <v>165347.52</v>
      </c>
      <c r="GRV15" s="5">
        <v>165347.52</v>
      </c>
      <c r="GRW15" s="5">
        <v>165347.52</v>
      </c>
      <c r="GRX15" s="5">
        <v>165347.52</v>
      </c>
      <c r="GRY15" s="5">
        <v>165347.52</v>
      </c>
      <c r="GRZ15" s="5">
        <v>165347.52</v>
      </c>
      <c r="GSA15" s="5">
        <v>165347.52</v>
      </c>
      <c r="GSB15" s="5">
        <v>165347.52</v>
      </c>
      <c r="GSC15" s="5">
        <v>165347.52</v>
      </c>
      <c r="GSD15" s="5">
        <v>165347.52</v>
      </c>
      <c r="GSE15" s="5">
        <v>165347.52</v>
      </c>
      <c r="GSF15" s="5">
        <v>165347.52</v>
      </c>
      <c r="GSG15" s="5">
        <v>165347.52</v>
      </c>
      <c r="GSH15" s="5">
        <v>165347.52</v>
      </c>
      <c r="GSI15" s="5">
        <v>165347.52</v>
      </c>
      <c r="GSJ15" s="5">
        <v>165347.52</v>
      </c>
      <c r="GSK15" s="5">
        <v>165347.52</v>
      </c>
      <c r="GSL15" s="5">
        <v>165347.52</v>
      </c>
      <c r="GSM15" s="5">
        <v>165347.52</v>
      </c>
      <c r="GSN15" s="5">
        <v>165347.52</v>
      </c>
      <c r="GSO15" s="5">
        <v>165347.52</v>
      </c>
      <c r="GSP15" s="5">
        <v>165347.52</v>
      </c>
      <c r="GSQ15" s="5">
        <v>165347.52</v>
      </c>
      <c r="GSR15" s="5">
        <v>165347.52</v>
      </c>
      <c r="GSS15" s="5">
        <v>165347.52</v>
      </c>
      <c r="GST15" s="5">
        <v>165347.52</v>
      </c>
      <c r="GSU15" s="5">
        <v>165347.52</v>
      </c>
      <c r="GSV15" s="5">
        <v>165347.52</v>
      </c>
      <c r="GSW15" s="5">
        <v>165347.52</v>
      </c>
      <c r="GSX15" s="5">
        <v>165347.52</v>
      </c>
      <c r="GSY15" s="5">
        <v>165347.52</v>
      </c>
      <c r="GSZ15" s="5">
        <v>165347.52</v>
      </c>
      <c r="GTA15" s="5">
        <v>165347.52</v>
      </c>
      <c r="GTB15" s="5">
        <v>165347.52</v>
      </c>
      <c r="GTC15" s="5">
        <v>165347.52</v>
      </c>
      <c r="GTD15" s="5">
        <v>165347.52</v>
      </c>
      <c r="GTE15" s="5">
        <v>165347.52</v>
      </c>
      <c r="GTF15" s="5">
        <v>165347.52</v>
      </c>
      <c r="GTG15" s="5">
        <v>165347.52</v>
      </c>
      <c r="GTH15" s="5">
        <v>165347.52</v>
      </c>
      <c r="GTI15" s="5">
        <v>165347.52</v>
      </c>
      <c r="GTJ15" s="5">
        <v>165347.52</v>
      </c>
      <c r="GTK15" s="5">
        <v>165347.52</v>
      </c>
      <c r="GTL15" s="5">
        <v>165347.52</v>
      </c>
      <c r="GTM15" s="5">
        <v>165347.52</v>
      </c>
      <c r="GTN15" s="5">
        <v>165347.52</v>
      </c>
      <c r="GTO15" s="5">
        <v>165347.52</v>
      </c>
      <c r="GTP15" s="5">
        <v>165347.52</v>
      </c>
      <c r="GTQ15" s="5">
        <v>165347.52</v>
      </c>
      <c r="GTR15" s="5">
        <v>165347.52</v>
      </c>
      <c r="GTS15" s="5">
        <v>165347.52</v>
      </c>
      <c r="GTT15" s="5">
        <v>165347.52</v>
      </c>
      <c r="GTU15" s="5">
        <v>165347.52</v>
      </c>
      <c r="GTV15" s="5">
        <v>165347.52</v>
      </c>
      <c r="GTW15" s="5">
        <v>165347.52</v>
      </c>
      <c r="GTX15" s="5">
        <v>165347.52</v>
      </c>
      <c r="GTY15" s="5">
        <v>165347.52</v>
      </c>
      <c r="GTZ15" s="5">
        <v>165347.52</v>
      </c>
      <c r="GUA15" s="5">
        <v>165347.52</v>
      </c>
      <c r="GUB15" s="5">
        <v>165347.52</v>
      </c>
      <c r="GUC15" s="5">
        <v>165347.52</v>
      </c>
      <c r="GUD15" s="5">
        <v>165347.52</v>
      </c>
      <c r="GUE15" s="5">
        <v>165347.52</v>
      </c>
      <c r="GUF15" s="5">
        <v>165347.52</v>
      </c>
      <c r="GUG15" s="5">
        <v>165347.52</v>
      </c>
      <c r="GUH15" s="5">
        <v>165347.52</v>
      </c>
      <c r="GUI15" s="5">
        <v>165347.52</v>
      </c>
      <c r="GUJ15" s="5">
        <v>165347.52</v>
      </c>
      <c r="GUK15" s="5">
        <v>165347.52</v>
      </c>
      <c r="GUL15" s="5">
        <v>165347.52</v>
      </c>
      <c r="GUM15" s="5">
        <v>165347.52</v>
      </c>
      <c r="GUN15" s="5">
        <v>165347.52</v>
      </c>
      <c r="GUO15" s="5">
        <v>165347.52</v>
      </c>
      <c r="GUP15" s="5">
        <v>165347.52</v>
      </c>
      <c r="GUQ15" s="5">
        <v>165347.52</v>
      </c>
      <c r="GUR15" s="5">
        <v>165347.52</v>
      </c>
      <c r="GUS15" s="5">
        <v>165347.52</v>
      </c>
      <c r="GUT15" s="5">
        <v>165347.52</v>
      </c>
      <c r="GUU15" s="5">
        <v>165347.52</v>
      </c>
      <c r="GUV15" s="5">
        <v>165347.52</v>
      </c>
      <c r="GUW15" s="5">
        <v>165347.52</v>
      </c>
      <c r="GUX15" s="5">
        <v>165347.52</v>
      </c>
      <c r="GUY15" s="5">
        <v>165347.52</v>
      </c>
      <c r="GUZ15" s="5">
        <v>165347.52</v>
      </c>
      <c r="GVA15" s="5">
        <v>165347.52</v>
      </c>
      <c r="GVB15" s="5">
        <v>165347.52</v>
      </c>
      <c r="GVC15" s="5">
        <v>165347.52</v>
      </c>
      <c r="GVD15" s="5">
        <v>165347.52</v>
      </c>
      <c r="GVE15" s="5">
        <v>165347.52</v>
      </c>
      <c r="GVF15" s="5">
        <v>165347.52</v>
      </c>
      <c r="GVG15" s="5">
        <v>165347.52</v>
      </c>
      <c r="GVH15" s="5">
        <v>165347.52</v>
      </c>
      <c r="GVI15" s="5">
        <v>165347.52</v>
      </c>
      <c r="GVJ15" s="5">
        <v>165347.52</v>
      </c>
      <c r="GVK15" s="5">
        <v>165347.52</v>
      </c>
      <c r="GVL15" s="5">
        <v>165347.52</v>
      </c>
      <c r="GVM15" s="5">
        <v>165347.52</v>
      </c>
      <c r="GVN15" s="5">
        <v>165347.52</v>
      </c>
      <c r="GVO15" s="5">
        <v>165347.52</v>
      </c>
      <c r="GVP15" s="5">
        <v>165347.52</v>
      </c>
      <c r="GVQ15" s="5">
        <v>165347.52</v>
      </c>
      <c r="GVR15" s="5">
        <v>165347.52</v>
      </c>
      <c r="GVS15" s="5">
        <v>165347.52</v>
      </c>
      <c r="GVT15" s="5">
        <v>165347.52</v>
      </c>
      <c r="GVU15" s="5">
        <v>165347.52</v>
      </c>
      <c r="GVV15" s="5">
        <v>165347.52</v>
      </c>
      <c r="GVW15" s="5">
        <v>165347.52</v>
      </c>
      <c r="GVX15" s="5">
        <v>165347.52</v>
      </c>
      <c r="GVY15" s="5">
        <v>165347.52</v>
      </c>
      <c r="GVZ15" s="5">
        <v>165347.52</v>
      </c>
      <c r="GWA15" s="5">
        <v>165347.52</v>
      </c>
      <c r="GWB15" s="5">
        <v>165347.52</v>
      </c>
      <c r="GWC15" s="5">
        <v>165347.52</v>
      </c>
      <c r="GWD15" s="5">
        <v>165347.52</v>
      </c>
      <c r="GWE15" s="5">
        <v>165347.52</v>
      </c>
      <c r="GWF15" s="5">
        <v>165347.52</v>
      </c>
      <c r="GWG15" s="5">
        <v>165347.52</v>
      </c>
      <c r="GWH15" s="5">
        <v>165347.52</v>
      </c>
      <c r="GWI15" s="5">
        <v>165347.52</v>
      </c>
      <c r="GWJ15" s="5">
        <v>165347.52</v>
      </c>
      <c r="GWK15" s="5">
        <v>165347.52</v>
      </c>
      <c r="GWL15" s="5">
        <v>165347.52</v>
      </c>
      <c r="GWM15" s="5">
        <v>165347.52</v>
      </c>
      <c r="GWN15" s="5">
        <v>165347.52</v>
      </c>
      <c r="GWO15" s="5">
        <v>165347.52</v>
      </c>
      <c r="GWP15" s="5">
        <v>165347.52</v>
      </c>
      <c r="GWQ15" s="5">
        <v>165347.52</v>
      </c>
      <c r="GWR15" s="5">
        <v>165347.52</v>
      </c>
      <c r="GWS15" s="5">
        <v>165347.52</v>
      </c>
      <c r="GWT15" s="5">
        <v>165347.52</v>
      </c>
      <c r="GWU15" s="5">
        <v>165347.52</v>
      </c>
      <c r="GWV15" s="5">
        <v>165347.52</v>
      </c>
      <c r="GWW15" s="5">
        <v>165347.52</v>
      </c>
      <c r="GWX15" s="5">
        <v>165347.52</v>
      </c>
      <c r="GWY15" s="5">
        <v>165347.52</v>
      </c>
      <c r="GWZ15" s="5">
        <v>165347.52</v>
      </c>
      <c r="GXA15" s="5">
        <v>165347.52</v>
      </c>
      <c r="GXB15" s="5">
        <v>165347.52</v>
      </c>
      <c r="GXC15" s="5">
        <v>165347.52</v>
      </c>
      <c r="GXD15" s="5">
        <v>165347.52</v>
      </c>
      <c r="GXE15" s="5">
        <v>165347.52</v>
      </c>
      <c r="GXF15" s="5">
        <v>165347.52</v>
      </c>
      <c r="GXG15" s="5">
        <v>165347.52</v>
      </c>
      <c r="GXH15" s="5">
        <v>165347.52</v>
      </c>
      <c r="GXI15" s="5">
        <v>165347.52</v>
      </c>
      <c r="GXJ15" s="5">
        <v>165347.52</v>
      </c>
      <c r="GXK15" s="5">
        <v>165347.52</v>
      </c>
      <c r="GXL15" s="5">
        <v>165347.52</v>
      </c>
      <c r="GXM15" s="5">
        <v>165347.52</v>
      </c>
      <c r="GXN15" s="5">
        <v>165347.52</v>
      </c>
      <c r="GXO15" s="5">
        <v>165347.52</v>
      </c>
      <c r="GXP15" s="5">
        <v>165347.52</v>
      </c>
      <c r="GXQ15" s="5">
        <v>165347.52</v>
      </c>
      <c r="GXR15" s="5">
        <v>165347.52</v>
      </c>
      <c r="GXS15" s="5">
        <v>165347.52</v>
      </c>
      <c r="GXT15" s="5">
        <v>165347.52</v>
      </c>
      <c r="GXU15" s="5">
        <v>165347.52</v>
      </c>
      <c r="GXV15" s="5">
        <v>165347.52</v>
      </c>
      <c r="GXW15" s="5">
        <v>165347.52</v>
      </c>
      <c r="GXX15" s="5">
        <v>165347.52</v>
      </c>
      <c r="GXY15" s="5">
        <v>165347.52</v>
      </c>
      <c r="GXZ15" s="5">
        <v>165347.52</v>
      </c>
      <c r="GYA15" s="5">
        <v>165347.52</v>
      </c>
      <c r="GYB15" s="5">
        <v>165347.52</v>
      </c>
      <c r="GYC15" s="5">
        <v>165347.52</v>
      </c>
      <c r="GYD15" s="5">
        <v>165347.52</v>
      </c>
      <c r="GYE15" s="5">
        <v>165347.52</v>
      </c>
      <c r="GYF15" s="5">
        <v>165347.52</v>
      </c>
      <c r="GYG15" s="5">
        <v>165347.52</v>
      </c>
      <c r="GYH15" s="5">
        <v>165347.52</v>
      </c>
      <c r="GYI15" s="5">
        <v>165347.52</v>
      </c>
      <c r="GYJ15" s="5">
        <v>165347.52</v>
      </c>
      <c r="GYK15" s="5">
        <v>165347.52</v>
      </c>
      <c r="GYL15" s="5">
        <v>165347.52</v>
      </c>
      <c r="GYM15" s="5">
        <v>165347.52</v>
      </c>
      <c r="GYN15" s="5">
        <v>165347.52</v>
      </c>
      <c r="GYO15" s="5">
        <v>165347.52</v>
      </c>
      <c r="GYP15" s="5">
        <v>165347.52</v>
      </c>
      <c r="GYQ15" s="5">
        <v>165347.52</v>
      </c>
      <c r="GYR15" s="5">
        <v>165347.52</v>
      </c>
      <c r="GYS15" s="5">
        <v>165347.52</v>
      </c>
      <c r="GYT15" s="5">
        <v>165347.52</v>
      </c>
      <c r="GYU15" s="5">
        <v>165347.52</v>
      </c>
      <c r="GYV15" s="5">
        <v>165347.52</v>
      </c>
      <c r="GYW15" s="5">
        <v>165347.52</v>
      </c>
      <c r="GYX15" s="5">
        <v>165347.52</v>
      </c>
      <c r="GYY15" s="5">
        <v>165347.52</v>
      </c>
      <c r="GYZ15" s="5">
        <v>165347.52</v>
      </c>
      <c r="GZA15" s="5">
        <v>165347.52</v>
      </c>
      <c r="GZB15" s="5">
        <v>165347.52</v>
      </c>
      <c r="GZC15" s="5">
        <v>165347.52</v>
      </c>
      <c r="GZD15" s="5">
        <v>165347.52</v>
      </c>
      <c r="GZE15" s="5">
        <v>165347.52</v>
      </c>
      <c r="GZF15" s="5">
        <v>165347.52</v>
      </c>
      <c r="GZG15" s="5">
        <v>165347.52</v>
      </c>
      <c r="GZH15" s="5">
        <v>165347.52</v>
      </c>
      <c r="GZI15" s="5">
        <v>165347.52</v>
      </c>
      <c r="GZJ15" s="5">
        <v>165347.52</v>
      </c>
      <c r="GZK15" s="5">
        <v>165347.52</v>
      </c>
      <c r="GZL15" s="5">
        <v>165347.52</v>
      </c>
      <c r="GZM15" s="5">
        <v>165347.52</v>
      </c>
      <c r="GZN15" s="5">
        <v>165347.52</v>
      </c>
      <c r="GZO15" s="5">
        <v>165347.52</v>
      </c>
      <c r="GZP15" s="5">
        <v>165347.52</v>
      </c>
      <c r="GZQ15" s="5">
        <v>165347.52</v>
      </c>
      <c r="GZR15" s="5">
        <v>165347.52</v>
      </c>
      <c r="GZS15" s="5">
        <v>165347.52</v>
      </c>
      <c r="GZT15" s="5">
        <v>165347.52</v>
      </c>
      <c r="GZU15" s="5">
        <v>165347.52</v>
      </c>
      <c r="GZV15" s="5">
        <v>165347.52</v>
      </c>
      <c r="GZW15" s="5">
        <v>165347.52</v>
      </c>
      <c r="GZX15" s="5">
        <v>165347.52</v>
      </c>
      <c r="GZY15" s="5">
        <v>165347.52</v>
      </c>
      <c r="GZZ15" s="5">
        <v>165347.52</v>
      </c>
      <c r="HAA15" s="5">
        <v>165347.52</v>
      </c>
      <c r="HAB15" s="5">
        <v>165347.52</v>
      </c>
      <c r="HAC15" s="5">
        <v>165347.52</v>
      </c>
      <c r="HAD15" s="5">
        <v>165347.52</v>
      </c>
      <c r="HAE15" s="5">
        <v>165347.52</v>
      </c>
      <c r="HAF15" s="5">
        <v>165347.52</v>
      </c>
      <c r="HAG15" s="5">
        <v>165347.52</v>
      </c>
      <c r="HAH15" s="5">
        <v>165347.52</v>
      </c>
      <c r="HAI15" s="5">
        <v>165347.52</v>
      </c>
      <c r="HAJ15" s="5">
        <v>165347.52</v>
      </c>
      <c r="HAK15" s="5">
        <v>165347.52</v>
      </c>
      <c r="HAL15" s="5">
        <v>165347.52</v>
      </c>
      <c r="HAM15" s="5">
        <v>165347.52</v>
      </c>
      <c r="HAN15" s="5">
        <v>165347.52</v>
      </c>
      <c r="HAO15" s="5">
        <v>165347.52</v>
      </c>
      <c r="HAP15" s="5">
        <v>165347.52</v>
      </c>
      <c r="HAQ15" s="5">
        <v>165347.52</v>
      </c>
      <c r="HAR15" s="5">
        <v>165347.52</v>
      </c>
      <c r="HAS15" s="5">
        <v>165347.52</v>
      </c>
      <c r="HAT15" s="5">
        <v>165347.52</v>
      </c>
      <c r="HAU15" s="5">
        <v>165347.52</v>
      </c>
      <c r="HAV15" s="5">
        <v>165347.52</v>
      </c>
      <c r="HAW15" s="5">
        <v>165347.52</v>
      </c>
      <c r="HAX15" s="5">
        <v>165347.52</v>
      </c>
      <c r="HAY15" s="5">
        <v>165347.52</v>
      </c>
      <c r="HAZ15" s="5">
        <v>165347.52</v>
      </c>
      <c r="HBA15" s="5">
        <v>165347.52</v>
      </c>
      <c r="HBB15" s="5">
        <v>165347.52</v>
      </c>
      <c r="HBC15" s="5">
        <v>165347.52</v>
      </c>
      <c r="HBD15" s="5">
        <v>165347.52</v>
      </c>
      <c r="HBE15" s="5">
        <v>165347.52</v>
      </c>
      <c r="HBF15" s="5">
        <v>165347.52</v>
      </c>
      <c r="HBG15" s="5">
        <v>165347.52</v>
      </c>
      <c r="HBH15" s="5">
        <v>165347.52</v>
      </c>
      <c r="HBI15" s="5">
        <v>165347.52</v>
      </c>
      <c r="HBJ15" s="5">
        <v>165347.52</v>
      </c>
      <c r="HBK15" s="5">
        <v>165347.52</v>
      </c>
      <c r="HBL15" s="5">
        <v>165347.52</v>
      </c>
      <c r="HBM15" s="5">
        <v>165347.52</v>
      </c>
      <c r="HBN15" s="5">
        <v>165347.52</v>
      </c>
      <c r="HBO15" s="5">
        <v>165347.52</v>
      </c>
      <c r="HBP15" s="5">
        <v>165347.52</v>
      </c>
      <c r="HBQ15" s="5">
        <v>165347.52</v>
      </c>
      <c r="HBR15" s="5">
        <v>165347.52</v>
      </c>
      <c r="HBS15" s="5">
        <v>165347.52</v>
      </c>
      <c r="HBT15" s="5">
        <v>165347.52</v>
      </c>
      <c r="HBU15" s="5">
        <v>165347.52</v>
      </c>
      <c r="HBV15" s="5">
        <v>165347.52</v>
      </c>
      <c r="HBW15" s="5">
        <v>165347.52</v>
      </c>
      <c r="HBX15" s="5">
        <v>165347.52</v>
      </c>
      <c r="HBY15" s="5">
        <v>165347.52</v>
      </c>
      <c r="HBZ15" s="5">
        <v>165347.52</v>
      </c>
      <c r="HCA15" s="5">
        <v>165347.52</v>
      </c>
      <c r="HCB15" s="5">
        <v>165347.52</v>
      </c>
      <c r="HCC15" s="5">
        <v>165347.52</v>
      </c>
      <c r="HCD15" s="5">
        <v>165347.52</v>
      </c>
      <c r="HCE15" s="5">
        <v>165347.52</v>
      </c>
      <c r="HCF15" s="5">
        <v>165347.52</v>
      </c>
      <c r="HCG15" s="5">
        <v>165347.52</v>
      </c>
      <c r="HCH15" s="5">
        <v>165347.52</v>
      </c>
      <c r="HCI15" s="5">
        <v>165347.52</v>
      </c>
      <c r="HCJ15" s="5">
        <v>165347.52</v>
      </c>
      <c r="HCK15" s="5">
        <v>165347.52</v>
      </c>
      <c r="HCL15" s="5">
        <v>165347.52</v>
      </c>
      <c r="HCM15" s="5">
        <v>165347.52</v>
      </c>
      <c r="HCN15" s="5">
        <v>165347.52</v>
      </c>
      <c r="HCO15" s="5">
        <v>165347.52</v>
      </c>
      <c r="HCP15" s="5">
        <v>165347.52</v>
      </c>
      <c r="HCQ15" s="5">
        <v>165347.52</v>
      </c>
      <c r="HCR15" s="5">
        <v>165347.52</v>
      </c>
      <c r="HCS15" s="5">
        <v>165347.52</v>
      </c>
      <c r="HCT15" s="5">
        <v>165347.52</v>
      </c>
      <c r="HCU15" s="5">
        <v>165347.52</v>
      </c>
      <c r="HCV15" s="5">
        <v>165347.52</v>
      </c>
      <c r="HCW15" s="5">
        <v>165347.52</v>
      </c>
      <c r="HCX15" s="5">
        <v>165347.52</v>
      </c>
      <c r="HCY15" s="5">
        <v>165347.52</v>
      </c>
      <c r="HCZ15" s="5">
        <v>165347.52</v>
      </c>
      <c r="HDA15" s="5">
        <v>165347.52</v>
      </c>
      <c r="HDB15" s="5">
        <v>165347.52</v>
      </c>
      <c r="HDC15" s="5">
        <v>165347.52</v>
      </c>
      <c r="HDD15" s="5">
        <v>165347.52</v>
      </c>
      <c r="HDE15" s="5">
        <v>165347.52</v>
      </c>
      <c r="HDF15" s="5">
        <v>165347.52</v>
      </c>
      <c r="HDG15" s="5">
        <v>165347.52</v>
      </c>
      <c r="HDH15" s="5">
        <v>165347.52</v>
      </c>
      <c r="HDI15" s="5">
        <v>165347.52</v>
      </c>
      <c r="HDJ15" s="5">
        <v>165347.52</v>
      </c>
      <c r="HDK15" s="5">
        <v>165347.52</v>
      </c>
      <c r="HDL15" s="5">
        <v>165347.52</v>
      </c>
      <c r="HDM15" s="5">
        <v>165347.52</v>
      </c>
      <c r="HDN15" s="5">
        <v>165347.52</v>
      </c>
      <c r="HDO15" s="5">
        <v>165347.52</v>
      </c>
      <c r="HDP15" s="5">
        <v>165347.52</v>
      </c>
      <c r="HDQ15" s="5">
        <v>165347.52</v>
      </c>
      <c r="HDR15" s="5">
        <v>165347.52</v>
      </c>
      <c r="HDS15" s="5">
        <v>165347.52</v>
      </c>
      <c r="HDT15" s="5">
        <v>165347.52</v>
      </c>
      <c r="HDU15" s="5">
        <v>165347.52</v>
      </c>
      <c r="HDV15" s="5">
        <v>165347.52</v>
      </c>
      <c r="HDW15" s="5">
        <v>165347.52</v>
      </c>
      <c r="HDX15" s="5">
        <v>165347.52</v>
      </c>
      <c r="HDY15" s="5">
        <v>165347.52</v>
      </c>
      <c r="HDZ15" s="5">
        <v>165347.52</v>
      </c>
      <c r="HEA15" s="5">
        <v>165347.52</v>
      </c>
      <c r="HEB15" s="5">
        <v>165347.52</v>
      </c>
      <c r="HEC15" s="5">
        <v>165347.52</v>
      </c>
      <c r="HED15" s="5">
        <v>165347.52</v>
      </c>
      <c r="HEE15" s="5">
        <v>165347.52</v>
      </c>
      <c r="HEF15" s="5">
        <v>165347.52</v>
      </c>
      <c r="HEG15" s="5">
        <v>165347.52</v>
      </c>
      <c r="HEH15" s="5">
        <v>165347.52</v>
      </c>
      <c r="HEI15" s="5">
        <v>165347.52</v>
      </c>
      <c r="HEJ15" s="5">
        <v>165347.52</v>
      </c>
      <c r="HEK15" s="5">
        <v>165347.52</v>
      </c>
      <c r="HEL15" s="5">
        <v>165347.52</v>
      </c>
      <c r="HEM15" s="5">
        <v>165347.52</v>
      </c>
      <c r="HEN15" s="5">
        <v>165347.52</v>
      </c>
      <c r="HEO15" s="5">
        <v>165347.52</v>
      </c>
      <c r="HEP15" s="5">
        <v>165347.52</v>
      </c>
      <c r="HEQ15" s="5">
        <v>165347.52</v>
      </c>
      <c r="HER15" s="5">
        <v>165347.52</v>
      </c>
      <c r="HES15" s="5">
        <v>165347.52</v>
      </c>
      <c r="HET15" s="5">
        <v>165347.52</v>
      </c>
      <c r="HEU15" s="5">
        <v>165347.52</v>
      </c>
      <c r="HEV15" s="5">
        <v>165347.52</v>
      </c>
      <c r="HEW15" s="5">
        <v>165347.52</v>
      </c>
      <c r="HEX15" s="5">
        <v>165347.52</v>
      </c>
      <c r="HEY15" s="5">
        <v>165347.52</v>
      </c>
      <c r="HEZ15" s="5">
        <v>165347.52</v>
      </c>
      <c r="HFA15" s="5">
        <v>165347.52</v>
      </c>
      <c r="HFB15" s="5">
        <v>165347.52</v>
      </c>
      <c r="HFC15" s="5">
        <v>165347.52</v>
      </c>
      <c r="HFD15" s="5">
        <v>165347.52</v>
      </c>
      <c r="HFE15" s="5">
        <v>165347.52</v>
      </c>
      <c r="HFF15" s="5">
        <v>165347.52</v>
      </c>
      <c r="HFG15" s="5">
        <v>165347.52</v>
      </c>
      <c r="HFH15" s="5">
        <v>165347.52</v>
      </c>
      <c r="HFI15" s="5">
        <v>165347.52</v>
      </c>
      <c r="HFJ15" s="5">
        <v>165347.52</v>
      </c>
      <c r="HFK15" s="5">
        <v>165347.52</v>
      </c>
      <c r="HFL15" s="5">
        <v>165347.52</v>
      </c>
      <c r="HFM15" s="5">
        <v>165347.52</v>
      </c>
      <c r="HFN15" s="5">
        <v>165347.52</v>
      </c>
      <c r="HFO15" s="5">
        <v>165347.52</v>
      </c>
      <c r="HFP15" s="5">
        <v>165347.52</v>
      </c>
      <c r="HFQ15" s="5">
        <v>165347.52</v>
      </c>
      <c r="HFR15" s="5">
        <v>165347.52</v>
      </c>
      <c r="HFS15" s="5">
        <v>165347.52</v>
      </c>
      <c r="HFT15" s="5">
        <v>165347.52</v>
      </c>
      <c r="HFU15" s="5">
        <v>165347.52</v>
      </c>
      <c r="HFV15" s="5">
        <v>165347.52</v>
      </c>
      <c r="HFW15" s="5">
        <v>165347.52</v>
      </c>
      <c r="HFX15" s="5">
        <v>165347.52</v>
      </c>
      <c r="HFY15" s="5">
        <v>165347.52</v>
      </c>
      <c r="HFZ15" s="5">
        <v>165347.52</v>
      </c>
      <c r="HGA15" s="5">
        <v>165347.52</v>
      </c>
      <c r="HGB15" s="5">
        <v>165347.52</v>
      </c>
      <c r="HGC15" s="5">
        <v>165347.52</v>
      </c>
      <c r="HGD15" s="5">
        <v>165347.52</v>
      </c>
      <c r="HGE15" s="5">
        <v>165347.52</v>
      </c>
      <c r="HGF15" s="5">
        <v>165347.52</v>
      </c>
      <c r="HGG15" s="5">
        <v>165347.52</v>
      </c>
      <c r="HGH15" s="5">
        <v>165347.52</v>
      </c>
      <c r="HGI15" s="5">
        <v>165347.52</v>
      </c>
      <c r="HGJ15" s="5">
        <v>165347.52</v>
      </c>
      <c r="HGK15" s="5">
        <v>165347.52</v>
      </c>
      <c r="HGL15" s="5">
        <v>165347.52</v>
      </c>
      <c r="HGM15" s="5">
        <v>165347.52</v>
      </c>
      <c r="HGN15" s="5">
        <v>165347.52</v>
      </c>
      <c r="HGO15" s="5">
        <v>165347.52</v>
      </c>
      <c r="HGP15" s="5">
        <v>165347.52</v>
      </c>
      <c r="HGQ15" s="5">
        <v>165347.52</v>
      </c>
      <c r="HGR15" s="5">
        <v>165347.52</v>
      </c>
      <c r="HGS15" s="5">
        <v>165347.52</v>
      </c>
      <c r="HGT15" s="5">
        <v>165347.52</v>
      </c>
      <c r="HGU15" s="5">
        <v>165347.52</v>
      </c>
      <c r="HGV15" s="5">
        <v>165347.52</v>
      </c>
      <c r="HGW15" s="5">
        <v>165347.52</v>
      </c>
      <c r="HGX15" s="5">
        <v>165347.52</v>
      </c>
      <c r="HGY15" s="5">
        <v>165347.52</v>
      </c>
      <c r="HGZ15" s="5">
        <v>165347.52</v>
      </c>
      <c r="HHA15" s="5">
        <v>165347.52</v>
      </c>
      <c r="HHB15" s="5">
        <v>165347.52</v>
      </c>
      <c r="HHC15" s="5">
        <v>165347.52</v>
      </c>
      <c r="HHD15" s="5">
        <v>165347.52</v>
      </c>
      <c r="HHE15" s="5">
        <v>165347.52</v>
      </c>
      <c r="HHF15" s="5">
        <v>165347.52</v>
      </c>
      <c r="HHG15" s="5">
        <v>165347.52</v>
      </c>
      <c r="HHH15" s="5">
        <v>165347.52</v>
      </c>
      <c r="HHI15" s="5">
        <v>165347.52</v>
      </c>
      <c r="HHJ15" s="5">
        <v>165347.52</v>
      </c>
      <c r="HHK15" s="5">
        <v>165347.52</v>
      </c>
      <c r="HHL15" s="5">
        <v>165347.52</v>
      </c>
      <c r="HHM15" s="5">
        <v>165347.52</v>
      </c>
      <c r="HHN15" s="5">
        <v>165347.52</v>
      </c>
      <c r="HHO15" s="5">
        <v>165347.52</v>
      </c>
      <c r="HHP15" s="5">
        <v>165347.52</v>
      </c>
      <c r="HHQ15" s="5">
        <v>165347.52</v>
      </c>
      <c r="HHR15" s="5">
        <v>165347.52</v>
      </c>
      <c r="HHS15" s="5">
        <v>165347.52</v>
      </c>
      <c r="HHT15" s="5">
        <v>165347.52</v>
      </c>
      <c r="HHU15" s="5">
        <v>165347.52</v>
      </c>
      <c r="HHV15" s="5">
        <v>165347.52</v>
      </c>
      <c r="HHW15" s="5">
        <v>165347.52</v>
      </c>
      <c r="HHX15" s="5">
        <v>165347.52</v>
      </c>
      <c r="HHY15" s="5">
        <v>165347.52</v>
      </c>
      <c r="HHZ15" s="5">
        <v>165347.52</v>
      </c>
      <c r="HIA15" s="5">
        <v>165347.52</v>
      </c>
      <c r="HIB15" s="5">
        <v>165347.52</v>
      </c>
      <c r="HIC15" s="5">
        <v>165347.52</v>
      </c>
      <c r="HID15" s="5">
        <v>165347.52</v>
      </c>
      <c r="HIE15" s="5">
        <v>165347.52</v>
      </c>
      <c r="HIF15" s="5">
        <v>165347.52</v>
      </c>
      <c r="HIG15" s="5">
        <v>165347.52</v>
      </c>
      <c r="HIH15" s="5">
        <v>165347.52</v>
      </c>
      <c r="HII15" s="5">
        <v>165347.52</v>
      </c>
      <c r="HIJ15" s="5">
        <v>165347.52</v>
      </c>
      <c r="HIK15" s="5">
        <v>165347.52</v>
      </c>
      <c r="HIL15" s="5">
        <v>165347.52</v>
      </c>
      <c r="HIM15" s="5">
        <v>165347.52</v>
      </c>
      <c r="HIN15" s="5">
        <v>165347.52</v>
      </c>
      <c r="HIO15" s="5">
        <v>165347.52</v>
      </c>
      <c r="HIP15" s="5">
        <v>165347.52</v>
      </c>
      <c r="HIQ15" s="5">
        <v>165347.52</v>
      </c>
      <c r="HIR15" s="5">
        <v>165347.52</v>
      </c>
      <c r="HIS15" s="5">
        <v>165347.52</v>
      </c>
      <c r="HIT15" s="5">
        <v>165347.52</v>
      </c>
      <c r="HIU15" s="5">
        <v>165347.52</v>
      </c>
      <c r="HIV15" s="5">
        <v>165347.52</v>
      </c>
      <c r="HIW15" s="5">
        <v>165347.52</v>
      </c>
      <c r="HIX15" s="5">
        <v>165347.52</v>
      </c>
      <c r="HIY15" s="5">
        <v>165347.52</v>
      </c>
      <c r="HIZ15" s="5">
        <v>165347.52</v>
      </c>
      <c r="HJA15" s="5">
        <v>165347.52</v>
      </c>
      <c r="HJB15" s="5">
        <v>165347.52</v>
      </c>
      <c r="HJC15" s="5">
        <v>165347.52</v>
      </c>
      <c r="HJD15" s="5">
        <v>165347.52</v>
      </c>
      <c r="HJE15" s="5">
        <v>165347.52</v>
      </c>
      <c r="HJF15" s="5">
        <v>165347.52</v>
      </c>
      <c r="HJG15" s="5">
        <v>165347.52</v>
      </c>
      <c r="HJH15" s="5">
        <v>165347.52</v>
      </c>
      <c r="HJI15" s="5">
        <v>165347.52</v>
      </c>
      <c r="HJJ15" s="5">
        <v>165347.52</v>
      </c>
      <c r="HJK15" s="5">
        <v>165347.52</v>
      </c>
      <c r="HJL15" s="5">
        <v>165347.52</v>
      </c>
      <c r="HJM15" s="5">
        <v>165347.52</v>
      </c>
      <c r="HJN15" s="5">
        <v>165347.52</v>
      </c>
      <c r="HJO15" s="5">
        <v>165347.52</v>
      </c>
      <c r="HJP15" s="5">
        <v>165347.52</v>
      </c>
      <c r="HJQ15" s="5">
        <v>165347.52</v>
      </c>
      <c r="HJR15" s="5">
        <v>165347.52</v>
      </c>
      <c r="HJS15" s="5">
        <v>165347.52</v>
      </c>
      <c r="HJT15" s="5">
        <v>165347.52</v>
      </c>
      <c r="HJU15" s="5">
        <v>165347.52</v>
      </c>
      <c r="HJV15" s="5">
        <v>165347.52</v>
      </c>
      <c r="HJW15" s="5">
        <v>165347.52</v>
      </c>
      <c r="HJX15" s="5">
        <v>165347.52</v>
      </c>
      <c r="HJY15" s="5">
        <v>165347.52</v>
      </c>
      <c r="HJZ15" s="5">
        <v>165347.52</v>
      </c>
      <c r="HKA15" s="5">
        <v>165347.52</v>
      </c>
      <c r="HKB15" s="5">
        <v>165347.52</v>
      </c>
      <c r="HKC15" s="5">
        <v>165347.52</v>
      </c>
      <c r="HKD15" s="5">
        <v>165347.52</v>
      </c>
      <c r="HKE15" s="5">
        <v>165347.52</v>
      </c>
      <c r="HKF15" s="5">
        <v>165347.52</v>
      </c>
      <c r="HKG15" s="5">
        <v>165347.52</v>
      </c>
      <c r="HKH15" s="5">
        <v>165347.52</v>
      </c>
      <c r="HKI15" s="5">
        <v>165347.52</v>
      </c>
      <c r="HKJ15" s="5">
        <v>165347.52</v>
      </c>
      <c r="HKK15" s="5">
        <v>165347.52</v>
      </c>
      <c r="HKL15" s="5">
        <v>165347.52</v>
      </c>
      <c r="HKM15" s="5">
        <v>165347.52</v>
      </c>
      <c r="HKN15" s="5">
        <v>165347.52</v>
      </c>
      <c r="HKO15" s="5">
        <v>165347.52</v>
      </c>
      <c r="HKP15" s="5">
        <v>165347.52</v>
      </c>
      <c r="HKQ15" s="5">
        <v>165347.52</v>
      </c>
      <c r="HKR15" s="5">
        <v>165347.52</v>
      </c>
      <c r="HKS15" s="5">
        <v>165347.52</v>
      </c>
      <c r="HKT15" s="5">
        <v>165347.52</v>
      </c>
      <c r="HKU15" s="5">
        <v>165347.52</v>
      </c>
      <c r="HKV15" s="5">
        <v>165347.52</v>
      </c>
      <c r="HKW15" s="5">
        <v>165347.52</v>
      </c>
      <c r="HKX15" s="5">
        <v>165347.52</v>
      </c>
      <c r="HKY15" s="5">
        <v>165347.52</v>
      </c>
      <c r="HKZ15" s="5">
        <v>165347.52</v>
      </c>
      <c r="HLA15" s="5">
        <v>165347.52</v>
      </c>
      <c r="HLB15" s="5">
        <v>165347.52</v>
      </c>
      <c r="HLC15" s="5">
        <v>165347.52</v>
      </c>
      <c r="HLD15" s="5">
        <v>165347.52</v>
      </c>
      <c r="HLE15" s="5">
        <v>165347.52</v>
      </c>
      <c r="HLF15" s="5">
        <v>165347.52</v>
      </c>
      <c r="HLG15" s="5">
        <v>165347.52</v>
      </c>
      <c r="HLH15" s="5">
        <v>165347.52</v>
      </c>
      <c r="HLI15" s="5">
        <v>165347.52</v>
      </c>
      <c r="HLJ15" s="5">
        <v>165347.52</v>
      </c>
      <c r="HLK15" s="5">
        <v>165347.52</v>
      </c>
      <c r="HLL15" s="5">
        <v>165347.52</v>
      </c>
      <c r="HLM15" s="5">
        <v>165347.52</v>
      </c>
      <c r="HLN15" s="5">
        <v>165347.52</v>
      </c>
      <c r="HLO15" s="5">
        <v>165347.52</v>
      </c>
      <c r="HLP15" s="5">
        <v>165347.52</v>
      </c>
      <c r="HLQ15" s="5">
        <v>165347.52</v>
      </c>
      <c r="HLR15" s="5">
        <v>165347.52</v>
      </c>
      <c r="HLS15" s="5">
        <v>165347.52</v>
      </c>
      <c r="HLT15" s="5">
        <v>165347.52</v>
      </c>
      <c r="HLU15" s="5">
        <v>165347.52</v>
      </c>
      <c r="HLV15" s="5">
        <v>165347.52</v>
      </c>
      <c r="HLW15" s="5">
        <v>165347.52</v>
      </c>
      <c r="HLX15" s="5">
        <v>165347.52</v>
      </c>
      <c r="HLY15" s="5">
        <v>165347.52</v>
      </c>
      <c r="HLZ15" s="5">
        <v>165347.52</v>
      </c>
      <c r="HMA15" s="5">
        <v>165347.52</v>
      </c>
      <c r="HMB15" s="5">
        <v>165347.52</v>
      </c>
      <c r="HMC15" s="5">
        <v>165347.52</v>
      </c>
      <c r="HMD15" s="5">
        <v>165347.52</v>
      </c>
      <c r="HME15" s="5">
        <v>165347.52</v>
      </c>
      <c r="HMF15" s="5">
        <v>165347.52</v>
      </c>
      <c r="HMG15" s="5">
        <v>165347.52</v>
      </c>
      <c r="HMH15" s="5">
        <v>165347.52</v>
      </c>
      <c r="HMI15" s="5">
        <v>165347.52</v>
      </c>
      <c r="HMJ15" s="5">
        <v>165347.52</v>
      </c>
      <c r="HMK15" s="5">
        <v>165347.52</v>
      </c>
      <c r="HML15" s="5">
        <v>165347.52</v>
      </c>
      <c r="HMM15" s="5">
        <v>165347.52</v>
      </c>
      <c r="HMN15" s="5">
        <v>165347.52</v>
      </c>
      <c r="HMO15" s="5">
        <v>165347.52</v>
      </c>
      <c r="HMP15" s="5">
        <v>165347.52</v>
      </c>
      <c r="HMQ15" s="5">
        <v>165347.52</v>
      </c>
      <c r="HMR15" s="5">
        <v>165347.52</v>
      </c>
      <c r="HMS15" s="5">
        <v>165347.52</v>
      </c>
      <c r="HMT15" s="5">
        <v>165347.52</v>
      </c>
      <c r="HMU15" s="5">
        <v>165347.52</v>
      </c>
      <c r="HMV15" s="5">
        <v>165347.52</v>
      </c>
      <c r="HMW15" s="5">
        <v>165347.52</v>
      </c>
      <c r="HMX15" s="5">
        <v>165347.52</v>
      </c>
      <c r="HMY15" s="5">
        <v>165347.52</v>
      </c>
      <c r="HMZ15" s="5">
        <v>165347.52</v>
      </c>
      <c r="HNA15" s="5">
        <v>165347.52</v>
      </c>
      <c r="HNB15" s="5">
        <v>165347.52</v>
      </c>
      <c r="HNC15" s="5">
        <v>165347.52</v>
      </c>
      <c r="HND15" s="5">
        <v>165347.52</v>
      </c>
      <c r="HNE15" s="5">
        <v>165347.52</v>
      </c>
      <c r="HNF15" s="5">
        <v>165347.52</v>
      </c>
      <c r="HNG15" s="5">
        <v>165347.52</v>
      </c>
      <c r="HNH15" s="5">
        <v>165347.52</v>
      </c>
      <c r="HNI15" s="5">
        <v>165347.52</v>
      </c>
      <c r="HNJ15" s="5">
        <v>165347.52</v>
      </c>
      <c r="HNK15" s="5">
        <v>165347.52</v>
      </c>
      <c r="HNL15" s="5">
        <v>165347.52</v>
      </c>
      <c r="HNM15" s="5">
        <v>165347.52</v>
      </c>
      <c r="HNN15" s="5">
        <v>165347.52</v>
      </c>
      <c r="HNO15" s="5">
        <v>165347.52</v>
      </c>
      <c r="HNP15" s="5">
        <v>165347.52</v>
      </c>
      <c r="HNQ15" s="5">
        <v>165347.52</v>
      </c>
      <c r="HNR15" s="5">
        <v>165347.52</v>
      </c>
      <c r="HNS15" s="5">
        <v>165347.52</v>
      </c>
      <c r="HNT15" s="5">
        <v>165347.52</v>
      </c>
      <c r="HNU15" s="5">
        <v>165347.52</v>
      </c>
      <c r="HNV15" s="5">
        <v>165347.52</v>
      </c>
      <c r="HNW15" s="5">
        <v>165347.52</v>
      </c>
      <c r="HNX15" s="5">
        <v>165347.52</v>
      </c>
      <c r="HNY15" s="5">
        <v>165347.52</v>
      </c>
      <c r="HNZ15" s="5">
        <v>165347.52</v>
      </c>
      <c r="HOA15" s="5">
        <v>165347.52</v>
      </c>
      <c r="HOB15" s="5">
        <v>165347.52</v>
      </c>
      <c r="HOC15" s="5">
        <v>165347.52</v>
      </c>
      <c r="HOD15" s="5">
        <v>165347.52</v>
      </c>
      <c r="HOE15" s="5">
        <v>165347.52</v>
      </c>
      <c r="HOF15" s="5">
        <v>165347.52</v>
      </c>
      <c r="HOG15" s="5">
        <v>165347.52</v>
      </c>
      <c r="HOH15" s="5">
        <v>165347.52</v>
      </c>
      <c r="HOI15" s="5">
        <v>165347.52</v>
      </c>
      <c r="HOJ15" s="5">
        <v>165347.52</v>
      </c>
      <c r="HOK15" s="5">
        <v>165347.52</v>
      </c>
      <c r="HOL15" s="5">
        <v>165347.52</v>
      </c>
      <c r="HOM15" s="5">
        <v>165347.52</v>
      </c>
      <c r="HON15" s="5">
        <v>165347.52</v>
      </c>
      <c r="HOO15" s="5">
        <v>165347.52</v>
      </c>
      <c r="HOP15" s="5">
        <v>165347.52</v>
      </c>
      <c r="HOQ15" s="5">
        <v>165347.52</v>
      </c>
      <c r="HOR15" s="5">
        <v>165347.52</v>
      </c>
      <c r="HOS15" s="5">
        <v>165347.52</v>
      </c>
      <c r="HOT15" s="5">
        <v>165347.52</v>
      </c>
      <c r="HOU15" s="5">
        <v>165347.52</v>
      </c>
      <c r="HOV15" s="5">
        <v>165347.52</v>
      </c>
      <c r="HOW15" s="5">
        <v>165347.52</v>
      </c>
      <c r="HOX15" s="5">
        <v>165347.52</v>
      </c>
      <c r="HOY15" s="5">
        <v>165347.52</v>
      </c>
      <c r="HOZ15" s="5">
        <v>165347.52</v>
      </c>
      <c r="HPA15" s="5">
        <v>165347.52</v>
      </c>
      <c r="HPB15" s="5">
        <v>165347.52</v>
      </c>
      <c r="HPC15" s="5">
        <v>165347.52</v>
      </c>
      <c r="HPD15" s="5">
        <v>165347.52</v>
      </c>
      <c r="HPE15" s="5">
        <v>165347.52</v>
      </c>
      <c r="HPF15" s="5">
        <v>165347.52</v>
      </c>
      <c r="HPG15" s="5">
        <v>165347.52</v>
      </c>
      <c r="HPH15" s="5">
        <v>165347.52</v>
      </c>
      <c r="HPI15" s="5">
        <v>165347.52</v>
      </c>
      <c r="HPJ15" s="5">
        <v>165347.52</v>
      </c>
      <c r="HPK15" s="5">
        <v>165347.52</v>
      </c>
      <c r="HPL15" s="5">
        <v>165347.52</v>
      </c>
      <c r="HPM15" s="5">
        <v>165347.52</v>
      </c>
      <c r="HPN15" s="5">
        <v>165347.52</v>
      </c>
      <c r="HPO15" s="5">
        <v>165347.52</v>
      </c>
      <c r="HPP15" s="5">
        <v>165347.52</v>
      </c>
      <c r="HPQ15" s="5">
        <v>165347.52</v>
      </c>
      <c r="HPR15" s="5">
        <v>165347.52</v>
      </c>
      <c r="HPS15" s="5">
        <v>165347.52</v>
      </c>
      <c r="HPT15" s="5">
        <v>165347.52</v>
      </c>
      <c r="HPU15" s="5">
        <v>165347.52</v>
      </c>
      <c r="HPV15" s="5">
        <v>165347.52</v>
      </c>
      <c r="HPW15" s="5">
        <v>165347.52</v>
      </c>
      <c r="HPX15" s="5">
        <v>165347.52</v>
      </c>
      <c r="HPY15" s="5">
        <v>165347.52</v>
      </c>
      <c r="HPZ15" s="5">
        <v>165347.52</v>
      </c>
      <c r="HQA15" s="5">
        <v>165347.52</v>
      </c>
      <c r="HQB15" s="5">
        <v>165347.52</v>
      </c>
      <c r="HQC15" s="5">
        <v>165347.52</v>
      </c>
      <c r="HQD15" s="5">
        <v>165347.52</v>
      </c>
      <c r="HQE15" s="5">
        <v>165347.52</v>
      </c>
      <c r="HQF15" s="5">
        <v>165347.52</v>
      </c>
      <c r="HQG15" s="5">
        <v>165347.52</v>
      </c>
      <c r="HQH15" s="5">
        <v>165347.52</v>
      </c>
      <c r="HQI15" s="5">
        <v>165347.52</v>
      </c>
      <c r="HQJ15" s="5">
        <v>165347.52</v>
      </c>
      <c r="HQK15" s="5">
        <v>165347.52</v>
      </c>
      <c r="HQL15" s="5">
        <v>165347.52</v>
      </c>
      <c r="HQM15" s="5">
        <v>165347.52</v>
      </c>
      <c r="HQN15" s="5">
        <v>165347.52</v>
      </c>
      <c r="HQO15" s="5">
        <v>165347.52</v>
      </c>
      <c r="HQP15" s="5">
        <v>165347.52</v>
      </c>
      <c r="HQQ15" s="5">
        <v>165347.52</v>
      </c>
      <c r="HQR15" s="5">
        <v>165347.52</v>
      </c>
      <c r="HQS15" s="5">
        <v>165347.52</v>
      </c>
      <c r="HQT15" s="5">
        <v>165347.52</v>
      </c>
      <c r="HQU15" s="5">
        <v>165347.52</v>
      </c>
      <c r="HQV15" s="5">
        <v>165347.52</v>
      </c>
      <c r="HQW15" s="5">
        <v>165347.52</v>
      </c>
      <c r="HQX15" s="5">
        <v>165347.52</v>
      </c>
      <c r="HQY15" s="5">
        <v>165347.52</v>
      </c>
      <c r="HQZ15" s="5">
        <v>165347.52</v>
      </c>
      <c r="HRA15" s="5">
        <v>165347.52</v>
      </c>
      <c r="HRB15" s="5">
        <v>165347.52</v>
      </c>
      <c r="HRC15" s="5">
        <v>165347.52</v>
      </c>
      <c r="HRD15" s="5">
        <v>165347.52</v>
      </c>
      <c r="HRE15" s="5">
        <v>165347.52</v>
      </c>
      <c r="HRF15" s="5">
        <v>165347.52</v>
      </c>
      <c r="HRG15" s="5">
        <v>165347.52</v>
      </c>
      <c r="HRH15" s="5">
        <v>165347.52</v>
      </c>
      <c r="HRI15" s="5">
        <v>165347.52</v>
      </c>
      <c r="HRJ15" s="5">
        <v>165347.52</v>
      </c>
      <c r="HRK15" s="5">
        <v>165347.52</v>
      </c>
      <c r="HRL15" s="5">
        <v>165347.52</v>
      </c>
      <c r="HRM15" s="5">
        <v>165347.52</v>
      </c>
      <c r="HRN15" s="5">
        <v>165347.52</v>
      </c>
      <c r="HRO15" s="5">
        <v>165347.52</v>
      </c>
      <c r="HRP15" s="5">
        <v>165347.52</v>
      </c>
      <c r="HRQ15" s="5">
        <v>165347.52</v>
      </c>
      <c r="HRR15" s="5">
        <v>165347.52</v>
      </c>
      <c r="HRS15" s="5">
        <v>165347.52</v>
      </c>
      <c r="HRT15" s="5">
        <v>165347.52</v>
      </c>
      <c r="HRU15" s="5">
        <v>165347.52</v>
      </c>
      <c r="HRV15" s="5">
        <v>165347.52</v>
      </c>
      <c r="HRW15" s="5">
        <v>165347.52</v>
      </c>
      <c r="HRX15" s="5">
        <v>165347.52</v>
      </c>
      <c r="HRY15" s="5">
        <v>165347.52</v>
      </c>
      <c r="HRZ15" s="5">
        <v>165347.52</v>
      </c>
      <c r="HSA15" s="5">
        <v>165347.52</v>
      </c>
      <c r="HSB15" s="5">
        <v>165347.52</v>
      </c>
      <c r="HSC15" s="5">
        <v>165347.52</v>
      </c>
      <c r="HSD15" s="5">
        <v>165347.52</v>
      </c>
      <c r="HSE15" s="5">
        <v>165347.52</v>
      </c>
      <c r="HSF15" s="5">
        <v>165347.52</v>
      </c>
      <c r="HSG15" s="5">
        <v>165347.52</v>
      </c>
      <c r="HSH15" s="5">
        <v>165347.52</v>
      </c>
      <c r="HSI15" s="5">
        <v>165347.52</v>
      </c>
      <c r="HSJ15" s="5">
        <v>165347.52</v>
      </c>
      <c r="HSK15" s="5">
        <v>165347.52</v>
      </c>
      <c r="HSL15" s="5">
        <v>165347.52</v>
      </c>
      <c r="HSM15" s="5">
        <v>165347.52</v>
      </c>
      <c r="HSN15" s="5">
        <v>165347.52</v>
      </c>
      <c r="HSO15" s="5">
        <v>165347.52</v>
      </c>
      <c r="HSP15" s="5">
        <v>165347.52</v>
      </c>
      <c r="HSQ15" s="5">
        <v>165347.52</v>
      </c>
      <c r="HSR15" s="5">
        <v>165347.52</v>
      </c>
      <c r="HSS15" s="5">
        <v>165347.52</v>
      </c>
      <c r="HST15" s="5">
        <v>165347.52</v>
      </c>
      <c r="HSU15" s="5">
        <v>165347.52</v>
      </c>
      <c r="HSV15" s="5">
        <v>165347.52</v>
      </c>
      <c r="HSW15" s="5">
        <v>165347.52</v>
      </c>
      <c r="HSX15" s="5">
        <v>165347.52</v>
      </c>
      <c r="HSY15" s="5">
        <v>165347.52</v>
      </c>
      <c r="HSZ15" s="5">
        <v>165347.52</v>
      </c>
      <c r="HTA15" s="5">
        <v>165347.52</v>
      </c>
      <c r="HTB15" s="5">
        <v>165347.52</v>
      </c>
      <c r="HTC15" s="5">
        <v>165347.52</v>
      </c>
      <c r="HTD15" s="5">
        <v>165347.52</v>
      </c>
      <c r="HTE15" s="5">
        <v>165347.52</v>
      </c>
      <c r="HTF15" s="5">
        <v>165347.52</v>
      </c>
      <c r="HTG15" s="5">
        <v>165347.52</v>
      </c>
      <c r="HTH15" s="5">
        <v>165347.52</v>
      </c>
      <c r="HTI15" s="5">
        <v>165347.52</v>
      </c>
      <c r="HTJ15" s="5">
        <v>165347.52</v>
      </c>
      <c r="HTK15" s="5">
        <v>165347.52</v>
      </c>
      <c r="HTL15" s="5">
        <v>165347.52</v>
      </c>
      <c r="HTM15" s="5">
        <v>165347.52</v>
      </c>
      <c r="HTN15" s="5">
        <v>165347.52</v>
      </c>
      <c r="HTO15" s="5">
        <v>165347.52</v>
      </c>
      <c r="HTP15" s="5">
        <v>165347.52</v>
      </c>
      <c r="HTQ15" s="5">
        <v>165347.52</v>
      </c>
      <c r="HTR15" s="5">
        <v>165347.52</v>
      </c>
      <c r="HTS15" s="5">
        <v>165347.52</v>
      </c>
      <c r="HTT15" s="5">
        <v>165347.52</v>
      </c>
      <c r="HTU15" s="5">
        <v>165347.52</v>
      </c>
      <c r="HTV15" s="5">
        <v>165347.52</v>
      </c>
      <c r="HTW15" s="5">
        <v>165347.52</v>
      </c>
      <c r="HTX15" s="5">
        <v>165347.52</v>
      </c>
      <c r="HTY15" s="5">
        <v>165347.52</v>
      </c>
      <c r="HTZ15" s="5">
        <v>165347.52</v>
      </c>
      <c r="HUA15" s="5">
        <v>165347.52</v>
      </c>
      <c r="HUB15" s="5">
        <v>165347.52</v>
      </c>
      <c r="HUC15" s="5">
        <v>165347.52</v>
      </c>
      <c r="HUD15" s="5">
        <v>165347.52</v>
      </c>
      <c r="HUE15" s="5">
        <v>165347.52</v>
      </c>
      <c r="HUF15" s="5">
        <v>165347.52</v>
      </c>
      <c r="HUG15" s="5">
        <v>165347.52</v>
      </c>
      <c r="HUH15" s="5">
        <v>165347.52</v>
      </c>
      <c r="HUI15" s="5">
        <v>165347.52</v>
      </c>
      <c r="HUJ15" s="5">
        <v>165347.52</v>
      </c>
      <c r="HUK15" s="5">
        <v>165347.52</v>
      </c>
      <c r="HUL15" s="5">
        <v>165347.52</v>
      </c>
      <c r="HUM15" s="5">
        <v>165347.52</v>
      </c>
      <c r="HUN15" s="5">
        <v>165347.52</v>
      </c>
      <c r="HUO15" s="5">
        <v>165347.52</v>
      </c>
      <c r="HUP15" s="5">
        <v>165347.52</v>
      </c>
      <c r="HUQ15" s="5">
        <v>165347.52</v>
      </c>
      <c r="HUR15" s="5">
        <v>165347.52</v>
      </c>
      <c r="HUS15" s="5">
        <v>165347.52</v>
      </c>
      <c r="HUT15" s="5">
        <v>165347.52</v>
      </c>
      <c r="HUU15" s="5">
        <v>165347.52</v>
      </c>
      <c r="HUV15" s="5">
        <v>165347.52</v>
      </c>
      <c r="HUW15" s="5">
        <v>165347.52</v>
      </c>
      <c r="HUX15" s="5">
        <v>165347.52</v>
      </c>
      <c r="HUY15" s="5">
        <v>165347.52</v>
      </c>
      <c r="HUZ15" s="5">
        <v>165347.52</v>
      </c>
      <c r="HVA15" s="5">
        <v>165347.52</v>
      </c>
      <c r="HVB15" s="5">
        <v>165347.52</v>
      </c>
      <c r="HVC15" s="5">
        <v>165347.52</v>
      </c>
      <c r="HVD15" s="5">
        <v>165347.52</v>
      </c>
      <c r="HVE15" s="5">
        <v>165347.52</v>
      </c>
      <c r="HVF15" s="5">
        <v>165347.52</v>
      </c>
      <c r="HVG15" s="5">
        <v>165347.52</v>
      </c>
      <c r="HVH15" s="5">
        <v>165347.52</v>
      </c>
      <c r="HVI15" s="5">
        <v>165347.52</v>
      </c>
      <c r="HVJ15" s="5">
        <v>165347.52</v>
      </c>
      <c r="HVK15" s="5">
        <v>165347.52</v>
      </c>
      <c r="HVL15" s="5">
        <v>165347.52</v>
      </c>
      <c r="HVM15" s="5">
        <v>165347.52</v>
      </c>
      <c r="HVN15" s="5">
        <v>165347.52</v>
      </c>
      <c r="HVO15" s="5">
        <v>165347.52</v>
      </c>
      <c r="HVP15" s="5">
        <v>165347.52</v>
      </c>
      <c r="HVQ15" s="5">
        <v>165347.52</v>
      </c>
      <c r="HVR15" s="5">
        <v>165347.52</v>
      </c>
      <c r="HVS15" s="5">
        <v>165347.52</v>
      </c>
      <c r="HVT15" s="5">
        <v>165347.52</v>
      </c>
      <c r="HVU15" s="5">
        <v>165347.52</v>
      </c>
      <c r="HVV15" s="5">
        <v>165347.52</v>
      </c>
      <c r="HVW15" s="5">
        <v>165347.52</v>
      </c>
      <c r="HVX15" s="5">
        <v>165347.52</v>
      </c>
      <c r="HVY15" s="5">
        <v>165347.52</v>
      </c>
      <c r="HVZ15" s="5">
        <v>165347.52</v>
      </c>
      <c r="HWA15" s="5">
        <v>165347.52</v>
      </c>
      <c r="HWB15" s="5">
        <v>165347.52</v>
      </c>
      <c r="HWC15" s="5">
        <v>165347.52</v>
      </c>
      <c r="HWD15" s="5">
        <v>165347.52</v>
      </c>
      <c r="HWE15" s="5">
        <v>165347.52</v>
      </c>
      <c r="HWF15" s="5">
        <v>165347.52</v>
      </c>
      <c r="HWG15" s="5">
        <v>165347.52</v>
      </c>
      <c r="HWH15" s="5">
        <v>165347.52</v>
      </c>
      <c r="HWI15" s="5">
        <v>165347.52</v>
      </c>
      <c r="HWJ15" s="5">
        <v>165347.52</v>
      </c>
      <c r="HWK15" s="5">
        <v>165347.52</v>
      </c>
      <c r="HWL15" s="5">
        <v>165347.52</v>
      </c>
      <c r="HWM15" s="5">
        <v>165347.52</v>
      </c>
      <c r="HWN15" s="5">
        <v>165347.52</v>
      </c>
      <c r="HWO15" s="5">
        <v>165347.52</v>
      </c>
      <c r="HWP15" s="5">
        <v>165347.52</v>
      </c>
      <c r="HWQ15" s="5">
        <v>165347.52</v>
      </c>
      <c r="HWR15" s="5">
        <v>165347.52</v>
      </c>
      <c r="HWS15" s="5">
        <v>165347.52</v>
      </c>
      <c r="HWT15" s="5">
        <v>165347.52</v>
      </c>
      <c r="HWU15" s="5">
        <v>165347.52</v>
      </c>
      <c r="HWV15" s="5">
        <v>165347.52</v>
      </c>
      <c r="HWW15" s="5">
        <v>165347.52</v>
      </c>
      <c r="HWX15" s="5">
        <v>165347.52</v>
      </c>
      <c r="HWY15" s="5">
        <v>165347.52</v>
      </c>
      <c r="HWZ15" s="5">
        <v>165347.52</v>
      </c>
      <c r="HXA15" s="5">
        <v>165347.52</v>
      </c>
      <c r="HXB15" s="5">
        <v>165347.52</v>
      </c>
      <c r="HXC15" s="5">
        <v>165347.52</v>
      </c>
      <c r="HXD15" s="5">
        <v>165347.52</v>
      </c>
      <c r="HXE15" s="5">
        <v>165347.52</v>
      </c>
      <c r="HXF15" s="5">
        <v>165347.52</v>
      </c>
      <c r="HXG15" s="5">
        <v>165347.52</v>
      </c>
      <c r="HXH15" s="5">
        <v>165347.52</v>
      </c>
      <c r="HXI15" s="5">
        <v>165347.52</v>
      </c>
      <c r="HXJ15" s="5">
        <v>165347.52</v>
      </c>
      <c r="HXK15" s="5">
        <v>165347.52</v>
      </c>
      <c r="HXL15" s="5">
        <v>165347.52</v>
      </c>
      <c r="HXM15" s="5">
        <v>165347.52</v>
      </c>
      <c r="HXN15" s="5">
        <v>165347.52</v>
      </c>
      <c r="HXO15" s="5">
        <v>165347.52</v>
      </c>
      <c r="HXP15" s="5">
        <v>165347.52</v>
      </c>
      <c r="HXQ15" s="5">
        <v>165347.52</v>
      </c>
      <c r="HXR15" s="5">
        <v>165347.52</v>
      </c>
      <c r="HXS15" s="5">
        <v>165347.52</v>
      </c>
      <c r="HXT15" s="5">
        <v>165347.52</v>
      </c>
      <c r="HXU15" s="5">
        <v>165347.52</v>
      </c>
      <c r="HXV15" s="5">
        <v>165347.52</v>
      </c>
      <c r="HXW15" s="5">
        <v>165347.52</v>
      </c>
      <c r="HXX15" s="5">
        <v>165347.52</v>
      </c>
      <c r="HXY15" s="5">
        <v>165347.52</v>
      </c>
      <c r="HXZ15" s="5">
        <v>165347.52</v>
      </c>
      <c r="HYA15" s="5">
        <v>165347.52</v>
      </c>
      <c r="HYB15" s="5">
        <v>165347.52</v>
      </c>
      <c r="HYC15" s="5">
        <v>165347.52</v>
      </c>
      <c r="HYD15" s="5">
        <v>165347.52</v>
      </c>
      <c r="HYE15" s="5">
        <v>165347.52</v>
      </c>
      <c r="HYF15" s="5">
        <v>165347.52</v>
      </c>
      <c r="HYG15" s="5">
        <v>165347.52</v>
      </c>
      <c r="HYH15" s="5">
        <v>165347.52</v>
      </c>
      <c r="HYI15" s="5">
        <v>165347.52</v>
      </c>
      <c r="HYJ15" s="5">
        <v>165347.52</v>
      </c>
      <c r="HYK15" s="5">
        <v>165347.52</v>
      </c>
      <c r="HYL15" s="5">
        <v>165347.52</v>
      </c>
      <c r="HYM15" s="5">
        <v>165347.52</v>
      </c>
      <c r="HYN15" s="5">
        <v>165347.52</v>
      </c>
      <c r="HYO15" s="5">
        <v>165347.52</v>
      </c>
      <c r="HYP15" s="5">
        <v>165347.52</v>
      </c>
      <c r="HYQ15" s="5">
        <v>165347.52</v>
      </c>
      <c r="HYR15" s="5">
        <v>165347.52</v>
      </c>
      <c r="HYS15" s="5">
        <v>165347.52</v>
      </c>
      <c r="HYT15" s="5">
        <v>165347.52</v>
      </c>
      <c r="HYU15" s="5">
        <v>165347.52</v>
      </c>
      <c r="HYV15" s="5">
        <v>165347.52</v>
      </c>
      <c r="HYW15" s="5">
        <v>165347.52</v>
      </c>
      <c r="HYX15" s="5">
        <v>165347.52</v>
      </c>
      <c r="HYY15" s="5">
        <v>165347.52</v>
      </c>
      <c r="HYZ15" s="5">
        <v>165347.52</v>
      </c>
      <c r="HZA15" s="5">
        <v>165347.52</v>
      </c>
      <c r="HZB15" s="5">
        <v>165347.52</v>
      </c>
      <c r="HZC15" s="5">
        <v>165347.52</v>
      </c>
      <c r="HZD15" s="5">
        <v>165347.52</v>
      </c>
      <c r="HZE15" s="5">
        <v>165347.52</v>
      </c>
      <c r="HZF15" s="5">
        <v>165347.52</v>
      </c>
      <c r="HZG15" s="5">
        <v>165347.52</v>
      </c>
      <c r="HZH15" s="5">
        <v>165347.52</v>
      </c>
      <c r="HZI15" s="5">
        <v>165347.52</v>
      </c>
      <c r="HZJ15" s="5">
        <v>165347.52</v>
      </c>
      <c r="HZK15" s="5">
        <v>165347.52</v>
      </c>
      <c r="HZL15" s="5">
        <v>165347.52</v>
      </c>
      <c r="HZM15" s="5">
        <v>165347.52</v>
      </c>
      <c r="HZN15" s="5">
        <v>165347.52</v>
      </c>
      <c r="HZO15" s="5">
        <v>165347.52</v>
      </c>
      <c r="HZP15" s="5">
        <v>165347.52</v>
      </c>
      <c r="HZQ15" s="5">
        <v>165347.52</v>
      </c>
      <c r="HZR15" s="5">
        <v>165347.52</v>
      </c>
      <c r="HZS15" s="5">
        <v>165347.52</v>
      </c>
      <c r="HZT15" s="5">
        <v>165347.52</v>
      </c>
      <c r="HZU15" s="5">
        <v>165347.52</v>
      </c>
      <c r="HZV15" s="5">
        <v>165347.52</v>
      </c>
      <c r="HZW15" s="5">
        <v>165347.52</v>
      </c>
      <c r="HZX15" s="5">
        <v>165347.52</v>
      </c>
      <c r="HZY15" s="5">
        <v>165347.52</v>
      </c>
      <c r="HZZ15" s="5">
        <v>165347.52</v>
      </c>
      <c r="IAA15" s="5">
        <v>165347.52</v>
      </c>
      <c r="IAB15" s="5">
        <v>165347.52</v>
      </c>
      <c r="IAC15" s="5">
        <v>165347.52</v>
      </c>
      <c r="IAD15" s="5">
        <v>165347.52</v>
      </c>
      <c r="IAE15" s="5">
        <v>165347.52</v>
      </c>
      <c r="IAF15" s="5">
        <v>165347.52</v>
      </c>
      <c r="IAG15" s="5">
        <v>165347.52</v>
      </c>
      <c r="IAH15" s="5">
        <v>165347.52</v>
      </c>
      <c r="IAI15" s="5">
        <v>165347.52</v>
      </c>
      <c r="IAJ15" s="5">
        <v>165347.52</v>
      </c>
      <c r="IAK15" s="5">
        <v>165347.52</v>
      </c>
      <c r="IAL15" s="5">
        <v>165347.52</v>
      </c>
      <c r="IAM15" s="5">
        <v>165347.52</v>
      </c>
      <c r="IAN15" s="5">
        <v>165347.52</v>
      </c>
      <c r="IAO15" s="5">
        <v>165347.52</v>
      </c>
      <c r="IAP15" s="5">
        <v>165347.52</v>
      </c>
      <c r="IAQ15" s="5">
        <v>165347.52</v>
      </c>
      <c r="IAR15" s="5">
        <v>165347.52</v>
      </c>
      <c r="IAS15" s="5">
        <v>165347.52</v>
      </c>
      <c r="IAT15" s="5">
        <v>165347.52</v>
      </c>
      <c r="IAU15" s="5">
        <v>165347.52</v>
      </c>
      <c r="IAV15" s="5">
        <v>165347.52</v>
      </c>
      <c r="IAW15" s="5">
        <v>165347.52</v>
      </c>
      <c r="IAX15" s="5">
        <v>165347.52</v>
      </c>
      <c r="IAY15" s="5">
        <v>165347.52</v>
      </c>
      <c r="IAZ15" s="5">
        <v>165347.52</v>
      </c>
      <c r="IBA15" s="5">
        <v>165347.52</v>
      </c>
      <c r="IBB15" s="5">
        <v>165347.52</v>
      </c>
      <c r="IBC15" s="5">
        <v>165347.52</v>
      </c>
      <c r="IBD15" s="5">
        <v>165347.52</v>
      </c>
      <c r="IBE15" s="5">
        <v>165347.52</v>
      </c>
      <c r="IBF15" s="5">
        <v>165347.52</v>
      </c>
      <c r="IBG15" s="5">
        <v>165347.52</v>
      </c>
      <c r="IBH15" s="5">
        <v>165347.52</v>
      </c>
      <c r="IBI15" s="5">
        <v>165347.52</v>
      </c>
      <c r="IBJ15" s="5">
        <v>165347.52</v>
      </c>
      <c r="IBK15" s="5">
        <v>165347.52</v>
      </c>
      <c r="IBL15" s="5">
        <v>165347.52</v>
      </c>
      <c r="IBM15" s="5">
        <v>165347.52</v>
      </c>
      <c r="IBN15" s="5">
        <v>165347.52</v>
      </c>
      <c r="IBO15" s="5">
        <v>165347.52</v>
      </c>
      <c r="IBP15" s="5">
        <v>165347.52</v>
      </c>
      <c r="IBQ15" s="5">
        <v>165347.52</v>
      </c>
      <c r="IBR15" s="5">
        <v>165347.52</v>
      </c>
      <c r="IBS15" s="5">
        <v>165347.52</v>
      </c>
      <c r="IBT15" s="5">
        <v>165347.52</v>
      </c>
      <c r="IBU15" s="5">
        <v>165347.52</v>
      </c>
      <c r="IBV15" s="5">
        <v>165347.52</v>
      </c>
      <c r="IBW15" s="5">
        <v>165347.52</v>
      </c>
      <c r="IBX15" s="5">
        <v>165347.52</v>
      </c>
      <c r="IBY15" s="5">
        <v>165347.52</v>
      </c>
      <c r="IBZ15" s="5">
        <v>165347.52</v>
      </c>
      <c r="ICA15" s="5">
        <v>165347.52</v>
      </c>
      <c r="ICB15" s="5">
        <v>165347.52</v>
      </c>
      <c r="ICC15" s="5">
        <v>165347.52</v>
      </c>
      <c r="ICD15" s="5">
        <v>165347.52</v>
      </c>
      <c r="ICE15" s="5">
        <v>165347.52</v>
      </c>
      <c r="ICF15" s="5">
        <v>165347.52</v>
      </c>
      <c r="ICG15" s="5">
        <v>165347.52</v>
      </c>
      <c r="ICH15" s="5">
        <v>165347.52</v>
      </c>
      <c r="ICI15" s="5">
        <v>165347.52</v>
      </c>
      <c r="ICJ15" s="5">
        <v>165347.52</v>
      </c>
      <c r="ICK15" s="5">
        <v>165347.52</v>
      </c>
      <c r="ICL15" s="5">
        <v>165347.52</v>
      </c>
      <c r="ICM15" s="5">
        <v>165347.52</v>
      </c>
      <c r="ICN15" s="5">
        <v>165347.52</v>
      </c>
      <c r="ICO15" s="5">
        <v>165347.52</v>
      </c>
      <c r="ICP15" s="5">
        <v>165347.52</v>
      </c>
      <c r="ICQ15" s="5">
        <v>165347.52</v>
      </c>
      <c r="ICR15" s="5">
        <v>165347.52</v>
      </c>
      <c r="ICS15" s="5">
        <v>165347.52</v>
      </c>
      <c r="ICT15" s="5">
        <v>165347.52</v>
      </c>
      <c r="ICU15" s="5">
        <v>165347.52</v>
      </c>
      <c r="ICV15" s="5">
        <v>165347.52</v>
      </c>
      <c r="ICW15" s="5">
        <v>165347.52</v>
      </c>
      <c r="ICX15" s="5">
        <v>165347.52</v>
      </c>
      <c r="ICY15" s="5">
        <v>165347.52</v>
      </c>
      <c r="ICZ15" s="5">
        <v>165347.52</v>
      </c>
      <c r="IDA15" s="5">
        <v>165347.52</v>
      </c>
      <c r="IDB15" s="5">
        <v>165347.52</v>
      </c>
      <c r="IDC15" s="5">
        <v>165347.52</v>
      </c>
      <c r="IDD15" s="5">
        <v>165347.52</v>
      </c>
      <c r="IDE15" s="5">
        <v>165347.52</v>
      </c>
      <c r="IDF15" s="5">
        <v>165347.52</v>
      </c>
      <c r="IDG15" s="5">
        <v>165347.52</v>
      </c>
      <c r="IDH15" s="5">
        <v>165347.52</v>
      </c>
      <c r="IDI15" s="5">
        <v>165347.52</v>
      </c>
      <c r="IDJ15" s="5">
        <v>165347.52</v>
      </c>
      <c r="IDK15" s="5">
        <v>165347.52</v>
      </c>
      <c r="IDL15" s="5">
        <v>165347.52</v>
      </c>
      <c r="IDM15" s="5">
        <v>165347.52</v>
      </c>
      <c r="IDN15" s="5">
        <v>165347.52</v>
      </c>
      <c r="IDO15" s="5">
        <v>165347.52</v>
      </c>
      <c r="IDP15" s="5">
        <v>165347.52</v>
      </c>
      <c r="IDQ15" s="5">
        <v>165347.52</v>
      </c>
      <c r="IDR15" s="5">
        <v>165347.52</v>
      </c>
      <c r="IDS15" s="5">
        <v>165347.52</v>
      </c>
      <c r="IDT15" s="5">
        <v>165347.52</v>
      </c>
      <c r="IDU15" s="5">
        <v>165347.52</v>
      </c>
      <c r="IDV15" s="5">
        <v>165347.52</v>
      </c>
      <c r="IDW15" s="5">
        <v>165347.52</v>
      </c>
      <c r="IDX15" s="5">
        <v>165347.52</v>
      </c>
      <c r="IDY15" s="5">
        <v>165347.52</v>
      </c>
      <c r="IDZ15" s="5">
        <v>165347.52</v>
      </c>
      <c r="IEA15" s="5">
        <v>165347.52</v>
      </c>
      <c r="IEB15" s="5">
        <v>165347.52</v>
      </c>
      <c r="IEC15" s="5">
        <v>165347.52</v>
      </c>
      <c r="IED15" s="5">
        <v>165347.52</v>
      </c>
      <c r="IEE15" s="5">
        <v>165347.52</v>
      </c>
      <c r="IEF15" s="5">
        <v>165347.52</v>
      </c>
      <c r="IEG15" s="5">
        <v>165347.52</v>
      </c>
      <c r="IEH15" s="5">
        <v>165347.52</v>
      </c>
      <c r="IEI15" s="5">
        <v>165347.52</v>
      </c>
      <c r="IEJ15" s="5">
        <v>165347.52</v>
      </c>
      <c r="IEK15" s="5">
        <v>165347.52</v>
      </c>
      <c r="IEL15" s="5">
        <v>165347.52</v>
      </c>
      <c r="IEM15" s="5">
        <v>165347.52</v>
      </c>
      <c r="IEN15" s="5">
        <v>165347.52</v>
      </c>
      <c r="IEO15" s="5">
        <v>165347.52</v>
      </c>
      <c r="IEP15" s="5">
        <v>165347.52</v>
      </c>
      <c r="IEQ15" s="5">
        <v>165347.52</v>
      </c>
      <c r="IER15" s="5">
        <v>165347.52</v>
      </c>
      <c r="IES15" s="5">
        <v>165347.52</v>
      </c>
      <c r="IET15" s="5">
        <v>165347.52</v>
      </c>
      <c r="IEU15" s="5">
        <v>165347.52</v>
      </c>
      <c r="IEV15" s="5">
        <v>165347.52</v>
      </c>
      <c r="IEW15" s="5">
        <v>165347.52</v>
      </c>
      <c r="IEX15" s="5">
        <v>165347.52</v>
      </c>
      <c r="IEY15" s="5">
        <v>165347.52</v>
      </c>
      <c r="IEZ15" s="5">
        <v>165347.52</v>
      </c>
      <c r="IFA15" s="5">
        <v>165347.52</v>
      </c>
      <c r="IFB15" s="5">
        <v>165347.52</v>
      </c>
      <c r="IFC15" s="5">
        <v>165347.52</v>
      </c>
      <c r="IFD15" s="5">
        <v>165347.52</v>
      </c>
      <c r="IFE15" s="5">
        <v>165347.52</v>
      </c>
      <c r="IFF15" s="5">
        <v>165347.52</v>
      </c>
      <c r="IFG15" s="5">
        <v>165347.52</v>
      </c>
      <c r="IFH15" s="5">
        <v>165347.52</v>
      </c>
      <c r="IFI15" s="5">
        <v>165347.52</v>
      </c>
      <c r="IFJ15" s="5">
        <v>165347.52</v>
      </c>
      <c r="IFK15" s="5">
        <v>165347.52</v>
      </c>
      <c r="IFL15" s="5">
        <v>165347.52</v>
      </c>
      <c r="IFM15" s="5">
        <v>165347.52</v>
      </c>
      <c r="IFN15" s="5">
        <v>165347.52</v>
      </c>
      <c r="IFO15" s="5">
        <v>165347.52</v>
      </c>
      <c r="IFP15" s="5">
        <v>165347.52</v>
      </c>
      <c r="IFQ15" s="5">
        <v>165347.52</v>
      </c>
      <c r="IFR15" s="5">
        <v>165347.52</v>
      </c>
      <c r="IFS15" s="5">
        <v>165347.52</v>
      </c>
      <c r="IFT15" s="5">
        <v>165347.52</v>
      </c>
      <c r="IFU15" s="5">
        <v>165347.52</v>
      </c>
      <c r="IFV15" s="5">
        <v>165347.52</v>
      </c>
      <c r="IFW15" s="5">
        <v>165347.52</v>
      </c>
      <c r="IFX15" s="5">
        <v>165347.52</v>
      </c>
      <c r="IFY15" s="5">
        <v>165347.52</v>
      </c>
      <c r="IFZ15" s="5">
        <v>165347.52</v>
      </c>
      <c r="IGA15" s="5">
        <v>165347.52</v>
      </c>
      <c r="IGB15" s="5">
        <v>165347.52</v>
      </c>
      <c r="IGC15" s="5">
        <v>165347.52</v>
      </c>
      <c r="IGD15" s="5">
        <v>165347.52</v>
      </c>
      <c r="IGE15" s="5">
        <v>165347.52</v>
      </c>
      <c r="IGF15" s="5">
        <v>165347.52</v>
      </c>
      <c r="IGG15" s="5">
        <v>165347.52</v>
      </c>
      <c r="IGH15" s="5">
        <v>165347.52</v>
      </c>
      <c r="IGI15" s="5">
        <v>165347.52</v>
      </c>
      <c r="IGJ15" s="5">
        <v>165347.52</v>
      </c>
      <c r="IGK15" s="5">
        <v>165347.52</v>
      </c>
      <c r="IGL15" s="5">
        <v>165347.52</v>
      </c>
      <c r="IGM15" s="5">
        <v>165347.52</v>
      </c>
      <c r="IGN15" s="5">
        <v>165347.52</v>
      </c>
      <c r="IGO15" s="5">
        <v>165347.52</v>
      </c>
      <c r="IGP15" s="5">
        <v>165347.52</v>
      </c>
      <c r="IGQ15" s="5">
        <v>165347.52</v>
      </c>
      <c r="IGR15" s="5">
        <v>165347.52</v>
      </c>
      <c r="IGS15" s="5">
        <v>165347.52</v>
      </c>
      <c r="IGT15" s="5">
        <v>165347.52</v>
      </c>
      <c r="IGU15" s="5">
        <v>165347.52</v>
      </c>
      <c r="IGV15" s="5">
        <v>165347.52</v>
      </c>
      <c r="IGW15" s="5">
        <v>165347.52</v>
      </c>
      <c r="IGX15" s="5">
        <v>165347.52</v>
      </c>
      <c r="IGY15" s="5">
        <v>165347.52</v>
      </c>
      <c r="IGZ15" s="5">
        <v>165347.52</v>
      </c>
      <c r="IHA15" s="5">
        <v>165347.52</v>
      </c>
      <c r="IHB15" s="5">
        <v>165347.52</v>
      </c>
      <c r="IHC15" s="5">
        <v>165347.52</v>
      </c>
      <c r="IHD15" s="5">
        <v>165347.52</v>
      </c>
      <c r="IHE15" s="5">
        <v>165347.52</v>
      </c>
      <c r="IHF15" s="5">
        <v>165347.52</v>
      </c>
      <c r="IHG15" s="5">
        <v>165347.52</v>
      </c>
      <c r="IHH15" s="5">
        <v>165347.52</v>
      </c>
      <c r="IHI15" s="5">
        <v>165347.52</v>
      </c>
      <c r="IHJ15" s="5">
        <v>165347.52</v>
      </c>
      <c r="IHK15" s="5">
        <v>165347.52</v>
      </c>
      <c r="IHL15" s="5">
        <v>165347.52</v>
      </c>
      <c r="IHM15" s="5">
        <v>165347.52</v>
      </c>
      <c r="IHN15" s="5">
        <v>165347.52</v>
      </c>
      <c r="IHO15" s="5">
        <v>165347.52</v>
      </c>
      <c r="IHP15" s="5">
        <v>165347.52</v>
      </c>
      <c r="IHQ15" s="5">
        <v>165347.52</v>
      </c>
      <c r="IHR15" s="5">
        <v>165347.52</v>
      </c>
      <c r="IHS15" s="5">
        <v>165347.52</v>
      </c>
      <c r="IHT15" s="5">
        <v>165347.52</v>
      </c>
      <c r="IHU15" s="5">
        <v>165347.52</v>
      </c>
      <c r="IHV15" s="5">
        <v>165347.52</v>
      </c>
      <c r="IHW15" s="5">
        <v>165347.52</v>
      </c>
      <c r="IHX15" s="5">
        <v>165347.52</v>
      </c>
      <c r="IHY15" s="5">
        <v>165347.52</v>
      </c>
      <c r="IHZ15" s="5">
        <v>165347.52</v>
      </c>
      <c r="IIA15" s="5">
        <v>165347.52</v>
      </c>
      <c r="IIB15" s="5">
        <v>165347.52</v>
      </c>
      <c r="IIC15" s="5">
        <v>165347.52</v>
      </c>
      <c r="IID15" s="5">
        <v>165347.52</v>
      </c>
      <c r="IIE15" s="5">
        <v>165347.52</v>
      </c>
      <c r="IIF15" s="5">
        <v>165347.52</v>
      </c>
      <c r="IIG15" s="5">
        <v>165347.52</v>
      </c>
      <c r="IIH15" s="5">
        <v>165347.52</v>
      </c>
      <c r="III15" s="5">
        <v>165347.52</v>
      </c>
      <c r="IIJ15" s="5">
        <v>165347.52</v>
      </c>
      <c r="IIK15" s="5">
        <v>165347.52</v>
      </c>
      <c r="IIL15" s="5">
        <v>165347.52</v>
      </c>
      <c r="IIM15" s="5">
        <v>165347.52</v>
      </c>
      <c r="IIN15" s="5">
        <v>165347.52</v>
      </c>
      <c r="IIO15" s="5">
        <v>165347.52</v>
      </c>
      <c r="IIP15" s="5">
        <v>165347.52</v>
      </c>
      <c r="IIQ15" s="5">
        <v>165347.52</v>
      </c>
      <c r="IIR15" s="5">
        <v>165347.52</v>
      </c>
      <c r="IIS15" s="5">
        <v>165347.52</v>
      </c>
      <c r="IIT15" s="5">
        <v>165347.52</v>
      </c>
      <c r="IIU15" s="5">
        <v>165347.52</v>
      </c>
      <c r="IIV15" s="5">
        <v>165347.52</v>
      </c>
      <c r="IIW15" s="5">
        <v>165347.52</v>
      </c>
      <c r="IIX15" s="5">
        <v>165347.52</v>
      </c>
      <c r="IIY15" s="5">
        <v>165347.52</v>
      </c>
      <c r="IIZ15" s="5">
        <v>165347.52</v>
      </c>
      <c r="IJA15" s="5">
        <v>165347.52</v>
      </c>
      <c r="IJB15" s="5">
        <v>165347.52</v>
      </c>
      <c r="IJC15" s="5">
        <v>165347.52</v>
      </c>
      <c r="IJD15" s="5">
        <v>165347.52</v>
      </c>
      <c r="IJE15" s="5">
        <v>165347.52</v>
      </c>
      <c r="IJF15" s="5">
        <v>165347.52</v>
      </c>
      <c r="IJG15" s="5">
        <v>165347.52</v>
      </c>
      <c r="IJH15" s="5">
        <v>165347.52</v>
      </c>
      <c r="IJI15" s="5">
        <v>165347.52</v>
      </c>
      <c r="IJJ15" s="5">
        <v>165347.52</v>
      </c>
      <c r="IJK15" s="5">
        <v>165347.52</v>
      </c>
      <c r="IJL15" s="5">
        <v>165347.52</v>
      </c>
      <c r="IJM15" s="5">
        <v>165347.52</v>
      </c>
      <c r="IJN15" s="5">
        <v>165347.52</v>
      </c>
      <c r="IJO15" s="5">
        <v>165347.52</v>
      </c>
      <c r="IJP15" s="5">
        <v>165347.52</v>
      </c>
      <c r="IJQ15" s="5">
        <v>165347.52</v>
      </c>
      <c r="IJR15" s="5">
        <v>165347.52</v>
      </c>
      <c r="IJS15" s="5">
        <v>165347.52</v>
      </c>
      <c r="IJT15" s="5">
        <v>165347.52</v>
      </c>
      <c r="IJU15" s="5">
        <v>165347.52</v>
      </c>
      <c r="IJV15" s="5">
        <v>165347.52</v>
      </c>
      <c r="IJW15" s="5">
        <v>165347.52</v>
      </c>
      <c r="IJX15" s="5">
        <v>165347.52</v>
      </c>
      <c r="IJY15" s="5">
        <v>165347.52</v>
      </c>
      <c r="IJZ15" s="5">
        <v>165347.52</v>
      </c>
      <c r="IKA15" s="5">
        <v>165347.52</v>
      </c>
      <c r="IKB15" s="5">
        <v>165347.52</v>
      </c>
      <c r="IKC15" s="5">
        <v>165347.52</v>
      </c>
      <c r="IKD15" s="5">
        <v>165347.52</v>
      </c>
      <c r="IKE15" s="5">
        <v>165347.52</v>
      </c>
      <c r="IKF15" s="5">
        <v>165347.52</v>
      </c>
      <c r="IKG15" s="5">
        <v>165347.52</v>
      </c>
      <c r="IKH15" s="5">
        <v>165347.52</v>
      </c>
      <c r="IKI15" s="5">
        <v>165347.52</v>
      </c>
      <c r="IKJ15" s="5">
        <v>165347.52</v>
      </c>
      <c r="IKK15" s="5">
        <v>165347.52</v>
      </c>
      <c r="IKL15" s="5">
        <v>165347.52</v>
      </c>
      <c r="IKM15" s="5">
        <v>165347.52</v>
      </c>
      <c r="IKN15" s="5">
        <v>165347.52</v>
      </c>
      <c r="IKO15" s="5">
        <v>165347.52</v>
      </c>
      <c r="IKP15" s="5">
        <v>165347.52</v>
      </c>
      <c r="IKQ15" s="5">
        <v>165347.52</v>
      </c>
      <c r="IKR15" s="5">
        <v>165347.52</v>
      </c>
      <c r="IKS15" s="5">
        <v>165347.52</v>
      </c>
      <c r="IKT15" s="5">
        <v>165347.52</v>
      </c>
      <c r="IKU15" s="5">
        <v>165347.52</v>
      </c>
      <c r="IKV15" s="5">
        <v>165347.52</v>
      </c>
      <c r="IKW15" s="5">
        <v>165347.52</v>
      </c>
      <c r="IKX15" s="5">
        <v>165347.52</v>
      </c>
      <c r="IKY15" s="5">
        <v>165347.52</v>
      </c>
      <c r="IKZ15" s="5">
        <v>165347.52</v>
      </c>
      <c r="ILA15" s="5">
        <v>165347.52</v>
      </c>
      <c r="ILB15" s="5">
        <v>165347.52</v>
      </c>
      <c r="ILC15" s="5">
        <v>165347.52</v>
      </c>
      <c r="ILD15" s="5">
        <v>165347.52</v>
      </c>
      <c r="ILE15" s="5">
        <v>165347.52</v>
      </c>
      <c r="ILF15" s="5">
        <v>165347.52</v>
      </c>
      <c r="ILG15" s="5">
        <v>165347.52</v>
      </c>
      <c r="ILH15" s="5">
        <v>165347.52</v>
      </c>
      <c r="ILI15" s="5">
        <v>165347.52</v>
      </c>
      <c r="ILJ15" s="5">
        <v>165347.52</v>
      </c>
      <c r="ILK15" s="5">
        <v>165347.52</v>
      </c>
      <c r="ILL15" s="5">
        <v>165347.52</v>
      </c>
      <c r="ILM15" s="5">
        <v>165347.52</v>
      </c>
      <c r="ILN15" s="5">
        <v>165347.52</v>
      </c>
      <c r="ILO15" s="5">
        <v>165347.52</v>
      </c>
      <c r="ILP15" s="5">
        <v>165347.52</v>
      </c>
      <c r="ILQ15" s="5">
        <v>165347.52</v>
      </c>
      <c r="ILR15" s="5">
        <v>165347.52</v>
      </c>
      <c r="ILS15" s="5">
        <v>165347.52</v>
      </c>
      <c r="ILT15" s="5">
        <v>165347.52</v>
      </c>
      <c r="ILU15" s="5">
        <v>165347.52</v>
      </c>
      <c r="ILV15" s="5">
        <v>165347.52</v>
      </c>
      <c r="ILW15" s="5">
        <v>165347.52</v>
      </c>
      <c r="ILX15" s="5">
        <v>165347.52</v>
      </c>
      <c r="ILY15" s="5">
        <v>165347.52</v>
      </c>
      <c r="ILZ15" s="5">
        <v>165347.52</v>
      </c>
      <c r="IMA15" s="5">
        <v>165347.52</v>
      </c>
      <c r="IMB15" s="5">
        <v>165347.52</v>
      </c>
      <c r="IMC15" s="5">
        <v>165347.52</v>
      </c>
      <c r="IMD15" s="5">
        <v>165347.52</v>
      </c>
      <c r="IME15" s="5">
        <v>165347.52</v>
      </c>
      <c r="IMF15" s="5">
        <v>165347.52</v>
      </c>
      <c r="IMG15" s="5">
        <v>165347.52</v>
      </c>
      <c r="IMH15" s="5">
        <v>165347.52</v>
      </c>
      <c r="IMI15" s="5">
        <v>165347.52</v>
      </c>
      <c r="IMJ15" s="5">
        <v>165347.52</v>
      </c>
      <c r="IMK15" s="5">
        <v>165347.52</v>
      </c>
      <c r="IML15" s="5">
        <v>165347.52</v>
      </c>
      <c r="IMM15" s="5">
        <v>165347.52</v>
      </c>
      <c r="IMN15" s="5">
        <v>165347.52</v>
      </c>
      <c r="IMO15" s="5">
        <v>165347.52</v>
      </c>
      <c r="IMP15" s="5">
        <v>165347.52</v>
      </c>
      <c r="IMQ15" s="5">
        <v>165347.52</v>
      </c>
      <c r="IMR15" s="5">
        <v>165347.52</v>
      </c>
      <c r="IMS15" s="5">
        <v>165347.52</v>
      </c>
      <c r="IMT15" s="5">
        <v>165347.52</v>
      </c>
      <c r="IMU15" s="5">
        <v>165347.52</v>
      </c>
      <c r="IMV15" s="5">
        <v>165347.52</v>
      </c>
      <c r="IMW15" s="5">
        <v>165347.52</v>
      </c>
      <c r="IMX15" s="5">
        <v>165347.52</v>
      </c>
      <c r="IMY15" s="5">
        <v>165347.52</v>
      </c>
      <c r="IMZ15" s="5">
        <v>165347.52</v>
      </c>
      <c r="INA15" s="5">
        <v>165347.52</v>
      </c>
      <c r="INB15" s="5">
        <v>165347.52</v>
      </c>
      <c r="INC15" s="5">
        <v>165347.52</v>
      </c>
      <c r="IND15" s="5">
        <v>165347.52</v>
      </c>
      <c r="INE15" s="5">
        <v>165347.52</v>
      </c>
      <c r="INF15" s="5">
        <v>165347.52</v>
      </c>
      <c r="ING15" s="5">
        <v>165347.52</v>
      </c>
      <c r="INH15" s="5">
        <v>165347.52</v>
      </c>
      <c r="INI15" s="5">
        <v>165347.52</v>
      </c>
      <c r="INJ15" s="5">
        <v>165347.52</v>
      </c>
      <c r="INK15" s="5">
        <v>165347.52</v>
      </c>
      <c r="INL15" s="5">
        <v>165347.52</v>
      </c>
      <c r="INM15" s="5">
        <v>165347.52</v>
      </c>
      <c r="INN15" s="5">
        <v>165347.52</v>
      </c>
      <c r="INO15" s="5">
        <v>165347.52</v>
      </c>
      <c r="INP15" s="5">
        <v>165347.52</v>
      </c>
      <c r="INQ15" s="5">
        <v>165347.52</v>
      </c>
      <c r="INR15" s="5">
        <v>165347.52</v>
      </c>
      <c r="INS15" s="5">
        <v>165347.52</v>
      </c>
      <c r="INT15" s="5">
        <v>165347.52</v>
      </c>
      <c r="INU15" s="5">
        <v>165347.52</v>
      </c>
      <c r="INV15" s="5">
        <v>165347.52</v>
      </c>
      <c r="INW15" s="5">
        <v>165347.52</v>
      </c>
      <c r="INX15" s="5">
        <v>165347.52</v>
      </c>
      <c r="INY15" s="5">
        <v>165347.52</v>
      </c>
      <c r="INZ15" s="5">
        <v>165347.52</v>
      </c>
      <c r="IOA15" s="5">
        <v>165347.52</v>
      </c>
      <c r="IOB15" s="5">
        <v>165347.52</v>
      </c>
      <c r="IOC15" s="5">
        <v>165347.52</v>
      </c>
      <c r="IOD15" s="5">
        <v>165347.52</v>
      </c>
      <c r="IOE15" s="5">
        <v>165347.52</v>
      </c>
      <c r="IOF15" s="5">
        <v>165347.52</v>
      </c>
      <c r="IOG15" s="5">
        <v>165347.52</v>
      </c>
      <c r="IOH15" s="5">
        <v>165347.52</v>
      </c>
      <c r="IOI15" s="5">
        <v>165347.52</v>
      </c>
      <c r="IOJ15" s="5">
        <v>165347.52</v>
      </c>
      <c r="IOK15" s="5">
        <v>165347.52</v>
      </c>
      <c r="IOL15" s="5">
        <v>165347.52</v>
      </c>
      <c r="IOM15" s="5">
        <v>165347.52</v>
      </c>
      <c r="ION15" s="5">
        <v>165347.52</v>
      </c>
      <c r="IOO15" s="5">
        <v>165347.52</v>
      </c>
      <c r="IOP15" s="5">
        <v>165347.52</v>
      </c>
      <c r="IOQ15" s="5">
        <v>165347.52</v>
      </c>
      <c r="IOR15" s="5">
        <v>165347.52</v>
      </c>
      <c r="IOS15" s="5">
        <v>165347.52</v>
      </c>
      <c r="IOT15" s="5">
        <v>165347.52</v>
      </c>
      <c r="IOU15" s="5">
        <v>165347.52</v>
      </c>
      <c r="IOV15" s="5">
        <v>165347.52</v>
      </c>
      <c r="IOW15" s="5">
        <v>165347.52</v>
      </c>
      <c r="IOX15" s="5">
        <v>165347.52</v>
      </c>
      <c r="IOY15" s="5">
        <v>165347.52</v>
      </c>
      <c r="IOZ15" s="5">
        <v>165347.52</v>
      </c>
      <c r="IPA15" s="5">
        <v>165347.52</v>
      </c>
      <c r="IPB15" s="5">
        <v>165347.52</v>
      </c>
      <c r="IPC15" s="5">
        <v>165347.52</v>
      </c>
      <c r="IPD15" s="5">
        <v>165347.52</v>
      </c>
      <c r="IPE15" s="5">
        <v>165347.52</v>
      </c>
      <c r="IPF15" s="5">
        <v>165347.52</v>
      </c>
      <c r="IPG15" s="5">
        <v>165347.52</v>
      </c>
      <c r="IPH15" s="5">
        <v>165347.52</v>
      </c>
      <c r="IPI15" s="5">
        <v>165347.52</v>
      </c>
      <c r="IPJ15" s="5">
        <v>165347.52</v>
      </c>
      <c r="IPK15" s="5">
        <v>165347.52</v>
      </c>
      <c r="IPL15" s="5">
        <v>165347.52</v>
      </c>
      <c r="IPM15" s="5">
        <v>165347.52</v>
      </c>
      <c r="IPN15" s="5">
        <v>165347.52</v>
      </c>
      <c r="IPO15" s="5">
        <v>165347.52</v>
      </c>
      <c r="IPP15" s="5">
        <v>165347.52</v>
      </c>
      <c r="IPQ15" s="5">
        <v>165347.52</v>
      </c>
      <c r="IPR15" s="5">
        <v>165347.52</v>
      </c>
      <c r="IPS15" s="5">
        <v>165347.52</v>
      </c>
      <c r="IPT15" s="5">
        <v>165347.52</v>
      </c>
      <c r="IPU15" s="5">
        <v>165347.52</v>
      </c>
      <c r="IPV15" s="5">
        <v>165347.52</v>
      </c>
      <c r="IPW15" s="5">
        <v>165347.52</v>
      </c>
      <c r="IPX15" s="5">
        <v>165347.52</v>
      </c>
      <c r="IPY15" s="5">
        <v>165347.52</v>
      </c>
      <c r="IPZ15" s="5">
        <v>165347.52</v>
      </c>
      <c r="IQA15" s="5">
        <v>165347.52</v>
      </c>
      <c r="IQB15" s="5">
        <v>165347.52</v>
      </c>
      <c r="IQC15" s="5">
        <v>165347.52</v>
      </c>
      <c r="IQD15" s="5">
        <v>165347.52</v>
      </c>
      <c r="IQE15" s="5">
        <v>165347.52</v>
      </c>
      <c r="IQF15" s="5">
        <v>165347.52</v>
      </c>
      <c r="IQG15" s="5">
        <v>165347.52</v>
      </c>
      <c r="IQH15" s="5">
        <v>165347.52</v>
      </c>
      <c r="IQI15" s="5">
        <v>165347.52</v>
      </c>
      <c r="IQJ15" s="5">
        <v>165347.52</v>
      </c>
      <c r="IQK15" s="5">
        <v>165347.52</v>
      </c>
      <c r="IQL15" s="5">
        <v>165347.52</v>
      </c>
      <c r="IQM15" s="5">
        <v>165347.52</v>
      </c>
      <c r="IQN15" s="5">
        <v>165347.52</v>
      </c>
      <c r="IQO15" s="5">
        <v>165347.52</v>
      </c>
      <c r="IQP15" s="5">
        <v>165347.52</v>
      </c>
      <c r="IQQ15" s="5">
        <v>165347.52</v>
      </c>
      <c r="IQR15" s="5">
        <v>165347.52</v>
      </c>
      <c r="IQS15" s="5">
        <v>165347.52</v>
      </c>
      <c r="IQT15" s="5">
        <v>165347.52</v>
      </c>
      <c r="IQU15" s="5">
        <v>165347.52</v>
      </c>
      <c r="IQV15" s="5">
        <v>165347.52</v>
      </c>
      <c r="IQW15" s="5">
        <v>165347.52</v>
      </c>
      <c r="IQX15" s="5">
        <v>165347.52</v>
      </c>
      <c r="IQY15" s="5">
        <v>165347.52</v>
      </c>
      <c r="IQZ15" s="5">
        <v>165347.52</v>
      </c>
      <c r="IRA15" s="5">
        <v>165347.52</v>
      </c>
      <c r="IRB15" s="5">
        <v>165347.52</v>
      </c>
      <c r="IRC15" s="5">
        <v>165347.52</v>
      </c>
      <c r="IRD15" s="5">
        <v>165347.52</v>
      </c>
      <c r="IRE15" s="5">
        <v>165347.52</v>
      </c>
      <c r="IRF15" s="5">
        <v>165347.52</v>
      </c>
      <c r="IRG15" s="5">
        <v>165347.52</v>
      </c>
      <c r="IRH15" s="5">
        <v>165347.52</v>
      </c>
      <c r="IRI15" s="5">
        <v>165347.52</v>
      </c>
      <c r="IRJ15" s="5">
        <v>165347.52</v>
      </c>
      <c r="IRK15" s="5">
        <v>165347.52</v>
      </c>
      <c r="IRL15" s="5">
        <v>165347.52</v>
      </c>
      <c r="IRM15" s="5">
        <v>165347.52</v>
      </c>
      <c r="IRN15" s="5">
        <v>165347.52</v>
      </c>
      <c r="IRO15" s="5">
        <v>165347.52</v>
      </c>
      <c r="IRP15" s="5">
        <v>165347.52</v>
      </c>
      <c r="IRQ15" s="5">
        <v>165347.52</v>
      </c>
      <c r="IRR15" s="5">
        <v>165347.52</v>
      </c>
      <c r="IRS15" s="5">
        <v>165347.52</v>
      </c>
      <c r="IRT15" s="5">
        <v>165347.52</v>
      </c>
      <c r="IRU15" s="5">
        <v>165347.52</v>
      </c>
      <c r="IRV15" s="5">
        <v>165347.52</v>
      </c>
      <c r="IRW15" s="5">
        <v>165347.52</v>
      </c>
      <c r="IRX15" s="5">
        <v>165347.52</v>
      </c>
      <c r="IRY15" s="5">
        <v>165347.52</v>
      </c>
      <c r="IRZ15" s="5">
        <v>165347.52</v>
      </c>
      <c r="ISA15" s="5">
        <v>165347.52</v>
      </c>
      <c r="ISB15" s="5">
        <v>165347.52</v>
      </c>
      <c r="ISC15" s="5">
        <v>165347.52</v>
      </c>
      <c r="ISD15" s="5">
        <v>165347.52</v>
      </c>
      <c r="ISE15" s="5">
        <v>165347.52</v>
      </c>
      <c r="ISF15" s="5">
        <v>165347.52</v>
      </c>
      <c r="ISG15" s="5">
        <v>165347.52</v>
      </c>
      <c r="ISH15" s="5">
        <v>165347.52</v>
      </c>
      <c r="ISI15" s="5">
        <v>165347.52</v>
      </c>
      <c r="ISJ15" s="5">
        <v>165347.52</v>
      </c>
      <c r="ISK15" s="5">
        <v>165347.52</v>
      </c>
      <c r="ISL15" s="5">
        <v>165347.52</v>
      </c>
      <c r="ISM15" s="5">
        <v>165347.52</v>
      </c>
      <c r="ISN15" s="5">
        <v>165347.52</v>
      </c>
      <c r="ISO15" s="5">
        <v>165347.52</v>
      </c>
      <c r="ISP15" s="5">
        <v>165347.52</v>
      </c>
      <c r="ISQ15" s="5">
        <v>165347.52</v>
      </c>
      <c r="ISR15" s="5">
        <v>165347.52</v>
      </c>
      <c r="ISS15" s="5">
        <v>165347.52</v>
      </c>
      <c r="IST15" s="5">
        <v>165347.52</v>
      </c>
      <c r="ISU15" s="5">
        <v>165347.52</v>
      </c>
      <c r="ISV15" s="5">
        <v>165347.52</v>
      </c>
      <c r="ISW15" s="5">
        <v>165347.52</v>
      </c>
      <c r="ISX15" s="5">
        <v>165347.52</v>
      </c>
      <c r="ISY15" s="5">
        <v>165347.52</v>
      </c>
      <c r="ISZ15" s="5">
        <v>165347.52</v>
      </c>
      <c r="ITA15" s="5">
        <v>165347.52</v>
      </c>
      <c r="ITB15" s="5">
        <v>165347.52</v>
      </c>
      <c r="ITC15" s="5">
        <v>165347.52</v>
      </c>
      <c r="ITD15" s="5">
        <v>165347.52</v>
      </c>
      <c r="ITE15" s="5">
        <v>165347.52</v>
      </c>
      <c r="ITF15" s="5">
        <v>165347.52</v>
      </c>
      <c r="ITG15" s="5">
        <v>165347.52</v>
      </c>
      <c r="ITH15" s="5">
        <v>165347.52</v>
      </c>
      <c r="ITI15" s="5">
        <v>165347.52</v>
      </c>
      <c r="ITJ15" s="5">
        <v>165347.52</v>
      </c>
      <c r="ITK15" s="5">
        <v>165347.52</v>
      </c>
      <c r="ITL15" s="5">
        <v>165347.52</v>
      </c>
      <c r="ITM15" s="5">
        <v>165347.52</v>
      </c>
      <c r="ITN15" s="5">
        <v>165347.52</v>
      </c>
      <c r="ITO15" s="5">
        <v>165347.52</v>
      </c>
      <c r="ITP15" s="5">
        <v>165347.52</v>
      </c>
      <c r="ITQ15" s="5">
        <v>165347.52</v>
      </c>
      <c r="ITR15" s="5">
        <v>165347.52</v>
      </c>
      <c r="ITS15" s="5">
        <v>165347.52</v>
      </c>
      <c r="ITT15" s="5">
        <v>165347.52</v>
      </c>
      <c r="ITU15" s="5">
        <v>165347.52</v>
      </c>
      <c r="ITV15" s="5">
        <v>165347.52</v>
      </c>
      <c r="ITW15" s="5">
        <v>165347.52</v>
      </c>
      <c r="ITX15" s="5">
        <v>165347.52</v>
      </c>
      <c r="ITY15" s="5">
        <v>165347.52</v>
      </c>
      <c r="ITZ15" s="5">
        <v>165347.52</v>
      </c>
      <c r="IUA15" s="5">
        <v>165347.52</v>
      </c>
      <c r="IUB15" s="5">
        <v>165347.52</v>
      </c>
      <c r="IUC15" s="5">
        <v>165347.52</v>
      </c>
      <c r="IUD15" s="5">
        <v>165347.52</v>
      </c>
      <c r="IUE15" s="5">
        <v>165347.52</v>
      </c>
      <c r="IUF15" s="5">
        <v>165347.52</v>
      </c>
      <c r="IUG15" s="5">
        <v>165347.52</v>
      </c>
      <c r="IUH15" s="5">
        <v>165347.52</v>
      </c>
      <c r="IUI15" s="5">
        <v>165347.52</v>
      </c>
      <c r="IUJ15" s="5">
        <v>165347.52</v>
      </c>
      <c r="IUK15" s="5">
        <v>165347.52</v>
      </c>
      <c r="IUL15" s="5">
        <v>165347.52</v>
      </c>
      <c r="IUM15" s="5">
        <v>165347.52</v>
      </c>
      <c r="IUN15" s="5">
        <v>165347.52</v>
      </c>
      <c r="IUO15" s="5">
        <v>165347.52</v>
      </c>
      <c r="IUP15" s="5">
        <v>165347.52</v>
      </c>
      <c r="IUQ15" s="5">
        <v>165347.52</v>
      </c>
      <c r="IUR15" s="5">
        <v>165347.52</v>
      </c>
      <c r="IUS15" s="5">
        <v>165347.52</v>
      </c>
      <c r="IUT15" s="5">
        <v>165347.52</v>
      </c>
      <c r="IUU15" s="5">
        <v>165347.52</v>
      </c>
      <c r="IUV15" s="5">
        <v>165347.52</v>
      </c>
      <c r="IUW15" s="5">
        <v>165347.52</v>
      </c>
      <c r="IUX15" s="5">
        <v>165347.52</v>
      </c>
      <c r="IUY15" s="5">
        <v>165347.52</v>
      </c>
      <c r="IUZ15" s="5">
        <v>165347.52</v>
      </c>
      <c r="IVA15" s="5">
        <v>165347.52</v>
      </c>
      <c r="IVB15" s="5">
        <v>165347.52</v>
      </c>
      <c r="IVC15" s="5">
        <v>165347.52</v>
      </c>
      <c r="IVD15" s="5">
        <v>165347.52</v>
      </c>
      <c r="IVE15" s="5">
        <v>165347.52</v>
      </c>
      <c r="IVF15" s="5">
        <v>165347.52</v>
      </c>
      <c r="IVG15" s="5">
        <v>165347.52</v>
      </c>
      <c r="IVH15" s="5">
        <v>165347.52</v>
      </c>
      <c r="IVI15" s="5">
        <v>165347.52</v>
      </c>
      <c r="IVJ15" s="5">
        <v>165347.52</v>
      </c>
      <c r="IVK15" s="5">
        <v>165347.52</v>
      </c>
      <c r="IVL15" s="5">
        <v>165347.52</v>
      </c>
      <c r="IVM15" s="5">
        <v>165347.52</v>
      </c>
      <c r="IVN15" s="5">
        <v>165347.52</v>
      </c>
      <c r="IVO15" s="5">
        <v>165347.52</v>
      </c>
      <c r="IVP15" s="5">
        <v>165347.52</v>
      </c>
      <c r="IVQ15" s="5">
        <v>165347.52</v>
      </c>
      <c r="IVR15" s="5">
        <v>165347.52</v>
      </c>
      <c r="IVS15" s="5">
        <v>165347.52</v>
      </c>
      <c r="IVT15" s="5">
        <v>165347.52</v>
      </c>
      <c r="IVU15" s="5">
        <v>165347.52</v>
      </c>
      <c r="IVV15" s="5">
        <v>165347.52</v>
      </c>
      <c r="IVW15" s="5">
        <v>165347.52</v>
      </c>
      <c r="IVX15" s="5">
        <v>165347.52</v>
      </c>
      <c r="IVY15" s="5">
        <v>165347.52</v>
      </c>
      <c r="IVZ15" s="5">
        <v>165347.52</v>
      </c>
      <c r="IWA15" s="5">
        <v>165347.52</v>
      </c>
      <c r="IWB15" s="5">
        <v>165347.52</v>
      </c>
      <c r="IWC15" s="5">
        <v>165347.52</v>
      </c>
      <c r="IWD15" s="5">
        <v>165347.52</v>
      </c>
      <c r="IWE15" s="5">
        <v>165347.52</v>
      </c>
      <c r="IWF15" s="5">
        <v>165347.52</v>
      </c>
      <c r="IWG15" s="5">
        <v>165347.52</v>
      </c>
      <c r="IWH15" s="5">
        <v>165347.52</v>
      </c>
      <c r="IWI15" s="5">
        <v>165347.52</v>
      </c>
      <c r="IWJ15" s="5">
        <v>165347.52</v>
      </c>
      <c r="IWK15" s="5">
        <v>165347.52</v>
      </c>
      <c r="IWL15" s="5">
        <v>165347.52</v>
      </c>
      <c r="IWM15" s="5">
        <v>165347.52</v>
      </c>
      <c r="IWN15" s="5">
        <v>165347.52</v>
      </c>
      <c r="IWO15" s="5">
        <v>165347.52</v>
      </c>
      <c r="IWP15" s="5">
        <v>165347.52</v>
      </c>
      <c r="IWQ15" s="5">
        <v>165347.52</v>
      </c>
      <c r="IWR15" s="5">
        <v>165347.52</v>
      </c>
      <c r="IWS15" s="5">
        <v>165347.52</v>
      </c>
      <c r="IWT15" s="5">
        <v>165347.52</v>
      </c>
      <c r="IWU15" s="5">
        <v>165347.52</v>
      </c>
      <c r="IWV15" s="5">
        <v>165347.52</v>
      </c>
      <c r="IWW15" s="5">
        <v>165347.52</v>
      </c>
      <c r="IWX15" s="5">
        <v>165347.52</v>
      </c>
      <c r="IWY15" s="5">
        <v>165347.52</v>
      </c>
      <c r="IWZ15" s="5">
        <v>165347.52</v>
      </c>
      <c r="IXA15" s="5">
        <v>165347.52</v>
      </c>
      <c r="IXB15" s="5">
        <v>165347.52</v>
      </c>
      <c r="IXC15" s="5">
        <v>165347.52</v>
      </c>
      <c r="IXD15" s="5">
        <v>165347.52</v>
      </c>
      <c r="IXE15" s="5">
        <v>165347.52</v>
      </c>
      <c r="IXF15" s="5">
        <v>165347.52</v>
      </c>
      <c r="IXG15" s="5">
        <v>165347.52</v>
      </c>
      <c r="IXH15" s="5">
        <v>165347.52</v>
      </c>
      <c r="IXI15" s="5">
        <v>165347.52</v>
      </c>
      <c r="IXJ15" s="5">
        <v>165347.52</v>
      </c>
      <c r="IXK15" s="5">
        <v>165347.52</v>
      </c>
      <c r="IXL15" s="5">
        <v>165347.52</v>
      </c>
      <c r="IXM15" s="5">
        <v>165347.52</v>
      </c>
      <c r="IXN15" s="5">
        <v>165347.52</v>
      </c>
      <c r="IXO15" s="5">
        <v>165347.52</v>
      </c>
      <c r="IXP15" s="5">
        <v>165347.52</v>
      </c>
      <c r="IXQ15" s="5">
        <v>165347.52</v>
      </c>
      <c r="IXR15" s="5">
        <v>165347.52</v>
      </c>
      <c r="IXS15" s="5">
        <v>165347.52</v>
      </c>
      <c r="IXT15" s="5">
        <v>165347.52</v>
      </c>
      <c r="IXU15" s="5">
        <v>165347.52</v>
      </c>
      <c r="IXV15" s="5">
        <v>165347.52</v>
      </c>
      <c r="IXW15" s="5">
        <v>165347.52</v>
      </c>
      <c r="IXX15" s="5">
        <v>165347.52</v>
      </c>
      <c r="IXY15" s="5">
        <v>165347.52</v>
      </c>
      <c r="IXZ15" s="5">
        <v>165347.52</v>
      </c>
      <c r="IYA15" s="5">
        <v>165347.52</v>
      </c>
      <c r="IYB15" s="5">
        <v>165347.52</v>
      </c>
      <c r="IYC15" s="5">
        <v>165347.52</v>
      </c>
      <c r="IYD15" s="5">
        <v>165347.52</v>
      </c>
      <c r="IYE15" s="5">
        <v>165347.52</v>
      </c>
      <c r="IYF15" s="5">
        <v>165347.52</v>
      </c>
      <c r="IYG15" s="5">
        <v>165347.52</v>
      </c>
      <c r="IYH15" s="5">
        <v>165347.52</v>
      </c>
      <c r="IYI15" s="5">
        <v>165347.52</v>
      </c>
      <c r="IYJ15" s="5">
        <v>165347.52</v>
      </c>
      <c r="IYK15" s="5">
        <v>165347.52</v>
      </c>
      <c r="IYL15" s="5">
        <v>165347.52</v>
      </c>
      <c r="IYM15" s="5">
        <v>165347.52</v>
      </c>
      <c r="IYN15" s="5">
        <v>165347.52</v>
      </c>
      <c r="IYO15" s="5">
        <v>165347.52</v>
      </c>
      <c r="IYP15" s="5">
        <v>165347.52</v>
      </c>
      <c r="IYQ15" s="5">
        <v>165347.52</v>
      </c>
      <c r="IYR15" s="5">
        <v>165347.52</v>
      </c>
      <c r="IYS15" s="5">
        <v>165347.52</v>
      </c>
      <c r="IYT15" s="5">
        <v>165347.52</v>
      </c>
      <c r="IYU15" s="5">
        <v>165347.52</v>
      </c>
      <c r="IYV15" s="5">
        <v>165347.52</v>
      </c>
      <c r="IYW15" s="5">
        <v>165347.52</v>
      </c>
      <c r="IYX15" s="5">
        <v>165347.52</v>
      </c>
      <c r="IYY15" s="5">
        <v>165347.52</v>
      </c>
      <c r="IYZ15" s="5">
        <v>165347.52</v>
      </c>
      <c r="IZA15" s="5">
        <v>165347.52</v>
      </c>
      <c r="IZB15" s="5">
        <v>165347.52</v>
      </c>
      <c r="IZC15" s="5">
        <v>165347.52</v>
      </c>
      <c r="IZD15" s="5">
        <v>165347.52</v>
      </c>
      <c r="IZE15" s="5">
        <v>165347.52</v>
      </c>
      <c r="IZF15" s="5">
        <v>165347.52</v>
      </c>
      <c r="IZG15" s="5">
        <v>165347.52</v>
      </c>
      <c r="IZH15" s="5">
        <v>165347.52</v>
      </c>
      <c r="IZI15" s="5">
        <v>165347.52</v>
      </c>
      <c r="IZJ15" s="5">
        <v>165347.52</v>
      </c>
      <c r="IZK15" s="5">
        <v>165347.52</v>
      </c>
      <c r="IZL15" s="5">
        <v>165347.52</v>
      </c>
      <c r="IZM15" s="5">
        <v>165347.52</v>
      </c>
      <c r="IZN15" s="5">
        <v>165347.52</v>
      </c>
      <c r="IZO15" s="5">
        <v>165347.52</v>
      </c>
      <c r="IZP15" s="5">
        <v>165347.52</v>
      </c>
      <c r="IZQ15" s="5">
        <v>165347.52</v>
      </c>
      <c r="IZR15" s="5">
        <v>165347.52</v>
      </c>
      <c r="IZS15" s="5">
        <v>165347.52</v>
      </c>
      <c r="IZT15" s="5">
        <v>165347.52</v>
      </c>
      <c r="IZU15" s="5">
        <v>165347.52</v>
      </c>
      <c r="IZV15" s="5">
        <v>165347.52</v>
      </c>
      <c r="IZW15" s="5">
        <v>165347.52</v>
      </c>
      <c r="IZX15" s="5">
        <v>165347.52</v>
      </c>
      <c r="IZY15" s="5">
        <v>165347.52</v>
      </c>
      <c r="IZZ15" s="5">
        <v>165347.52</v>
      </c>
      <c r="JAA15" s="5">
        <v>165347.52</v>
      </c>
      <c r="JAB15" s="5">
        <v>165347.52</v>
      </c>
      <c r="JAC15" s="5">
        <v>165347.52</v>
      </c>
      <c r="JAD15" s="5">
        <v>165347.52</v>
      </c>
      <c r="JAE15" s="5">
        <v>165347.52</v>
      </c>
      <c r="JAF15" s="5">
        <v>165347.52</v>
      </c>
      <c r="JAG15" s="5">
        <v>165347.52</v>
      </c>
      <c r="JAH15" s="5">
        <v>165347.52</v>
      </c>
      <c r="JAI15" s="5">
        <v>165347.52</v>
      </c>
      <c r="JAJ15" s="5">
        <v>165347.52</v>
      </c>
      <c r="JAK15" s="5">
        <v>165347.52</v>
      </c>
      <c r="JAL15" s="5">
        <v>165347.52</v>
      </c>
      <c r="JAM15" s="5">
        <v>165347.52</v>
      </c>
      <c r="JAN15" s="5">
        <v>165347.52</v>
      </c>
      <c r="JAO15" s="5">
        <v>165347.52</v>
      </c>
      <c r="JAP15" s="5">
        <v>165347.52</v>
      </c>
      <c r="JAQ15" s="5">
        <v>165347.52</v>
      </c>
      <c r="JAR15" s="5">
        <v>165347.52</v>
      </c>
      <c r="JAS15" s="5">
        <v>165347.52</v>
      </c>
      <c r="JAT15" s="5">
        <v>165347.52</v>
      </c>
      <c r="JAU15" s="5">
        <v>165347.52</v>
      </c>
      <c r="JAV15" s="5">
        <v>165347.52</v>
      </c>
      <c r="JAW15" s="5">
        <v>165347.52</v>
      </c>
      <c r="JAX15" s="5">
        <v>165347.52</v>
      </c>
      <c r="JAY15" s="5">
        <v>165347.52</v>
      </c>
      <c r="JAZ15" s="5">
        <v>165347.52</v>
      </c>
      <c r="JBA15" s="5">
        <v>165347.52</v>
      </c>
      <c r="JBB15" s="5">
        <v>165347.52</v>
      </c>
      <c r="JBC15" s="5">
        <v>165347.52</v>
      </c>
      <c r="JBD15" s="5">
        <v>165347.52</v>
      </c>
      <c r="JBE15" s="5">
        <v>165347.52</v>
      </c>
      <c r="JBF15" s="5">
        <v>165347.52</v>
      </c>
      <c r="JBG15" s="5">
        <v>165347.52</v>
      </c>
      <c r="JBH15" s="5">
        <v>165347.52</v>
      </c>
      <c r="JBI15" s="5">
        <v>165347.52</v>
      </c>
      <c r="JBJ15" s="5">
        <v>165347.52</v>
      </c>
      <c r="JBK15" s="5">
        <v>165347.52</v>
      </c>
      <c r="JBL15" s="5">
        <v>165347.52</v>
      </c>
      <c r="JBM15" s="5">
        <v>165347.52</v>
      </c>
      <c r="JBN15" s="5">
        <v>165347.52</v>
      </c>
      <c r="JBO15" s="5">
        <v>165347.52</v>
      </c>
      <c r="JBP15" s="5">
        <v>165347.52</v>
      </c>
      <c r="JBQ15" s="5">
        <v>165347.52</v>
      </c>
      <c r="JBR15" s="5">
        <v>165347.52</v>
      </c>
      <c r="JBS15" s="5">
        <v>165347.52</v>
      </c>
      <c r="JBT15" s="5">
        <v>165347.52</v>
      </c>
      <c r="JBU15" s="5">
        <v>165347.52</v>
      </c>
      <c r="JBV15" s="5">
        <v>165347.52</v>
      </c>
      <c r="JBW15" s="5">
        <v>165347.52</v>
      </c>
      <c r="JBX15" s="5">
        <v>165347.52</v>
      </c>
      <c r="JBY15" s="5">
        <v>165347.52</v>
      </c>
      <c r="JBZ15" s="5">
        <v>165347.52</v>
      </c>
      <c r="JCA15" s="5">
        <v>165347.52</v>
      </c>
      <c r="JCB15" s="5">
        <v>165347.52</v>
      </c>
      <c r="JCC15" s="5">
        <v>165347.52</v>
      </c>
      <c r="JCD15" s="5">
        <v>165347.52</v>
      </c>
      <c r="JCE15" s="5">
        <v>165347.52</v>
      </c>
      <c r="JCF15" s="5">
        <v>165347.52</v>
      </c>
      <c r="JCG15" s="5">
        <v>165347.52</v>
      </c>
      <c r="JCH15" s="5">
        <v>165347.52</v>
      </c>
      <c r="JCI15" s="5">
        <v>165347.52</v>
      </c>
      <c r="JCJ15" s="5">
        <v>165347.52</v>
      </c>
      <c r="JCK15" s="5">
        <v>165347.52</v>
      </c>
      <c r="JCL15" s="5">
        <v>165347.52</v>
      </c>
      <c r="JCM15" s="5">
        <v>165347.52</v>
      </c>
      <c r="JCN15" s="5">
        <v>165347.52</v>
      </c>
      <c r="JCO15" s="5">
        <v>165347.52</v>
      </c>
      <c r="JCP15" s="5">
        <v>165347.52</v>
      </c>
      <c r="JCQ15" s="5">
        <v>165347.52</v>
      </c>
      <c r="JCR15" s="5">
        <v>165347.52</v>
      </c>
      <c r="JCS15" s="5">
        <v>165347.52</v>
      </c>
      <c r="JCT15" s="5">
        <v>165347.52</v>
      </c>
      <c r="JCU15" s="5">
        <v>165347.52</v>
      </c>
      <c r="JCV15" s="5">
        <v>165347.52</v>
      </c>
      <c r="JCW15" s="5">
        <v>165347.52</v>
      </c>
      <c r="JCX15" s="5">
        <v>165347.52</v>
      </c>
      <c r="JCY15" s="5">
        <v>165347.52</v>
      </c>
      <c r="JCZ15" s="5">
        <v>165347.52</v>
      </c>
      <c r="JDA15" s="5">
        <v>165347.52</v>
      </c>
      <c r="JDB15" s="5">
        <v>165347.52</v>
      </c>
      <c r="JDC15" s="5">
        <v>165347.52</v>
      </c>
      <c r="JDD15" s="5">
        <v>165347.52</v>
      </c>
      <c r="JDE15" s="5">
        <v>165347.52</v>
      </c>
      <c r="JDF15" s="5">
        <v>165347.52</v>
      </c>
      <c r="JDG15" s="5">
        <v>165347.52</v>
      </c>
      <c r="JDH15" s="5">
        <v>165347.52</v>
      </c>
      <c r="JDI15" s="5">
        <v>165347.52</v>
      </c>
      <c r="JDJ15" s="5">
        <v>165347.52</v>
      </c>
      <c r="JDK15" s="5">
        <v>165347.52</v>
      </c>
      <c r="JDL15" s="5">
        <v>165347.52</v>
      </c>
      <c r="JDM15" s="5">
        <v>165347.52</v>
      </c>
      <c r="JDN15" s="5">
        <v>165347.52</v>
      </c>
      <c r="JDO15" s="5">
        <v>165347.52</v>
      </c>
      <c r="JDP15" s="5">
        <v>165347.52</v>
      </c>
      <c r="JDQ15" s="5">
        <v>165347.52</v>
      </c>
      <c r="JDR15" s="5">
        <v>165347.52</v>
      </c>
      <c r="JDS15" s="5">
        <v>165347.52</v>
      </c>
      <c r="JDT15" s="5">
        <v>165347.52</v>
      </c>
      <c r="JDU15" s="5">
        <v>165347.52</v>
      </c>
      <c r="JDV15" s="5">
        <v>165347.52</v>
      </c>
      <c r="JDW15" s="5">
        <v>165347.52</v>
      </c>
      <c r="JDX15" s="5">
        <v>165347.52</v>
      </c>
      <c r="JDY15" s="5">
        <v>165347.52</v>
      </c>
      <c r="JDZ15" s="5">
        <v>165347.52</v>
      </c>
      <c r="JEA15" s="5">
        <v>165347.52</v>
      </c>
      <c r="JEB15" s="5">
        <v>165347.52</v>
      </c>
      <c r="JEC15" s="5">
        <v>165347.52</v>
      </c>
      <c r="JED15" s="5">
        <v>165347.52</v>
      </c>
      <c r="JEE15" s="5">
        <v>165347.52</v>
      </c>
      <c r="JEF15" s="5">
        <v>165347.52</v>
      </c>
      <c r="JEG15" s="5">
        <v>165347.52</v>
      </c>
      <c r="JEH15" s="5">
        <v>165347.52</v>
      </c>
      <c r="JEI15" s="5">
        <v>165347.52</v>
      </c>
      <c r="JEJ15" s="5">
        <v>165347.52</v>
      </c>
      <c r="JEK15" s="5">
        <v>165347.52</v>
      </c>
      <c r="JEL15" s="5">
        <v>165347.52</v>
      </c>
      <c r="JEM15" s="5">
        <v>165347.52</v>
      </c>
      <c r="JEN15" s="5">
        <v>165347.52</v>
      </c>
      <c r="JEO15" s="5">
        <v>165347.52</v>
      </c>
      <c r="JEP15" s="5">
        <v>165347.52</v>
      </c>
      <c r="JEQ15" s="5">
        <v>165347.52</v>
      </c>
      <c r="JER15" s="5">
        <v>165347.52</v>
      </c>
      <c r="JES15" s="5">
        <v>165347.52</v>
      </c>
      <c r="JET15" s="5">
        <v>165347.52</v>
      </c>
      <c r="JEU15" s="5">
        <v>165347.52</v>
      </c>
      <c r="JEV15" s="5">
        <v>165347.52</v>
      </c>
      <c r="JEW15" s="5">
        <v>165347.52</v>
      </c>
      <c r="JEX15" s="5">
        <v>165347.52</v>
      </c>
      <c r="JEY15" s="5">
        <v>165347.52</v>
      </c>
      <c r="JEZ15" s="5">
        <v>165347.52</v>
      </c>
      <c r="JFA15" s="5">
        <v>165347.52</v>
      </c>
      <c r="JFB15" s="5">
        <v>165347.52</v>
      </c>
      <c r="JFC15" s="5">
        <v>165347.52</v>
      </c>
      <c r="JFD15" s="5">
        <v>165347.52</v>
      </c>
      <c r="JFE15" s="5">
        <v>165347.52</v>
      </c>
      <c r="JFF15" s="5">
        <v>165347.52</v>
      </c>
      <c r="JFG15" s="5">
        <v>165347.52</v>
      </c>
      <c r="JFH15" s="5">
        <v>165347.52</v>
      </c>
      <c r="JFI15" s="5">
        <v>165347.52</v>
      </c>
      <c r="JFJ15" s="5">
        <v>165347.52</v>
      </c>
      <c r="JFK15" s="5">
        <v>165347.52</v>
      </c>
      <c r="JFL15" s="5">
        <v>165347.52</v>
      </c>
      <c r="JFM15" s="5">
        <v>165347.52</v>
      </c>
      <c r="JFN15" s="5">
        <v>165347.52</v>
      </c>
      <c r="JFO15" s="5">
        <v>165347.52</v>
      </c>
      <c r="JFP15" s="5">
        <v>165347.52</v>
      </c>
      <c r="JFQ15" s="5">
        <v>165347.52</v>
      </c>
      <c r="JFR15" s="5">
        <v>165347.52</v>
      </c>
      <c r="JFS15" s="5">
        <v>165347.52</v>
      </c>
      <c r="JFT15" s="5">
        <v>165347.52</v>
      </c>
      <c r="JFU15" s="5">
        <v>165347.52</v>
      </c>
      <c r="JFV15" s="5">
        <v>165347.52</v>
      </c>
      <c r="JFW15" s="5">
        <v>165347.52</v>
      </c>
      <c r="JFX15" s="5">
        <v>165347.52</v>
      </c>
      <c r="JFY15" s="5">
        <v>165347.52</v>
      </c>
      <c r="JFZ15" s="5">
        <v>165347.52</v>
      </c>
      <c r="JGA15" s="5">
        <v>165347.52</v>
      </c>
      <c r="JGB15" s="5">
        <v>165347.52</v>
      </c>
      <c r="JGC15" s="5">
        <v>165347.52</v>
      </c>
      <c r="JGD15" s="5">
        <v>165347.52</v>
      </c>
      <c r="JGE15" s="5">
        <v>165347.52</v>
      </c>
      <c r="JGF15" s="5">
        <v>165347.52</v>
      </c>
      <c r="JGG15" s="5">
        <v>165347.52</v>
      </c>
      <c r="JGH15" s="5">
        <v>165347.52</v>
      </c>
      <c r="JGI15" s="5">
        <v>165347.52</v>
      </c>
      <c r="JGJ15" s="5">
        <v>165347.52</v>
      </c>
      <c r="JGK15" s="5">
        <v>165347.52</v>
      </c>
      <c r="JGL15" s="5">
        <v>165347.52</v>
      </c>
      <c r="JGM15" s="5">
        <v>165347.52</v>
      </c>
      <c r="JGN15" s="5">
        <v>165347.52</v>
      </c>
      <c r="JGO15" s="5">
        <v>165347.52</v>
      </c>
      <c r="JGP15" s="5">
        <v>165347.52</v>
      </c>
      <c r="JGQ15" s="5">
        <v>165347.52</v>
      </c>
      <c r="JGR15" s="5">
        <v>165347.52</v>
      </c>
      <c r="JGS15" s="5">
        <v>165347.52</v>
      </c>
      <c r="JGT15" s="5">
        <v>165347.52</v>
      </c>
      <c r="JGU15" s="5">
        <v>165347.52</v>
      </c>
      <c r="JGV15" s="5">
        <v>165347.52</v>
      </c>
      <c r="JGW15" s="5">
        <v>165347.52</v>
      </c>
      <c r="JGX15" s="5">
        <v>165347.52</v>
      </c>
      <c r="JGY15" s="5">
        <v>165347.52</v>
      </c>
      <c r="JGZ15" s="5">
        <v>165347.52</v>
      </c>
      <c r="JHA15" s="5">
        <v>165347.52</v>
      </c>
      <c r="JHB15" s="5">
        <v>165347.52</v>
      </c>
      <c r="JHC15" s="5">
        <v>165347.52</v>
      </c>
      <c r="JHD15" s="5">
        <v>165347.52</v>
      </c>
      <c r="JHE15" s="5">
        <v>165347.52</v>
      </c>
      <c r="JHF15" s="5">
        <v>165347.52</v>
      </c>
      <c r="JHG15" s="5">
        <v>165347.52</v>
      </c>
      <c r="JHH15" s="5">
        <v>165347.52</v>
      </c>
      <c r="JHI15" s="5">
        <v>165347.52</v>
      </c>
      <c r="JHJ15" s="5">
        <v>165347.52</v>
      </c>
      <c r="JHK15" s="5">
        <v>165347.52</v>
      </c>
      <c r="JHL15" s="5">
        <v>165347.52</v>
      </c>
      <c r="JHM15" s="5">
        <v>165347.52</v>
      </c>
      <c r="JHN15" s="5">
        <v>165347.52</v>
      </c>
      <c r="JHO15" s="5">
        <v>165347.52</v>
      </c>
      <c r="JHP15" s="5">
        <v>165347.52</v>
      </c>
      <c r="JHQ15" s="5">
        <v>165347.52</v>
      </c>
      <c r="JHR15" s="5">
        <v>165347.52</v>
      </c>
      <c r="JHS15" s="5">
        <v>165347.52</v>
      </c>
      <c r="JHT15" s="5">
        <v>165347.52</v>
      </c>
      <c r="JHU15" s="5">
        <v>165347.52</v>
      </c>
      <c r="JHV15" s="5">
        <v>165347.52</v>
      </c>
      <c r="JHW15" s="5">
        <v>165347.52</v>
      </c>
      <c r="JHX15" s="5">
        <v>165347.52</v>
      </c>
      <c r="JHY15" s="5">
        <v>165347.52</v>
      </c>
      <c r="JHZ15" s="5">
        <v>165347.52</v>
      </c>
      <c r="JIA15" s="5">
        <v>165347.52</v>
      </c>
      <c r="JIB15" s="5">
        <v>165347.52</v>
      </c>
      <c r="JIC15" s="5">
        <v>165347.52</v>
      </c>
      <c r="JID15" s="5">
        <v>165347.52</v>
      </c>
      <c r="JIE15" s="5">
        <v>165347.52</v>
      </c>
      <c r="JIF15" s="5">
        <v>165347.52</v>
      </c>
      <c r="JIG15" s="5">
        <v>165347.52</v>
      </c>
      <c r="JIH15" s="5">
        <v>165347.52</v>
      </c>
      <c r="JII15" s="5">
        <v>165347.52</v>
      </c>
      <c r="JIJ15" s="5">
        <v>165347.52</v>
      </c>
      <c r="JIK15" s="5">
        <v>165347.52</v>
      </c>
      <c r="JIL15" s="5">
        <v>165347.52</v>
      </c>
      <c r="JIM15" s="5">
        <v>165347.52</v>
      </c>
      <c r="JIN15" s="5">
        <v>165347.52</v>
      </c>
      <c r="JIO15" s="5">
        <v>165347.52</v>
      </c>
      <c r="JIP15" s="5">
        <v>165347.52</v>
      </c>
      <c r="JIQ15" s="5">
        <v>165347.52</v>
      </c>
      <c r="JIR15" s="5">
        <v>165347.52</v>
      </c>
      <c r="JIS15" s="5">
        <v>165347.52</v>
      </c>
      <c r="JIT15" s="5">
        <v>165347.52</v>
      </c>
      <c r="JIU15" s="5">
        <v>165347.52</v>
      </c>
      <c r="JIV15" s="5">
        <v>165347.52</v>
      </c>
      <c r="JIW15" s="5">
        <v>165347.52</v>
      </c>
      <c r="JIX15" s="5">
        <v>165347.52</v>
      </c>
      <c r="JIY15" s="5">
        <v>165347.52</v>
      </c>
      <c r="JIZ15" s="5">
        <v>165347.52</v>
      </c>
      <c r="JJA15" s="5">
        <v>165347.52</v>
      </c>
      <c r="JJB15" s="5">
        <v>165347.52</v>
      </c>
      <c r="JJC15" s="5">
        <v>165347.52</v>
      </c>
      <c r="JJD15" s="5">
        <v>165347.52</v>
      </c>
      <c r="JJE15" s="5">
        <v>165347.52</v>
      </c>
      <c r="JJF15" s="5">
        <v>165347.52</v>
      </c>
      <c r="JJG15" s="5">
        <v>165347.52</v>
      </c>
      <c r="JJH15" s="5">
        <v>165347.52</v>
      </c>
      <c r="JJI15" s="5">
        <v>165347.52</v>
      </c>
      <c r="JJJ15" s="5">
        <v>165347.52</v>
      </c>
      <c r="JJK15" s="5">
        <v>165347.52</v>
      </c>
      <c r="JJL15" s="5">
        <v>165347.52</v>
      </c>
      <c r="JJM15" s="5">
        <v>165347.52</v>
      </c>
      <c r="JJN15" s="5">
        <v>165347.52</v>
      </c>
      <c r="JJO15" s="5">
        <v>165347.52</v>
      </c>
      <c r="JJP15" s="5">
        <v>165347.52</v>
      </c>
      <c r="JJQ15" s="5">
        <v>165347.52</v>
      </c>
      <c r="JJR15" s="5">
        <v>165347.52</v>
      </c>
      <c r="JJS15" s="5">
        <v>165347.52</v>
      </c>
      <c r="JJT15" s="5">
        <v>165347.52</v>
      </c>
      <c r="JJU15" s="5">
        <v>165347.52</v>
      </c>
      <c r="JJV15" s="5">
        <v>165347.52</v>
      </c>
      <c r="JJW15" s="5">
        <v>165347.52</v>
      </c>
      <c r="JJX15" s="5">
        <v>165347.52</v>
      </c>
      <c r="JJY15" s="5">
        <v>165347.52</v>
      </c>
      <c r="JJZ15" s="5">
        <v>165347.52</v>
      </c>
      <c r="JKA15" s="5">
        <v>165347.52</v>
      </c>
      <c r="JKB15" s="5">
        <v>165347.52</v>
      </c>
      <c r="JKC15" s="5">
        <v>165347.52</v>
      </c>
      <c r="JKD15" s="5">
        <v>165347.52</v>
      </c>
      <c r="JKE15" s="5">
        <v>165347.52</v>
      </c>
      <c r="JKF15" s="5">
        <v>165347.52</v>
      </c>
      <c r="JKG15" s="5">
        <v>165347.52</v>
      </c>
      <c r="JKH15" s="5">
        <v>165347.52</v>
      </c>
      <c r="JKI15" s="5">
        <v>165347.52</v>
      </c>
      <c r="JKJ15" s="5">
        <v>165347.52</v>
      </c>
      <c r="JKK15" s="5">
        <v>165347.52</v>
      </c>
      <c r="JKL15" s="5">
        <v>165347.52</v>
      </c>
      <c r="JKM15" s="5">
        <v>165347.52</v>
      </c>
      <c r="JKN15" s="5">
        <v>165347.52</v>
      </c>
      <c r="JKO15" s="5">
        <v>165347.52</v>
      </c>
      <c r="JKP15" s="5">
        <v>165347.52</v>
      </c>
      <c r="JKQ15" s="5">
        <v>165347.52</v>
      </c>
      <c r="JKR15" s="5">
        <v>165347.52</v>
      </c>
      <c r="JKS15" s="5">
        <v>165347.52</v>
      </c>
      <c r="JKT15" s="5">
        <v>165347.52</v>
      </c>
      <c r="JKU15" s="5">
        <v>165347.52</v>
      </c>
      <c r="JKV15" s="5">
        <v>165347.52</v>
      </c>
      <c r="JKW15" s="5">
        <v>165347.52</v>
      </c>
      <c r="JKX15" s="5">
        <v>165347.52</v>
      </c>
      <c r="JKY15" s="5">
        <v>165347.52</v>
      </c>
      <c r="JKZ15" s="5">
        <v>165347.52</v>
      </c>
      <c r="JLA15" s="5">
        <v>165347.52</v>
      </c>
      <c r="JLB15" s="5">
        <v>165347.52</v>
      </c>
      <c r="JLC15" s="5">
        <v>165347.52</v>
      </c>
      <c r="JLD15" s="5">
        <v>165347.52</v>
      </c>
      <c r="JLE15" s="5">
        <v>165347.52</v>
      </c>
      <c r="JLF15" s="5">
        <v>165347.52</v>
      </c>
      <c r="JLG15" s="5">
        <v>165347.52</v>
      </c>
      <c r="JLH15" s="5">
        <v>165347.52</v>
      </c>
      <c r="JLI15" s="5">
        <v>165347.52</v>
      </c>
      <c r="JLJ15" s="5">
        <v>165347.52</v>
      </c>
      <c r="JLK15" s="5">
        <v>165347.52</v>
      </c>
      <c r="JLL15" s="5">
        <v>165347.52</v>
      </c>
      <c r="JLM15" s="5">
        <v>165347.52</v>
      </c>
      <c r="JLN15" s="5">
        <v>165347.52</v>
      </c>
      <c r="JLO15" s="5">
        <v>165347.52</v>
      </c>
      <c r="JLP15" s="5">
        <v>165347.52</v>
      </c>
      <c r="JLQ15" s="5">
        <v>165347.52</v>
      </c>
      <c r="JLR15" s="5">
        <v>165347.52</v>
      </c>
      <c r="JLS15" s="5">
        <v>165347.52</v>
      </c>
      <c r="JLT15" s="5">
        <v>165347.52</v>
      </c>
      <c r="JLU15" s="5">
        <v>165347.52</v>
      </c>
      <c r="JLV15" s="5">
        <v>165347.52</v>
      </c>
      <c r="JLW15" s="5">
        <v>165347.52</v>
      </c>
      <c r="JLX15" s="5">
        <v>165347.52</v>
      </c>
      <c r="JLY15" s="5">
        <v>165347.52</v>
      </c>
      <c r="JLZ15" s="5">
        <v>165347.52</v>
      </c>
      <c r="JMA15" s="5">
        <v>165347.52</v>
      </c>
      <c r="JMB15" s="5">
        <v>165347.52</v>
      </c>
      <c r="JMC15" s="5">
        <v>165347.52</v>
      </c>
      <c r="JMD15" s="5">
        <v>165347.52</v>
      </c>
      <c r="JME15" s="5">
        <v>165347.52</v>
      </c>
      <c r="JMF15" s="5">
        <v>165347.52</v>
      </c>
      <c r="JMG15" s="5">
        <v>165347.52</v>
      </c>
      <c r="JMH15" s="5">
        <v>165347.52</v>
      </c>
      <c r="JMI15" s="5">
        <v>165347.52</v>
      </c>
      <c r="JMJ15" s="5">
        <v>165347.52</v>
      </c>
      <c r="JMK15" s="5">
        <v>165347.52</v>
      </c>
      <c r="JML15" s="5">
        <v>165347.52</v>
      </c>
      <c r="JMM15" s="5">
        <v>165347.52</v>
      </c>
      <c r="JMN15" s="5">
        <v>165347.52</v>
      </c>
      <c r="JMO15" s="5">
        <v>165347.52</v>
      </c>
      <c r="JMP15" s="5">
        <v>165347.52</v>
      </c>
      <c r="JMQ15" s="5">
        <v>165347.52</v>
      </c>
      <c r="JMR15" s="5">
        <v>165347.52</v>
      </c>
      <c r="JMS15" s="5">
        <v>165347.52</v>
      </c>
      <c r="JMT15" s="5">
        <v>165347.52</v>
      </c>
      <c r="JMU15" s="5">
        <v>165347.52</v>
      </c>
      <c r="JMV15" s="5">
        <v>165347.52</v>
      </c>
      <c r="JMW15" s="5">
        <v>165347.52</v>
      </c>
      <c r="JMX15" s="5">
        <v>165347.52</v>
      </c>
      <c r="JMY15" s="5">
        <v>165347.52</v>
      </c>
      <c r="JMZ15" s="5">
        <v>165347.52</v>
      </c>
      <c r="JNA15" s="5">
        <v>165347.52</v>
      </c>
      <c r="JNB15" s="5">
        <v>165347.52</v>
      </c>
      <c r="JNC15" s="5">
        <v>165347.52</v>
      </c>
      <c r="JND15" s="5">
        <v>165347.52</v>
      </c>
      <c r="JNE15" s="5">
        <v>165347.52</v>
      </c>
      <c r="JNF15" s="5">
        <v>165347.52</v>
      </c>
      <c r="JNG15" s="5">
        <v>165347.52</v>
      </c>
      <c r="JNH15" s="5">
        <v>165347.52</v>
      </c>
      <c r="JNI15" s="5">
        <v>165347.52</v>
      </c>
      <c r="JNJ15" s="5">
        <v>165347.52</v>
      </c>
      <c r="JNK15" s="5">
        <v>165347.52</v>
      </c>
      <c r="JNL15" s="5">
        <v>165347.52</v>
      </c>
      <c r="JNM15" s="5">
        <v>165347.52</v>
      </c>
      <c r="JNN15" s="5">
        <v>165347.52</v>
      </c>
      <c r="JNO15" s="5">
        <v>165347.52</v>
      </c>
      <c r="JNP15" s="5">
        <v>165347.52</v>
      </c>
      <c r="JNQ15" s="5">
        <v>165347.52</v>
      </c>
      <c r="JNR15" s="5">
        <v>165347.52</v>
      </c>
      <c r="JNS15" s="5">
        <v>165347.52</v>
      </c>
      <c r="JNT15" s="5">
        <v>165347.52</v>
      </c>
      <c r="JNU15" s="5">
        <v>165347.52</v>
      </c>
      <c r="JNV15" s="5">
        <v>165347.52</v>
      </c>
      <c r="JNW15" s="5">
        <v>165347.52</v>
      </c>
      <c r="JNX15" s="5">
        <v>165347.52</v>
      </c>
      <c r="JNY15" s="5">
        <v>165347.52</v>
      </c>
      <c r="JNZ15" s="5">
        <v>165347.52</v>
      </c>
      <c r="JOA15" s="5">
        <v>165347.52</v>
      </c>
      <c r="JOB15" s="5">
        <v>165347.52</v>
      </c>
      <c r="JOC15" s="5">
        <v>165347.52</v>
      </c>
      <c r="JOD15" s="5">
        <v>165347.52</v>
      </c>
      <c r="JOE15" s="5">
        <v>165347.52</v>
      </c>
      <c r="JOF15" s="5">
        <v>165347.52</v>
      </c>
      <c r="JOG15" s="5">
        <v>165347.52</v>
      </c>
      <c r="JOH15" s="5">
        <v>165347.52</v>
      </c>
      <c r="JOI15" s="5">
        <v>165347.52</v>
      </c>
      <c r="JOJ15" s="5">
        <v>165347.52</v>
      </c>
      <c r="JOK15" s="5">
        <v>165347.52</v>
      </c>
      <c r="JOL15" s="5">
        <v>165347.52</v>
      </c>
      <c r="JOM15" s="5">
        <v>165347.52</v>
      </c>
      <c r="JON15" s="5">
        <v>165347.52</v>
      </c>
      <c r="JOO15" s="5">
        <v>165347.52</v>
      </c>
      <c r="JOP15" s="5">
        <v>165347.52</v>
      </c>
      <c r="JOQ15" s="5">
        <v>165347.52</v>
      </c>
      <c r="JOR15" s="5">
        <v>165347.52</v>
      </c>
      <c r="JOS15" s="5">
        <v>165347.52</v>
      </c>
      <c r="JOT15" s="5">
        <v>165347.52</v>
      </c>
      <c r="JOU15" s="5">
        <v>165347.52</v>
      </c>
      <c r="JOV15" s="5">
        <v>165347.52</v>
      </c>
      <c r="JOW15" s="5">
        <v>165347.52</v>
      </c>
      <c r="JOX15" s="5">
        <v>165347.52</v>
      </c>
      <c r="JOY15" s="5">
        <v>165347.52</v>
      </c>
      <c r="JOZ15" s="5">
        <v>165347.52</v>
      </c>
      <c r="JPA15" s="5">
        <v>165347.52</v>
      </c>
      <c r="JPB15" s="5">
        <v>165347.52</v>
      </c>
      <c r="JPC15" s="5">
        <v>165347.52</v>
      </c>
      <c r="JPD15" s="5">
        <v>165347.52</v>
      </c>
      <c r="JPE15" s="5">
        <v>165347.52</v>
      </c>
      <c r="JPF15" s="5">
        <v>165347.52</v>
      </c>
      <c r="JPG15" s="5">
        <v>165347.52</v>
      </c>
      <c r="JPH15" s="5">
        <v>165347.52</v>
      </c>
      <c r="JPI15" s="5">
        <v>165347.52</v>
      </c>
      <c r="JPJ15" s="5">
        <v>165347.52</v>
      </c>
      <c r="JPK15" s="5">
        <v>165347.52</v>
      </c>
      <c r="JPL15" s="5">
        <v>165347.52</v>
      </c>
      <c r="JPM15" s="5">
        <v>165347.52</v>
      </c>
      <c r="JPN15" s="5">
        <v>165347.52</v>
      </c>
      <c r="JPO15" s="5">
        <v>165347.52</v>
      </c>
      <c r="JPP15" s="5">
        <v>165347.52</v>
      </c>
      <c r="JPQ15" s="5">
        <v>165347.52</v>
      </c>
      <c r="JPR15" s="5">
        <v>165347.52</v>
      </c>
      <c r="JPS15" s="5">
        <v>165347.52</v>
      </c>
      <c r="JPT15" s="5">
        <v>165347.52</v>
      </c>
      <c r="JPU15" s="5">
        <v>165347.52</v>
      </c>
      <c r="JPV15" s="5">
        <v>165347.52</v>
      </c>
      <c r="JPW15" s="5">
        <v>165347.52</v>
      </c>
      <c r="JPX15" s="5">
        <v>165347.52</v>
      </c>
      <c r="JPY15" s="5">
        <v>165347.52</v>
      </c>
      <c r="JPZ15" s="5">
        <v>165347.52</v>
      </c>
      <c r="JQA15" s="5">
        <v>165347.52</v>
      </c>
      <c r="JQB15" s="5">
        <v>165347.52</v>
      </c>
      <c r="JQC15" s="5">
        <v>165347.52</v>
      </c>
      <c r="JQD15" s="5">
        <v>165347.52</v>
      </c>
      <c r="JQE15" s="5">
        <v>165347.52</v>
      </c>
      <c r="JQF15" s="5">
        <v>165347.52</v>
      </c>
      <c r="JQG15" s="5">
        <v>165347.52</v>
      </c>
      <c r="JQH15" s="5">
        <v>165347.52</v>
      </c>
      <c r="JQI15" s="5">
        <v>165347.52</v>
      </c>
      <c r="JQJ15" s="5">
        <v>165347.52</v>
      </c>
      <c r="JQK15" s="5">
        <v>165347.52</v>
      </c>
      <c r="JQL15" s="5">
        <v>165347.52</v>
      </c>
      <c r="JQM15" s="5">
        <v>165347.52</v>
      </c>
      <c r="JQN15" s="5">
        <v>165347.52</v>
      </c>
      <c r="JQO15" s="5">
        <v>165347.52</v>
      </c>
      <c r="JQP15" s="5">
        <v>165347.52</v>
      </c>
      <c r="JQQ15" s="5">
        <v>165347.52</v>
      </c>
      <c r="JQR15" s="5">
        <v>165347.52</v>
      </c>
      <c r="JQS15" s="5">
        <v>165347.52</v>
      </c>
      <c r="JQT15" s="5">
        <v>165347.52</v>
      </c>
      <c r="JQU15" s="5">
        <v>165347.52</v>
      </c>
      <c r="JQV15" s="5">
        <v>165347.52</v>
      </c>
      <c r="JQW15" s="5">
        <v>165347.52</v>
      </c>
      <c r="JQX15" s="5">
        <v>165347.52</v>
      </c>
      <c r="JQY15" s="5">
        <v>165347.52</v>
      </c>
      <c r="JQZ15" s="5">
        <v>165347.52</v>
      </c>
      <c r="JRA15" s="5">
        <v>165347.52</v>
      </c>
      <c r="JRB15" s="5">
        <v>165347.52</v>
      </c>
      <c r="JRC15" s="5">
        <v>165347.52</v>
      </c>
      <c r="JRD15" s="5">
        <v>165347.52</v>
      </c>
      <c r="JRE15" s="5">
        <v>165347.52</v>
      </c>
      <c r="JRF15" s="5">
        <v>165347.52</v>
      </c>
      <c r="JRG15" s="5">
        <v>165347.52</v>
      </c>
      <c r="JRH15" s="5">
        <v>165347.52</v>
      </c>
      <c r="JRI15" s="5">
        <v>165347.52</v>
      </c>
      <c r="JRJ15" s="5">
        <v>165347.52</v>
      </c>
      <c r="JRK15" s="5">
        <v>165347.52</v>
      </c>
      <c r="JRL15" s="5">
        <v>165347.52</v>
      </c>
      <c r="JRM15" s="5">
        <v>165347.52</v>
      </c>
      <c r="JRN15" s="5">
        <v>165347.52</v>
      </c>
      <c r="JRO15" s="5">
        <v>165347.52</v>
      </c>
      <c r="JRP15" s="5">
        <v>165347.52</v>
      </c>
      <c r="JRQ15" s="5">
        <v>165347.52</v>
      </c>
      <c r="JRR15" s="5">
        <v>165347.52</v>
      </c>
      <c r="JRS15" s="5">
        <v>165347.52</v>
      </c>
      <c r="JRT15" s="5">
        <v>165347.52</v>
      </c>
      <c r="JRU15" s="5">
        <v>165347.52</v>
      </c>
      <c r="JRV15" s="5">
        <v>165347.52</v>
      </c>
      <c r="JRW15" s="5">
        <v>165347.52</v>
      </c>
      <c r="JRX15" s="5">
        <v>165347.52</v>
      </c>
      <c r="JRY15" s="5">
        <v>165347.52</v>
      </c>
      <c r="JRZ15" s="5">
        <v>165347.52</v>
      </c>
      <c r="JSA15" s="5">
        <v>165347.52</v>
      </c>
      <c r="JSB15" s="5">
        <v>165347.52</v>
      </c>
      <c r="JSC15" s="5">
        <v>165347.52</v>
      </c>
      <c r="JSD15" s="5">
        <v>165347.52</v>
      </c>
      <c r="JSE15" s="5">
        <v>165347.52</v>
      </c>
      <c r="JSF15" s="5">
        <v>165347.52</v>
      </c>
      <c r="JSG15" s="5">
        <v>165347.52</v>
      </c>
      <c r="JSH15" s="5">
        <v>165347.52</v>
      </c>
      <c r="JSI15" s="5">
        <v>165347.52</v>
      </c>
      <c r="JSJ15" s="5">
        <v>165347.52</v>
      </c>
      <c r="JSK15" s="5">
        <v>165347.52</v>
      </c>
      <c r="JSL15" s="5">
        <v>165347.52</v>
      </c>
      <c r="JSM15" s="5">
        <v>165347.52</v>
      </c>
      <c r="JSN15" s="5">
        <v>165347.52</v>
      </c>
      <c r="JSO15" s="5">
        <v>165347.52</v>
      </c>
      <c r="JSP15" s="5">
        <v>165347.52</v>
      </c>
      <c r="JSQ15" s="5">
        <v>165347.52</v>
      </c>
      <c r="JSR15" s="5">
        <v>165347.52</v>
      </c>
      <c r="JSS15" s="5">
        <v>165347.52</v>
      </c>
      <c r="JST15" s="5">
        <v>165347.52</v>
      </c>
      <c r="JSU15" s="5">
        <v>165347.52</v>
      </c>
      <c r="JSV15" s="5">
        <v>165347.52</v>
      </c>
      <c r="JSW15" s="5">
        <v>165347.52</v>
      </c>
      <c r="JSX15" s="5">
        <v>165347.52</v>
      </c>
      <c r="JSY15" s="5">
        <v>165347.52</v>
      </c>
      <c r="JSZ15" s="5">
        <v>165347.52</v>
      </c>
      <c r="JTA15" s="5">
        <v>165347.52</v>
      </c>
      <c r="JTB15" s="5">
        <v>165347.52</v>
      </c>
      <c r="JTC15" s="5">
        <v>165347.52</v>
      </c>
      <c r="JTD15" s="5">
        <v>165347.52</v>
      </c>
      <c r="JTE15" s="5">
        <v>165347.52</v>
      </c>
      <c r="JTF15" s="5">
        <v>165347.52</v>
      </c>
      <c r="JTG15" s="5">
        <v>165347.52</v>
      </c>
      <c r="JTH15" s="5">
        <v>165347.52</v>
      </c>
      <c r="JTI15" s="5">
        <v>165347.52</v>
      </c>
      <c r="JTJ15" s="5">
        <v>165347.52</v>
      </c>
      <c r="JTK15" s="5">
        <v>165347.52</v>
      </c>
      <c r="JTL15" s="5">
        <v>165347.52</v>
      </c>
      <c r="JTM15" s="5">
        <v>165347.52</v>
      </c>
      <c r="JTN15" s="5">
        <v>165347.52</v>
      </c>
      <c r="JTO15" s="5">
        <v>165347.52</v>
      </c>
      <c r="JTP15" s="5">
        <v>165347.52</v>
      </c>
      <c r="JTQ15" s="5">
        <v>165347.52</v>
      </c>
      <c r="JTR15" s="5">
        <v>165347.52</v>
      </c>
      <c r="JTS15" s="5">
        <v>165347.52</v>
      </c>
      <c r="JTT15" s="5">
        <v>165347.52</v>
      </c>
      <c r="JTU15" s="5">
        <v>165347.52</v>
      </c>
      <c r="JTV15" s="5">
        <v>165347.52</v>
      </c>
      <c r="JTW15" s="5">
        <v>165347.52</v>
      </c>
      <c r="JTX15" s="5">
        <v>165347.52</v>
      </c>
      <c r="JTY15" s="5">
        <v>165347.52</v>
      </c>
      <c r="JTZ15" s="5">
        <v>165347.52</v>
      </c>
      <c r="JUA15" s="5">
        <v>165347.52</v>
      </c>
      <c r="JUB15" s="5">
        <v>165347.52</v>
      </c>
      <c r="JUC15" s="5">
        <v>165347.52</v>
      </c>
      <c r="JUD15" s="5">
        <v>165347.52</v>
      </c>
      <c r="JUE15" s="5">
        <v>165347.52</v>
      </c>
      <c r="JUF15" s="5">
        <v>165347.52</v>
      </c>
      <c r="JUG15" s="5">
        <v>165347.52</v>
      </c>
      <c r="JUH15" s="5">
        <v>165347.52</v>
      </c>
      <c r="JUI15" s="5">
        <v>165347.52</v>
      </c>
      <c r="JUJ15" s="5">
        <v>165347.52</v>
      </c>
      <c r="JUK15" s="5">
        <v>165347.52</v>
      </c>
      <c r="JUL15" s="5">
        <v>165347.52</v>
      </c>
      <c r="JUM15" s="5">
        <v>165347.52</v>
      </c>
      <c r="JUN15" s="5">
        <v>165347.52</v>
      </c>
      <c r="JUO15" s="5">
        <v>165347.52</v>
      </c>
      <c r="JUP15" s="5">
        <v>165347.52</v>
      </c>
      <c r="JUQ15" s="5">
        <v>165347.52</v>
      </c>
      <c r="JUR15" s="5">
        <v>165347.52</v>
      </c>
      <c r="JUS15" s="5">
        <v>165347.52</v>
      </c>
      <c r="JUT15" s="5">
        <v>165347.52</v>
      </c>
      <c r="JUU15" s="5">
        <v>165347.52</v>
      </c>
      <c r="JUV15" s="5">
        <v>165347.52</v>
      </c>
      <c r="JUW15" s="5">
        <v>165347.52</v>
      </c>
      <c r="JUX15" s="5">
        <v>165347.52</v>
      </c>
      <c r="JUY15" s="5">
        <v>165347.52</v>
      </c>
      <c r="JUZ15" s="5">
        <v>165347.52</v>
      </c>
      <c r="JVA15" s="5">
        <v>165347.52</v>
      </c>
      <c r="JVB15" s="5">
        <v>165347.52</v>
      </c>
      <c r="JVC15" s="5">
        <v>165347.52</v>
      </c>
      <c r="JVD15" s="5">
        <v>165347.52</v>
      </c>
      <c r="JVE15" s="5">
        <v>165347.52</v>
      </c>
      <c r="JVF15" s="5">
        <v>165347.52</v>
      </c>
      <c r="JVG15" s="5">
        <v>165347.52</v>
      </c>
      <c r="JVH15" s="5">
        <v>165347.52</v>
      </c>
      <c r="JVI15" s="5">
        <v>165347.52</v>
      </c>
      <c r="JVJ15" s="5">
        <v>165347.52</v>
      </c>
      <c r="JVK15" s="5">
        <v>165347.52</v>
      </c>
      <c r="JVL15" s="5">
        <v>165347.52</v>
      </c>
      <c r="JVM15" s="5">
        <v>165347.52</v>
      </c>
      <c r="JVN15" s="5">
        <v>165347.52</v>
      </c>
      <c r="JVO15" s="5">
        <v>165347.52</v>
      </c>
      <c r="JVP15" s="5">
        <v>165347.52</v>
      </c>
      <c r="JVQ15" s="5">
        <v>165347.52</v>
      </c>
      <c r="JVR15" s="5">
        <v>165347.52</v>
      </c>
      <c r="JVS15" s="5">
        <v>165347.52</v>
      </c>
      <c r="JVT15" s="5">
        <v>165347.52</v>
      </c>
      <c r="JVU15" s="5">
        <v>165347.52</v>
      </c>
      <c r="JVV15" s="5">
        <v>165347.52</v>
      </c>
      <c r="JVW15" s="5">
        <v>165347.52</v>
      </c>
      <c r="JVX15" s="5">
        <v>165347.52</v>
      </c>
      <c r="JVY15" s="5">
        <v>165347.52</v>
      </c>
      <c r="JVZ15" s="5">
        <v>165347.52</v>
      </c>
      <c r="JWA15" s="5">
        <v>165347.52</v>
      </c>
      <c r="JWB15" s="5">
        <v>165347.52</v>
      </c>
      <c r="JWC15" s="5">
        <v>165347.52</v>
      </c>
      <c r="JWD15" s="5">
        <v>165347.52</v>
      </c>
      <c r="JWE15" s="5">
        <v>165347.52</v>
      </c>
      <c r="JWF15" s="5">
        <v>165347.52</v>
      </c>
      <c r="JWG15" s="5">
        <v>165347.52</v>
      </c>
      <c r="JWH15" s="5">
        <v>165347.52</v>
      </c>
      <c r="JWI15" s="5">
        <v>165347.52</v>
      </c>
      <c r="JWJ15" s="5">
        <v>165347.52</v>
      </c>
      <c r="JWK15" s="5">
        <v>165347.52</v>
      </c>
      <c r="JWL15" s="5">
        <v>165347.52</v>
      </c>
      <c r="JWM15" s="5">
        <v>165347.52</v>
      </c>
      <c r="JWN15" s="5">
        <v>165347.52</v>
      </c>
      <c r="JWO15" s="5">
        <v>165347.52</v>
      </c>
      <c r="JWP15" s="5">
        <v>165347.52</v>
      </c>
      <c r="JWQ15" s="5">
        <v>165347.52</v>
      </c>
      <c r="JWR15" s="5">
        <v>165347.52</v>
      </c>
      <c r="JWS15" s="5">
        <v>165347.52</v>
      </c>
      <c r="JWT15" s="5">
        <v>165347.52</v>
      </c>
      <c r="JWU15" s="5">
        <v>165347.52</v>
      </c>
      <c r="JWV15" s="5">
        <v>165347.52</v>
      </c>
      <c r="JWW15" s="5">
        <v>165347.52</v>
      </c>
      <c r="JWX15" s="5">
        <v>165347.52</v>
      </c>
      <c r="JWY15" s="5">
        <v>165347.52</v>
      </c>
      <c r="JWZ15" s="5">
        <v>165347.52</v>
      </c>
      <c r="JXA15" s="5">
        <v>165347.52</v>
      </c>
      <c r="JXB15" s="5">
        <v>165347.52</v>
      </c>
      <c r="JXC15" s="5">
        <v>165347.52</v>
      </c>
      <c r="JXD15" s="5">
        <v>165347.52</v>
      </c>
      <c r="JXE15" s="5">
        <v>165347.52</v>
      </c>
      <c r="JXF15" s="5">
        <v>165347.52</v>
      </c>
      <c r="JXG15" s="5">
        <v>165347.52</v>
      </c>
      <c r="JXH15" s="5">
        <v>165347.52</v>
      </c>
      <c r="JXI15" s="5">
        <v>165347.52</v>
      </c>
      <c r="JXJ15" s="5">
        <v>165347.52</v>
      </c>
      <c r="JXK15" s="5">
        <v>165347.52</v>
      </c>
      <c r="JXL15" s="5">
        <v>165347.52</v>
      </c>
      <c r="JXM15" s="5">
        <v>165347.52</v>
      </c>
      <c r="JXN15" s="5">
        <v>165347.52</v>
      </c>
      <c r="JXO15" s="5">
        <v>165347.52</v>
      </c>
      <c r="JXP15" s="5">
        <v>165347.52</v>
      </c>
      <c r="JXQ15" s="5">
        <v>165347.52</v>
      </c>
      <c r="JXR15" s="5">
        <v>165347.52</v>
      </c>
      <c r="JXS15" s="5">
        <v>165347.52</v>
      </c>
      <c r="JXT15" s="5">
        <v>165347.52</v>
      </c>
      <c r="JXU15" s="5">
        <v>165347.52</v>
      </c>
      <c r="JXV15" s="5">
        <v>165347.52</v>
      </c>
      <c r="JXW15" s="5">
        <v>165347.52</v>
      </c>
      <c r="JXX15" s="5">
        <v>165347.52</v>
      </c>
      <c r="JXY15" s="5">
        <v>165347.52</v>
      </c>
      <c r="JXZ15" s="5">
        <v>165347.52</v>
      </c>
      <c r="JYA15" s="5">
        <v>165347.52</v>
      </c>
      <c r="JYB15" s="5">
        <v>165347.52</v>
      </c>
      <c r="JYC15" s="5">
        <v>165347.52</v>
      </c>
      <c r="JYD15" s="5">
        <v>165347.52</v>
      </c>
      <c r="JYE15" s="5">
        <v>165347.52</v>
      </c>
      <c r="JYF15" s="5">
        <v>165347.52</v>
      </c>
      <c r="JYG15" s="5">
        <v>165347.52</v>
      </c>
      <c r="JYH15" s="5">
        <v>165347.52</v>
      </c>
      <c r="JYI15" s="5">
        <v>165347.52</v>
      </c>
      <c r="JYJ15" s="5">
        <v>165347.52</v>
      </c>
      <c r="JYK15" s="5">
        <v>165347.52</v>
      </c>
      <c r="JYL15" s="5">
        <v>165347.52</v>
      </c>
      <c r="JYM15" s="5">
        <v>165347.52</v>
      </c>
      <c r="JYN15" s="5">
        <v>165347.52</v>
      </c>
      <c r="JYO15" s="5">
        <v>165347.52</v>
      </c>
      <c r="JYP15" s="5">
        <v>165347.52</v>
      </c>
      <c r="JYQ15" s="5">
        <v>165347.52</v>
      </c>
      <c r="JYR15" s="5">
        <v>165347.52</v>
      </c>
      <c r="JYS15" s="5">
        <v>165347.52</v>
      </c>
      <c r="JYT15" s="5">
        <v>165347.52</v>
      </c>
      <c r="JYU15" s="5">
        <v>165347.52</v>
      </c>
      <c r="JYV15" s="5">
        <v>165347.52</v>
      </c>
      <c r="JYW15" s="5">
        <v>165347.52</v>
      </c>
      <c r="JYX15" s="5">
        <v>165347.52</v>
      </c>
      <c r="JYY15" s="5">
        <v>165347.52</v>
      </c>
      <c r="JYZ15" s="5">
        <v>165347.52</v>
      </c>
      <c r="JZA15" s="5">
        <v>165347.52</v>
      </c>
      <c r="JZB15" s="5">
        <v>165347.52</v>
      </c>
      <c r="JZC15" s="5">
        <v>165347.52</v>
      </c>
      <c r="JZD15" s="5">
        <v>165347.52</v>
      </c>
      <c r="JZE15" s="5">
        <v>165347.52</v>
      </c>
      <c r="JZF15" s="5">
        <v>165347.52</v>
      </c>
      <c r="JZG15" s="5">
        <v>165347.52</v>
      </c>
      <c r="JZH15" s="5">
        <v>165347.52</v>
      </c>
      <c r="JZI15" s="5">
        <v>165347.52</v>
      </c>
      <c r="JZJ15" s="5">
        <v>165347.52</v>
      </c>
      <c r="JZK15" s="5">
        <v>165347.52</v>
      </c>
      <c r="JZL15" s="5">
        <v>165347.52</v>
      </c>
      <c r="JZM15" s="5">
        <v>165347.52</v>
      </c>
      <c r="JZN15" s="5">
        <v>165347.52</v>
      </c>
      <c r="JZO15" s="5">
        <v>165347.52</v>
      </c>
      <c r="JZP15" s="5">
        <v>165347.52</v>
      </c>
      <c r="JZQ15" s="5">
        <v>165347.52</v>
      </c>
      <c r="JZR15" s="5">
        <v>165347.52</v>
      </c>
      <c r="JZS15" s="5">
        <v>165347.52</v>
      </c>
      <c r="JZT15" s="5">
        <v>165347.52</v>
      </c>
      <c r="JZU15" s="5">
        <v>165347.52</v>
      </c>
      <c r="JZV15" s="5">
        <v>165347.52</v>
      </c>
      <c r="JZW15" s="5">
        <v>165347.52</v>
      </c>
      <c r="JZX15" s="5">
        <v>165347.52</v>
      </c>
      <c r="JZY15" s="5">
        <v>165347.52</v>
      </c>
      <c r="JZZ15" s="5">
        <v>165347.52</v>
      </c>
      <c r="KAA15" s="5">
        <v>165347.52</v>
      </c>
      <c r="KAB15" s="5">
        <v>165347.52</v>
      </c>
      <c r="KAC15" s="5">
        <v>165347.52</v>
      </c>
      <c r="KAD15" s="5">
        <v>165347.52</v>
      </c>
      <c r="KAE15" s="5">
        <v>165347.52</v>
      </c>
      <c r="KAF15" s="5">
        <v>165347.52</v>
      </c>
      <c r="KAG15" s="5">
        <v>165347.52</v>
      </c>
      <c r="KAH15" s="5">
        <v>165347.52</v>
      </c>
      <c r="KAI15" s="5">
        <v>165347.52</v>
      </c>
      <c r="KAJ15" s="5">
        <v>165347.52</v>
      </c>
      <c r="KAK15" s="5">
        <v>165347.52</v>
      </c>
      <c r="KAL15" s="5">
        <v>165347.52</v>
      </c>
      <c r="KAM15" s="5">
        <v>165347.52</v>
      </c>
      <c r="KAN15" s="5">
        <v>165347.52</v>
      </c>
      <c r="KAO15" s="5">
        <v>165347.52</v>
      </c>
      <c r="KAP15" s="5">
        <v>165347.52</v>
      </c>
      <c r="KAQ15" s="5">
        <v>165347.52</v>
      </c>
      <c r="KAR15" s="5">
        <v>165347.52</v>
      </c>
      <c r="KAS15" s="5">
        <v>165347.52</v>
      </c>
      <c r="KAT15" s="5">
        <v>165347.52</v>
      </c>
      <c r="KAU15" s="5">
        <v>165347.52</v>
      </c>
      <c r="KAV15" s="5">
        <v>165347.52</v>
      </c>
      <c r="KAW15" s="5">
        <v>165347.52</v>
      </c>
      <c r="KAX15" s="5">
        <v>165347.52</v>
      </c>
      <c r="KAY15" s="5">
        <v>165347.52</v>
      </c>
      <c r="KAZ15" s="5">
        <v>165347.52</v>
      </c>
      <c r="KBA15" s="5">
        <v>165347.52</v>
      </c>
      <c r="KBB15" s="5">
        <v>165347.52</v>
      </c>
      <c r="KBC15" s="5">
        <v>165347.52</v>
      </c>
      <c r="KBD15" s="5">
        <v>165347.52</v>
      </c>
      <c r="KBE15" s="5">
        <v>165347.52</v>
      </c>
      <c r="KBF15" s="5">
        <v>165347.52</v>
      </c>
      <c r="KBG15" s="5">
        <v>165347.52</v>
      </c>
      <c r="KBH15" s="5">
        <v>165347.52</v>
      </c>
      <c r="KBI15" s="5">
        <v>165347.52</v>
      </c>
      <c r="KBJ15" s="5">
        <v>165347.52</v>
      </c>
      <c r="KBK15" s="5">
        <v>165347.52</v>
      </c>
      <c r="KBL15" s="5">
        <v>165347.52</v>
      </c>
      <c r="KBM15" s="5">
        <v>165347.52</v>
      </c>
      <c r="KBN15" s="5">
        <v>165347.52</v>
      </c>
      <c r="KBO15" s="5">
        <v>165347.52</v>
      </c>
      <c r="KBP15" s="5">
        <v>165347.52</v>
      </c>
      <c r="KBQ15" s="5">
        <v>165347.52</v>
      </c>
      <c r="KBR15" s="5">
        <v>165347.52</v>
      </c>
      <c r="KBS15" s="5">
        <v>165347.52</v>
      </c>
      <c r="KBT15" s="5">
        <v>165347.52</v>
      </c>
      <c r="KBU15" s="5">
        <v>165347.52</v>
      </c>
      <c r="KBV15" s="5">
        <v>165347.52</v>
      </c>
      <c r="KBW15" s="5">
        <v>165347.52</v>
      </c>
      <c r="KBX15" s="5">
        <v>165347.52</v>
      </c>
      <c r="KBY15" s="5">
        <v>165347.52</v>
      </c>
      <c r="KBZ15" s="5">
        <v>165347.52</v>
      </c>
      <c r="KCA15" s="5">
        <v>165347.52</v>
      </c>
      <c r="KCB15" s="5">
        <v>165347.52</v>
      </c>
      <c r="KCC15" s="5">
        <v>165347.52</v>
      </c>
      <c r="KCD15" s="5">
        <v>165347.52</v>
      </c>
      <c r="KCE15" s="5">
        <v>165347.52</v>
      </c>
      <c r="KCF15" s="5">
        <v>165347.52</v>
      </c>
      <c r="KCG15" s="5">
        <v>165347.52</v>
      </c>
      <c r="KCH15" s="5">
        <v>165347.52</v>
      </c>
      <c r="KCI15" s="5">
        <v>165347.52</v>
      </c>
      <c r="KCJ15" s="5">
        <v>165347.52</v>
      </c>
      <c r="KCK15" s="5">
        <v>165347.52</v>
      </c>
      <c r="KCL15" s="5">
        <v>165347.52</v>
      </c>
      <c r="KCM15" s="5">
        <v>165347.52</v>
      </c>
      <c r="KCN15" s="5">
        <v>165347.52</v>
      </c>
      <c r="KCO15" s="5">
        <v>165347.52</v>
      </c>
      <c r="KCP15" s="5">
        <v>165347.52</v>
      </c>
      <c r="KCQ15" s="5">
        <v>165347.52</v>
      </c>
      <c r="KCR15" s="5">
        <v>165347.52</v>
      </c>
      <c r="KCS15" s="5">
        <v>165347.52</v>
      </c>
      <c r="KCT15" s="5">
        <v>165347.52</v>
      </c>
      <c r="KCU15" s="5">
        <v>165347.52</v>
      </c>
      <c r="KCV15" s="5">
        <v>165347.52</v>
      </c>
      <c r="KCW15" s="5">
        <v>165347.52</v>
      </c>
      <c r="KCX15" s="5">
        <v>165347.52</v>
      </c>
      <c r="KCY15" s="5">
        <v>165347.52</v>
      </c>
      <c r="KCZ15" s="5">
        <v>165347.52</v>
      </c>
      <c r="KDA15" s="5">
        <v>165347.52</v>
      </c>
      <c r="KDB15" s="5">
        <v>165347.52</v>
      </c>
      <c r="KDC15" s="5">
        <v>165347.52</v>
      </c>
      <c r="KDD15" s="5">
        <v>165347.52</v>
      </c>
      <c r="KDE15" s="5">
        <v>165347.52</v>
      </c>
      <c r="KDF15" s="5">
        <v>165347.52</v>
      </c>
      <c r="KDG15" s="5">
        <v>165347.52</v>
      </c>
      <c r="KDH15" s="5">
        <v>165347.52</v>
      </c>
      <c r="KDI15" s="5">
        <v>165347.52</v>
      </c>
      <c r="KDJ15" s="5">
        <v>165347.52</v>
      </c>
      <c r="KDK15" s="5">
        <v>165347.52</v>
      </c>
      <c r="KDL15" s="5">
        <v>165347.52</v>
      </c>
      <c r="KDM15" s="5">
        <v>165347.52</v>
      </c>
      <c r="KDN15" s="5">
        <v>165347.52</v>
      </c>
      <c r="KDO15" s="5">
        <v>165347.52</v>
      </c>
      <c r="KDP15" s="5">
        <v>165347.52</v>
      </c>
      <c r="KDQ15" s="5">
        <v>165347.52</v>
      </c>
      <c r="KDR15" s="5">
        <v>165347.52</v>
      </c>
      <c r="KDS15" s="5">
        <v>165347.52</v>
      </c>
      <c r="KDT15" s="5">
        <v>165347.52</v>
      </c>
      <c r="KDU15" s="5">
        <v>165347.52</v>
      </c>
      <c r="KDV15" s="5">
        <v>165347.52</v>
      </c>
      <c r="KDW15" s="5">
        <v>165347.52</v>
      </c>
      <c r="KDX15" s="5">
        <v>165347.52</v>
      </c>
      <c r="KDY15" s="5">
        <v>165347.52</v>
      </c>
      <c r="KDZ15" s="5">
        <v>165347.52</v>
      </c>
      <c r="KEA15" s="5">
        <v>165347.52</v>
      </c>
      <c r="KEB15" s="5">
        <v>165347.52</v>
      </c>
      <c r="KEC15" s="5">
        <v>165347.52</v>
      </c>
      <c r="KED15" s="5">
        <v>165347.52</v>
      </c>
      <c r="KEE15" s="5">
        <v>165347.52</v>
      </c>
      <c r="KEF15" s="5">
        <v>165347.52</v>
      </c>
      <c r="KEG15" s="5">
        <v>165347.52</v>
      </c>
      <c r="KEH15" s="5">
        <v>165347.52</v>
      </c>
      <c r="KEI15" s="5">
        <v>165347.52</v>
      </c>
      <c r="KEJ15" s="5">
        <v>165347.52</v>
      </c>
      <c r="KEK15" s="5">
        <v>165347.52</v>
      </c>
      <c r="KEL15" s="5">
        <v>165347.52</v>
      </c>
      <c r="KEM15" s="5">
        <v>165347.52</v>
      </c>
      <c r="KEN15" s="5">
        <v>165347.52</v>
      </c>
      <c r="KEO15" s="5">
        <v>165347.52</v>
      </c>
      <c r="KEP15" s="5">
        <v>165347.52</v>
      </c>
      <c r="KEQ15" s="5">
        <v>165347.52</v>
      </c>
      <c r="KER15" s="5">
        <v>165347.52</v>
      </c>
      <c r="KES15" s="5">
        <v>165347.52</v>
      </c>
      <c r="KET15" s="5">
        <v>165347.52</v>
      </c>
      <c r="KEU15" s="5">
        <v>165347.52</v>
      </c>
      <c r="KEV15" s="5">
        <v>165347.52</v>
      </c>
      <c r="KEW15" s="5">
        <v>165347.52</v>
      </c>
      <c r="KEX15" s="5">
        <v>165347.52</v>
      </c>
      <c r="KEY15" s="5">
        <v>165347.52</v>
      </c>
      <c r="KEZ15" s="5">
        <v>165347.52</v>
      </c>
      <c r="KFA15" s="5">
        <v>165347.52</v>
      </c>
      <c r="KFB15" s="5">
        <v>165347.52</v>
      </c>
      <c r="KFC15" s="5">
        <v>165347.52</v>
      </c>
      <c r="KFD15" s="5">
        <v>165347.52</v>
      </c>
      <c r="KFE15" s="5">
        <v>165347.52</v>
      </c>
      <c r="KFF15" s="5">
        <v>165347.52</v>
      </c>
      <c r="KFG15" s="5">
        <v>165347.52</v>
      </c>
      <c r="KFH15" s="5">
        <v>165347.52</v>
      </c>
      <c r="KFI15" s="5">
        <v>165347.52</v>
      </c>
      <c r="KFJ15" s="5">
        <v>165347.52</v>
      </c>
      <c r="KFK15" s="5">
        <v>165347.52</v>
      </c>
      <c r="KFL15" s="5">
        <v>165347.52</v>
      </c>
      <c r="KFM15" s="5">
        <v>165347.52</v>
      </c>
      <c r="KFN15" s="5">
        <v>165347.52</v>
      </c>
      <c r="KFO15" s="5">
        <v>165347.52</v>
      </c>
      <c r="KFP15" s="5">
        <v>165347.52</v>
      </c>
      <c r="KFQ15" s="5">
        <v>165347.52</v>
      </c>
      <c r="KFR15" s="5">
        <v>165347.52</v>
      </c>
      <c r="KFS15" s="5">
        <v>165347.52</v>
      </c>
      <c r="KFT15" s="5">
        <v>165347.52</v>
      </c>
      <c r="KFU15" s="5">
        <v>165347.52</v>
      </c>
      <c r="KFV15" s="5">
        <v>165347.52</v>
      </c>
      <c r="KFW15" s="5">
        <v>165347.52</v>
      </c>
      <c r="KFX15" s="5">
        <v>165347.52</v>
      </c>
      <c r="KFY15" s="5">
        <v>165347.52</v>
      </c>
      <c r="KFZ15" s="5">
        <v>165347.52</v>
      </c>
      <c r="KGA15" s="5">
        <v>165347.52</v>
      </c>
      <c r="KGB15" s="5">
        <v>165347.52</v>
      </c>
      <c r="KGC15" s="5">
        <v>165347.52</v>
      </c>
      <c r="KGD15" s="5">
        <v>165347.52</v>
      </c>
      <c r="KGE15" s="5">
        <v>165347.52</v>
      </c>
      <c r="KGF15" s="5">
        <v>165347.52</v>
      </c>
      <c r="KGG15" s="5">
        <v>165347.52</v>
      </c>
      <c r="KGH15" s="5">
        <v>165347.52</v>
      </c>
      <c r="KGI15" s="5">
        <v>165347.52</v>
      </c>
      <c r="KGJ15" s="5">
        <v>165347.52</v>
      </c>
      <c r="KGK15" s="5">
        <v>165347.52</v>
      </c>
      <c r="KGL15" s="5">
        <v>165347.52</v>
      </c>
      <c r="KGM15" s="5">
        <v>165347.52</v>
      </c>
      <c r="KGN15" s="5">
        <v>165347.52</v>
      </c>
      <c r="KGO15" s="5">
        <v>165347.52</v>
      </c>
      <c r="KGP15" s="5">
        <v>165347.52</v>
      </c>
      <c r="KGQ15" s="5">
        <v>165347.52</v>
      </c>
      <c r="KGR15" s="5">
        <v>165347.52</v>
      </c>
      <c r="KGS15" s="5">
        <v>165347.52</v>
      </c>
      <c r="KGT15" s="5">
        <v>165347.52</v>
      </c>
      <c r="KGU15" s="5">
        <v>165347.52</v>
      </c>
      <c r="KGV15" s="5">
        <v>165347.52</v>
      </c>
      <c r="KGW15" s="5">
        <v>165347.52</v>
      </c>
      <c r="KGX15" s="5">
        <v>165347.52</v>
      </c>
      <c r="KGY15" s="5">
        <v>165347.52</v>
      </c>
      <c r="KGZ15" s="5">
        <v>165347.52</v>
      </c>
      <c r="KHA15" s="5">
        <v>165347.52</v>
      </c>
      <c r="KHB15" s="5">
        <v>165347.52</v>
      </c>
      <c r="KHC15" s="5">
        <v>165347.52</v>
      </c>
      <c r="KHD15" s="5">
        <v>165347.52</v>
      </c>
      <c r="KHE15" s="5">
        <v>165347.52</v>
      </c>
      <c r="KHF15" s="5">
        <v>165347.52</v>
      </c>
      <c r="KHG15" s="5">
        <v>165347.52</v>
      </c>
      <c r="KHH15" s="5">
        <v>165347.52</v>
      </c>
      <c r="KHI15" s="5">
        <v>165347.52</v>
      </c>
      <c r="KHJ15" s="5">
        <v>165347.52</v>
      </c>
      <c r="KHK15" s="5">
        <v>165347.52</v>
      </c>
      <c r="KHL15" s="5">
        <v>165347.52</v>
      </c>
      <c r="KHM15" s="5">
        <v>165347.52</v>
      </c>
      <c r="KHN15" s="5">
        <v>165347.52</v>
      </c>
      <c r="KHO15" s="5">
        <v>165347.52</v>
      </c>
      <c r="KHP15" s="5">
        <v>165347.52</v>
      </c>
      <c r="KHQ15" s="5">
        <v>165347.52</v>
      </c>
      <c r="KHR15" s="5">
        <v>165347.52</v>
      </c>
      <c r="KHS15" s="5">
        <v>165347.52</v>
      </c>
      <c r="KHT15" s="5">
        <v>165347.52</v>
      </c>
      <c r="KHU15" s="5">
        <v>165347.52</v>
      </c>
      <c r="KHV15" s="5">
        <v>165347.52</v>
      </c>
      <c r="KHW15" s="5">
        <v>165347.52</v>
      </c>
      <c r="KHX15" s="5">
        <v>165347.52</v>
      </c>
      <c r="KHY15" s="5">
        <v>165347.52</v>
      </c>
      <c r="KHZ15" s="5">
        <v>165347.52</v>
      </c>
      <c r="KIA15" s="5">
        <v>165347.52</v>
      </c>
      <c r="KIB15" s="5">
        <v>165347.52</v>
      </c>
      <c r="KIC15" s="5">
        <v>165347.52</v>
      </c>
      <c r="KID15" s="5">
        <v>165347.52</v>
      </c>
      <c r="KIE15" s="5">
        <v>165347.52</v>
      </c>
      <c r="KIF15" s="5">
        <v>165347.52</v>
      </c>
      <c r="KIG15" s="5">
        <v>165347.52</v>
      </c>
      <c r="KIH15" s="5">
        <v>165347.52</v>
      </c>
      <c r="KII15" s="5">
        <v>165347.52</v>
      </c>
      <c r="KIJ15" s="5">
        <v>165347.52</v>
      </c>
      <c r="KIK15" s="5">
        <v>165347.52</v>
      </c>
      <c r="KIL15" s="5">
        <v>165347.52</v>
      </c>
      <c r="KIM15" s="5">
        <v>165347.52</v>
      </c>
      <c r="KIN15" s="5">
        <v>165347.52</v>
      </c>
      <c r="KIO15" s="5">
        <v>165347.52</v>
      </c>
      <c r="KIP15" s="5">
        <v>165347.52</v>
      </c>
      <c r="KIQ15" s="5">
        <v>165347.52</v>
      </c>
      <c r="KIR15" s="5">
        <v>165347.52</v>
      </c>
      <c r="KIS15" s="5">
        <v>165347.52</v>
      </c>
      <c r="KIT15" s="5">
        <v>165347.52</v>
      </c>
      <c r="KIU15" s="5">
        <v>165347.52</v>
      </c>
      <c r="KIV15" s="5">
        <v>165347.52</v>
      </c>
      <c r="KIW15" s="5">
        <v>165347.52</v>
      </c>
      <c r="KIX15" s="5">
        <v>165347.52</v>
      </c>
      <c r="KIY15" s="5">
        <v>165347.52</v>
      </c>
      <c r="KIZ15" s="5">
        <v>165347.52</v>
      </c>
      <c r="KJA15" s="5">
        <v>165347.52</v>
      </c>
      <c r="KJB15" s="5">
        <v>165347.52</v>
      </c>
      <c r="KJC15" s="5">
        <v>165347.52</v>
      </c>
      <c r="KJD15" s="5">
        <v>165347.52</v>
      </c>
      <c r="KJE15" s="5">
        <v>165347.52</v>
      </c>
      <c r="KJF15" s="5">
        <v>165347.52</v>
      </c>
      <c r="KJG15" s="5">
        <v>165347.52</v>
      </c>
      <c r="KJH15" s="5">
        <v>165347.52</v>
      </c>
      <c r="KJI15" s="5">
        <v>165347.52</v>
      </c>
      <c r="KJJ15" s="5">
        <v>165347.52</v>
      </c>
      <c r="KJK15" s="5">
        <v>165347.52</v>
      </c>
      <c r="KJL15" s="5">
        <v>165347.52</v>
      </c>
      <c r="KJM15" s="5">
        <v>165347.52</v>
      </c>
      <c r="KJN15" s="5">
        <v>165347.52</v>
      </c>
      <c r="KJO15" s="5">
        <v>165347.52</v>
      </c>
      <c r="KJP15" s="5">
        <v>165347.52</v>
      </c>
      <c r="KJQ15" s="5">
        <v>165347.52</v>
      </c>
      <c r="KJR15" s="5">
        <v>165347.52</v>
      </c>
      <c r="KJS15" s="5">
        <v>165347.52</v>
      </c>
      <c r="KJT15" s="5">
        <v>165347.52</v>
      </c>
      <c r="KJU15" s="5">
        <v>165347.52</v>
      </c>
      <c r="KJV15" s="5">
        <v>165347.52</v>
      </c>
      <c r="KJW15" s="5">
        <v>165347.52</v>
      </c>
      <c r="KJX15" s="5">
        <v>165347.52</v>
      </c>
      <c r="KJY15" s="5">
        <v>165347.52</v>
      </c>
      <c r="KJZ15" s="5">
        <v>165347.52</v>
      </c>
      <c r="KKA15" s="5">
        <v>165347.52</v>
      </c>
      <c r="KKB15" s="5">
        <v>165347.52</v>
      </c>
      <c r="KKC15" s="5">
        <v>165347.52</v>
      </c>
      <c r="KKD15" s="5">
        <v>165347.52</v>
      </c>
      <c r="KKE15" s="5">
        <v>165347.52</v>
      </c>
      <c r="KKF15" s="5">
        <v>165347.52</v>
      </c>
      <c r="KKG15" s="5">
        <v>165347.52</v>
      </c>
      <c r="KKH15" s="5">
        <v>165347.52</v>
      </c>
      <c r="KKI15" s="5">
        <v>165347.52</v>
      </c>
      <c r="KKJ15" s="5">
        <v>165347.52</v>
      </c>
      <c r="KKK15" s="5">
        <v>165347.52</v>
      </c>
      <c r="KKL15" s="5">
        <v>165347.52</v>
      </c>
      <c r="KKM15" s="5">
        <v>165347.52</v>
      </c>
      <c r="KKN15" s="5">
        <v>165347.52</v>
      </c>
      <c r="KKO15" s="5">
        <v>165347.52</v>
      </c>
      <c r="KKP15" s="5">
        <v>165347.52</v>
      </c>
      <c r="KKQ15" s="5">
        <v>165347.52</v>
      </c>
      <c r="KKR15" s="5">
        <v>165347.52</v>
      </c>
      <c r="KKS15" s="5">
        <v>165347.52</v>
      </c>
      <c r="KKT15" s="5">
        <v>165347.52</v>
      </c>
      <c r="KKU15" s="5">
        <v>165347.52</v>
      </c>
      <c r="KKV15" s="5">
        <v>165347.52</v>
      </c>
      <c r="KKW15" s="5">
        <v>165347.52</v>
      </c>
      <c r="KKX15" s="5">
        <v>165347.52</v>
      </c>
      <c r="KKY15" s="5">
        <v>165347.52</v>
      </c>
      <c r="KKZ15" s="5">
        <v>165347.52</v>
      </c>
      <c r="KLA15" s="5">
        <v>165347.52</v>
      </c>
      <c r="KLB15" s="5">
        <v>165347.52</v>
      </c>
      <c r="KLC15" s="5">
        <v>165347.52</v>
      </c>
      <c r="KLD15" s="5">
        <v>165347.52</v>
      </c>
      <c r="KLE15" s="5">
        <v>165347.52</v>
      </c>
      <c r="KLF15" s="5">
        <v>165347.52</v>
      </c>
      <c r="KLG15" s="5">
        <v>165347.52</v>
      </c>
      <c r="KLH15" s="5">
        <v>165347.52</v>
      </c>
      <c r="KLI15" s="5">
        <v>165347.52</v>
      </c>
      <c r="KLJ15" s="5">
        <v>165347.52</v>
      </c>
      <c r="KLK15" s="5">
        <v>165347.52</v>
      </c>
      <c r="KLL15" s="5">
        <v>165347.52</v>
      </c>
      <c r="KLM15" s="5">
        <v>165347.52</v>
      </c>
      <c r="KLN15" s="5">
        <v>165347.52</v>
      </c>
      <c r="KLO15" s="5">
        <v>165347.52</v>
      </c>
      <c r="KLP15" s="5">
        <v>165347.52</v>
      </c>
      <c r="KLQ15" s="5">
        <v>165347.52</v>
      </c>
      <c r="KLR15" s="5">
        <v>165347.52</v>
      </c>
      <c r="KLS15" s="5">
        <v>165347.52</v>
      </c>
      <c r="KLT15" s="5">
        <v>165347.52</v>
      </c>
      <c r="KLU15" s="5">
        <v>165347.52</v>
      </c>
      <c r="KLV15" s="5">
        <v>165347.52</v>
      </c>
      <c r="KLW15" s="5">
        <v>165347.52</v>
      </c>
      <c r="KLX15" s="5">
        <v>165347.52</v>
      </c>
      <c r="KLY15" s="5">
        <v>165347.52</v>
      </c>
      <c r="KLZ15" s="5">
        <v>165347.52</v>
      </c>
      <c r="KMA15" s="5">
        <v>165347.52</v>
      </c>
      <c r="KMB15" s="5">
        <v>165347.52</v>
      </c>
      <c r="KMC15" s="5">
        <v>165347.52</v>
      </c>
      <c r="KMD15" s="5">
        <v>165347.52</v>
      </c>
      <c r="KME15" s="5">
        <v>165347.52</v>
      </c>
      <c r="KMF15" s="5">
        <v>165347.52</v>
      </c>
      <c r="KMG15" s="5">
        <v>165347.52</v>
      </c>
      <c r="KMH15" s="5">
        <v>165347.52</v>
      </c>
      <c r="KMI15" s="5">
        <v>165347.52</v>
      </c>
      <c r="KMJ15" s="5">
        <v>165347.52</v>
      </c>
      <c r="KMK15" s="5">
        <v>165347.52</v>
      </c>
      <c r="KML15" s="5">
        <v>165347.52</v>
      </c>
      <c r="KMM15" s="5">
        <v>165347.52</v>
      </c>
      <c r="KMN15" s="5">
        <v>165347.52</v>
      </c>
      <c r="KMO15" s="5">
        <v>165347.52</v>
      </c>
      <c r="KMP15" s="5">
        <v>165347.52</v>
      </c>
      <c r="KMQ15" s="5">
        <v>165347.52</v>
      </c>
      <c r="KMR15" s="5">
        <v>165347.52</v>
      </c>
      <c r="KMS15" s="5">
        <v>165347.52</v>
      </c>
      <c r="KMT15" s="5">
        <v>165347.52</v>
      </c>
      <c r="KMU15" s="5">
        <v>165347.52</v>
      </c>
      <c r="KMV15" s="5">
        <v>165347.52</v>
      </c>
      <c r="KMW15" s="5">
        <v>165347.52</v>
      </c>
      <c r="KMX15" s="5">
        <v>165347.52</v>
      </c>
      <c r="KMY15" s="5">
        <v>165347.52</v>
      </c>
      <c r="KMZ15" s="5">
        <v>165347.52</v>
      </c>
      <c r="KNA15" s="5">
        <v>165347.52</v>
      </c>
      <c r="KNB15" s="5">
        <v>165347.52</v>
      </c>
      <c r="KNC15" s="5">
        <v>165347.52</v>
      </c>
      <c r="KND15" s="5">
        <v>165347.52</v>
      </c>
      <c r="KNE15" s="5">
        <v>165347.52</v>
      </c>
      <c r="KNF15" s="5">
        <v>165347.52</v>
      </c>
      <c r="KNG15" s="5">
        <v>165347.52</v>
      </c>
      <c r="KNH15" s="5">
        <v>165347.52</v>
      </c>
      <c r="KNI15" s="5">
        <v>165347.52</v>
      </c>
      <c r="KNJ15" s="5">
        <v>165347.52</v>
      </c>
      <c r="KNK15" s="5">
        <v>165347.52</v>
      </c>
      <c r="KNL15" s="5">
        <v>165347.52</v>
      </c>
      <c r="KNM15" s="5">
        <v>165347.52</v>
      </c>
      <c r="KNN15" s="5">
        <v>165347.52</v>
      </c>
      <c r="KNO15" s="5">
        <v>165347.52</v>
      </c>
      <c r="KNP15" s="5">
        <v>165347.52</v>
      </c>
      <c r="KNQ15" s="5">
        <v>165347.52</v>
      </c>
      <c r="KNR15" s="5">
        <v>165347.52</v>
      </c>
      <c r="KNS15" s="5">
        <v>165347.52</v>
      </c>
      <c r="KNT15" s="5">
        <v>165347.52</v>
      </c>
      <c r="KNU15" s="5">
        <v>165347.52</v>
      </c>
      <c r="KNV15" s="5">
        <v>165347.52</v>
      </c>
      <c r="KNW15" s="5">
        <v>165347.52</v>
      </c>
      <c r="KNX15" s="5">
        <v>165347.52</v>
      </c>
      <c r="KNY15" s="5">
        <v>165347.52</v>
      </c>
      <c r="KNZ15" s="5">
        <v>165347.52</v>
      </c>
      <c r="KOA15" s="5">
        <v>165347.52</v>
      </c>
      <c r="KOB15" s="5">
        <v>165347.52</v>
      </c>
      <c r="KOC15" s="5">
        <v>165347.52</v>
      </c>
      <c r="KOD15" s="5">
        <v>165347.52</v>
      </c>
      <c r="KOE15" s="5">
        <v>165347.52</v>
      </c>
      <c r="KOF15" s="5">
        <v>165347.52</v>
      </c>
      <c r="KOG15" s="5">
        <v>165347.52</v>
      </c>
      <c r="KOH15" s="5">
        <v>165347.52</v>
      </c>
      <c r="KOI15" s="5">
        <v>165347.52</v>
      </c>
      <c r="KOJ15" s="5">
        <v>165347.52</v>
      </c>
      <c r="KOK15" s="5">
        <v>165347.52</v>
      </c>
      <c r="KOL15" s="5">
        <v>165347.52</v>
      </c>
      <c r="KOM15" s="5">
        <v>165347.52</v>
      </c>
      <c r="KON15" s="5">
        <v>165347.52</v>
      </c>
      <c r="KOO15" s="5">
        <v>165347.52</v>
      </c>
      <c r="KOP15" s="5">
        <v>165347.52</v>
      </c>
      <c r="KOQ15" s="5">
        <v>165347.52</v>
      </c>
      <c r="KOR15" s="5">
        <v>165347.52</v>
      </c>
      <c r="KOS15" s="5">
        <v>165347.52</v>
      </c>
      <c r="KOT15" s="5">
        <v>165347.52</v>
      </c>
      <c r="KOU15" s="5">
        <v>165347.52</v>
      </c>
      <c r="KOV15" s="5">
        <v>165347.52</v>
      </c>
      <c r="KOW15" s="5">
        <v>165347.52</v>
      </c>
      <c r="KOX15" s="5">
        <v>165347.52</v>
      </c>
      <c r="KOY15" s="5">
        <v>165347.52</v>
      </c>
      <c r="KOZ15" s="5">
        <v>165347.52</v>
      </c>
      <c r="KPA15" s="5">
        <v>165347.52</v>
      </c>
      <c r="KPB15" s="5">
        <v>165347.52</v>
      </c>
      <c r="KPC15" s="5">
        <v>165347.52</v>
      </c>
      <c r="KPD15" s="5">
        <v>165347.52</v>
      </c>
      <c r="KPE15" s="5">
        <v>165347.52</v>
      </c>
      <c r="KPF15" s="5">
        <v>165347.52</v>
      </c>
      <c r="KPG15" s="5">
        <v>165347.52</v>
      </c>
      <c r="KPH15" s="5">
        <v>165347.52</v>
      </c>
      <c r="KPI15" s="5">
        <v>165347.52</v>
      </c>
      <c r="KPJ15" s="5">
        <v>165347.52</v>
      </c>
      <c r="KPK15" s="5">
        <v>165347.52</v>
      </c>
      <c r="KPL15" s="5">
        <v>165347.52</v>
      </c>
      <c r="KPM15" s="5">
        <v>165347.52</v>
      </c>
      <c r="KPN15" s="5">
        <v>165347.52</v>
      </c>
      <c r="KPO15" s="5">
        <v>165347.52</v>
      </c>
      <c r="KPP15" s="5">
        <v>165347.52</v>
      </c>
      <c r="KPQ15" s="5">
        <v>165347.52</v>
      </c>
      <c r="KPR15" s="5">
        <v>165347.52</v>
      </c>
      <c r="KPS15" s="5">
        <v>165347.52</v>
      </c>
      <c r="KPT15" s="5">
        <v>165347.52</v>
      </c>
      <c r="KPU15" s="5">
        <v>165347.52</v>
      </c>
      <c r="KPV15" s="5">
        <v>165347.52</v>
      </c>
      <c r="KPW15" s="5">
        <v>165347.52</v>
      </c>
      <c r="KPX15" s="5">
        <v>165347.52</v>
      </c>
      <c r="KPY15" s="5">
        <v>165347.52</v>
      </c>
      <c r="KPZ15" s="5">
        <v>165347.52</v>
      </c>
      <c r="KQA15" s="5">
        <v>165347.52</v>
      </c>
      <c r="KQB15" s="5">
        <v>165347.52</v>
      </c>
      <c r="KQC15" s="5">
        <v>165347.52</v>
      </c>
      <c r="KQD15" s="5">
        <v>165347.52</v>
      </c>
      <c r="KQE15" s="5">
        <v>165347.52</v>
      </c>
      <c r="KQF15" s="5">
        <v>165347.52</v>
      </c>
      <c r="KQG15" s="5">
        <v>165347.52</v>
      </c>
      <c r="KQH15" s="5">
        <v>165347.52</v>
      </c>
      <c r="KQI15" s="5">
        <v>165347.52</v>
      </c>
      <c r="KQJ15" s="5">
        <v>165347.52</v>
      </c>
      <c r="KQK15" s="5">
        <v>165347.52</v>
      </c>
      <c r="KQL15" s="5">
        <v>165347.52</v>
      </c>
      <c r="KQM15" s="5">
        <v>165347.52</v>
      </c>
      <c r="KQN15" s="5">
        <v>165347.52</v>
      </c>
      <c r="KQO15" s="5">
        <v>165347.52</v>
      </c>
      <c r="KQP15" s="5">
        <v>165347.52</v>
      </c>
      <c r="KQQ15" s="5">
        <v>165347.52</v>
      </c>
      <c r="KQR15" s="5">
        <v>165347.52</v>
      </c>
      <c r="KQS15" s="5">
        <v>165347.52</v>
      </c>
      <c r="KQT15" s="5">
        <v>165347.52</v>
      </c>
      <c r="KQU15" s="5">
        <v>165347.52</v>
      </c>
      <c r="KQV15" s="5">
        <v>165347.52</v>
      </c>
      <c r="KQW15" s="5">
        <v>165347.52</v>
      </c>
      <c r="KQX15" s="5">
        <v>165347.52</v>
      </c>
      <c r="KQY15" s="5">
        <v>165347.52</v>
      </c>
      <c r="KQZ15" s="5">
        <v>165347.52</v>
      </c>
      <c r="KRA15" s="5">
        <v>165347.52</v>
      </c>
      <c r="KRB15" s="5">
        <v>165347.52</v>
      </c>
      <c r="KRC15" s="5">
        <v>165347.52</v>
      </c>
      <c r="KRD15" s="5">
        <v>165347.52</v>
      </c>
      <c r="KRE15" s="5">
        <v>165347.52</v>
      </c>
      <c r="KRF15" s="5">
        <v>165347.52</v>
      </c>
      <c r="KRG15" s="5">
        <v>165347.52</v>
      </c>
      <c r="KRH15" s="5">
        <v>165347.52</v>
      </c>
      <c r="KRI15" s="5">
        <v>165347.52</v>
      </c>
      <c r="KRJ15" s="5">
        <v>165347.52</v>
      </c>
      <c r="KRK15" s="5">
        <v>165347.52</v>
      </c>
      <c r="KRL15" s="5">
        <v>165347.52</v>
      </c>
      <c r="KRM15" s="5">
        <v>165347.52</v>
      </c>
      <c r="KRN15" s="5">
        <v>165347.52</v>
      </c>
      <c r="KRO15" s="5">
        <v>165347.52</v>
      </c>
      <c r="KRP15" s="5">
        <v>165347.52</v>
      </c>
      <c r="KRQ15" s="5">
        <v>165347.52</v>
      </c>
      <c r="KRR15" s="5">
        <v>165347.52</v>
      </c>
      <c r="KRS15" s="5">
        <v>165347.52</v>
      </c>
      <c r="KRT15" s="5">
        <v>165347.52</v>
      </c>
      <c r="KRU15" s="5">
        <v>165347.52</v>
      </c>
      <c r="KRV15" s="5">
        <v>165347.52</v>
      </c>
      <c r="KRW15" s="5">
        <v>165347.52</v>
      </c>
      <c r="KRX15" s="5">
        <v>165347.52</v>
      </c>
      <c r="KRY15" s="5">
        <v>165347.52</v>
      </c>
      <c r="KRZ15" s="5">
        <v>165347.52</v>
      </c>
      <c r="KSA15" s="5">
        <v>165347.52</v>
      </c>
      <c r="KSB15" s="5">
        <v>165347.52</v>
      </c>
      <c r="KSC15" s="5">
        <v>165347.52</v>
      </c>
      <c r="KSD15" s="5">
        <v>165347.52</v>
      </c>
      <c r="KSE15" s="5">
        <v>165347.52</v>
      </c>
      <c r="KSF15" s="5">
        <v>165347.52</v>
      </c>
      <c r="KSG15" s="5">
        <v>165347.52</v>
      </c>
      <c r="KSH15" s="5">
        <v>165347.52</v>
      </c>
      <c r="KSI15" s="5">
        <v>165347.52</v>
      </c>
      <c r="KSJ15" s="5">
        <v>165347.52</v>
      </c>
      <c r="KSK15" s="5">
        <v>165347.52</v>
      </c>
      <c r="KSL15" s="5">
        <v>165347.52</v>
      </c>
      <c r="KSM15" s="5">
        <v>165347.52</v>
      </c>
      <c r="KSN15" s="5">
        <v>165347.52</v>
      </c>
      <c r="KSO15" s="5">
        <v>165347.52</v>
      </c>
      <c r="KSP15" s="5">
        <v>165347.52</v>
      </c>
      <c r="KSQ15" s="5">
        <v>165347.52</v>
      </c>
      <c r="KSR15" s="5">
        <v>165347.52</v>
      </c>
      <c r="KSS15" s="5">
        <v>165347.52</v>
      </c>
      <c r="KST15" s="5">
        <v>165347.52</v>
      </c>
      <c r="KSU15" s="5">
        <v>165347.52</v>
      </c>
      <c r="KSV15" s="5">
        <v>165347.52</v>
      </c>
      <c r="KSW15" s="5">
        <v>165347.52</v>
      </c>
      <c r="KSX15" s="5">
        <v>165347.52</v>
      </c>
      <c r="KSY15" s="5">
        <v>165347.52</v>
      </c>
      <c r="KSZ15" s="5">
        <v>165347.52</v>
      </c>
      <c r="KTA15" s="5">
        <v>165347.52</v>
      </c>
      <c r="KTB15" s="5">
        <v>165347.52</v>
      </c>
      <c r="KTC15" s="5">
        <v>165347.52</v>
      </c>
      <c r="KTD15" s="5">
        <v>165347.52</v>
      </c>
      <c r="KTE15" s="5">
        <v>165347.52</v>
      </c>
      <c r="KTF15" s="5">
        <v>165347.52</v>
      </c>
      <c r="KTG15" s="5">
        <v>165347.52</v>
      </c>
      <c r="KTH15" s="5">
        <v>165347.52</v>
      </c>
      <c r="KTI15" s="5">
        <v>165347.52</v>
      </c>
      <c r="KTJ15" s="5">
        <v>165347.52</v>
      </c>
      <c r="KTK15" s="5">
        <v>165347.52</v>
      </c>
      <c r="KTL15" s="5">
        <v>165347.52</v>
      </c>
      <c r="KTM15" s="5">
        <v>165347.52</v>
      </c>
      <c r="KTN15" s="5">
        <v>165347.52</v>
      </c>
      <c r="KTO15" s="5">
        <v>165347.52</v>
      </c>
      <c r="KTP15" s="5">
        <v>165347.52</v>
      </c>
      <c r="KTQ15" s="5">
        <v>165347.52</v>
      </c>
      <c r="KTR15" s="5">
        <v>165347.52</v>
      </c>
      <c r="KTS15" s="5">
        <v>165347.52</v>
      </c>
      <c r="KTT15" s="5">
        <v>165347.52</v>
      </c>
      <c r="KTU15" s="5">
        <v>165347.52</v>
      </c>
      <c r="KTV15" s="5">
        <v>165347.52</v>
      </c>
      <c r="KTW15" s="5">
        <v>165347.52</v>
      </c>
      <c r="KTX15" s="5">
        <v>165347.52</v>
      </c>
      <c r="KTY15" s="5">
        <v>165347.52</v>
      </c>
      <c r="KTZ15" s="5">
        <v>165347.52</v>
      </c>
      <c r="KUA15" s="5">
        <v>165347.52</v>
      </c>
      <c r="KUB15" s="5">
        <v>165347.52</v>
      </c>
      <c r="KUC15" s="5">
        <v>165347.52</v>
      </c>
      <c r="KUD15" s="5">
        <v>165347.52</v>
      </c>
      <c r="KUE15" s="5">
        <v>165347.52</v>
      </c>
      <c r="KUF15" s="5">
        <v>165347.52</v>
      </c>
      <c r="KUG15" s="5">
        <v>165347.52</v>
      </c>
      <c r="KUH15" s="5">
        <v>165347.52</v>
      </c>
      <c r="KUI15" s="5">
        <v>165347.52</v>
      </c>
      <c r="KUJ15" s="5">
        <v>165347.52</v>
      </c>
      <c r="KUK15" s="5">
        <v>165347.52</v>
      </c>
      <c r="KUL15" s="5">
        <v>165347.52</v>
      </c>
      <c r="KUM15" s="5">
        <v>165347.52</v>
      </c>
      <c r="KUN15" s="5">
        <v>165347.52</v>
      </c>
      <c r="KUO15" s="5">
        <v>165347.52</v>
      </c>
      <c r="KUP15" s="5">
        <v>165347.52</v>
      </c>
      <c r="KUQ15" s="5">
        <v>165347.52</v>
      </c>
      <c r="KUR15" s="5">
        <v>165347.52</v>
      </c>
      <c r="KUS15" s="5">
        <v>165347.52</v>
      </c>
      <c r="KUT15" s="5">
        <v>165347.52</v>
      </c>
      <c r="KUU15" s="5">
        <v>165347.52</v>
      </c>
      <c r="KUV15" s="5">
        <v>165347.52</v>
      </c>
      <c r="KUW15" s="5">
        <v>165347.52</v>
      </c>
      <c r="KUX15" s="5">
        <v>165347.52</v>
      </c>
      <c r="KUY15" s="5">
        <v>165347.52</v>
      </c>
      <c r="KUZ15" s="5">
        <v>165347.52</v>
      </c>
      <c r="KVA15" s="5">
        <v>165347.52</v>
      </c>
      <c r="KVB15" s="5">
        <v>165347.52</v>
      </c>
      <c r="KVC15" s="5">
        <v>165347.52</v>
      </c>
      <c r="KVD15" s="5">
        <v>165347.52</v>
      </c>
      <c r="KVE15" s="5">
        <v>165347.52</v>
      </c>
      <c r="KVF15" s="5">
        <v>165347.52</v>
      </c>
      <c r="KVG15" s="5">
        <v>165347.52</v>
      </c>
      <c r="KVH15" s="5">
        <v>165347.52</v>
      </c>
      <c r="KVI15" s="5">
        <v>165347.52</v>
      </c>
      <c r="KVJ15" s="5">
        <v>165347.52</v>
      </c>
      <c r="KVK15" s="5">
        <v>165347.52</v>
      </c>
      <c r="KVL15" s="5">
        <v>165347.52</v>
      </c>
      <c r="KVM15" s="5">
        <v>165347.52</v>
      </c>
      <c r="KVN15" s="5">
        <v>165347.52</v>
      </c>
      <c r="KVO15" s="5">
        <v>165347.52</v>
      </c>
      <c r="KVP15" s="5">
        <v>165347.52</v>
      </c>
      <c r="KVQ15" s="5">
        <v>165347.52</v>
      </c>
      <c r="KVR15" s="5">
        <v>165347.52</v>
      </c>
      <c r="KVS15" s="5">
        <v>165347.52</v>
      </c>
      <c r="KVT15" s="5">
        <v>165347.52</v>
      </c>
      <c r="KVU15" s="5">
        <v>165347.52</v>
      </c>
      <c r="KVV15" s="5">
        <v>165347.52</v>
      </c>
      <c r="KVW15" s="5">
        <v>165347.52</v>
      </c>
      <c r="KVX15" s="5">
        <v>165347.52</v>
      </c>
      <c r="KVY15" s="5">
        <v>165347.52</v>
      </c>
      <c r="KVZ15" s="5">
        <v>165347.52</v>
      </c>
      <c r="KWA15" s="5">
        <v>165347.52</v>
      </c>
      <c r="KWB15" s="5">
        <v>165347.52</v>
      </c>
      <c r="KWC15" s="5">
        <v>165347.52</v>
      </c>
      <c r="KWD15" s="5">
        <v>165347.52</v>
      </c>
      <c r="KWE15" s="5">
        <v>165347.52</v>
      </c>
      <c r="KWF15" s="5">
        <v>165347.52</v>
      </c>
      <c r="KWG15" s="5">
        <v>165347.52</v>
      </c>
      <c r="KWH15" s="5">
        <v>165347.52</v>
      </c>
      <c r="KWI15" s="5">
        <v>165347.52</v>
      </c>
      <c r="KWJ15" s="5">
        <v>165347.52</v>
      </c>
      <c r="KWK15" s="5">
        <v>165347.52</v>
      </c>
      <c r="KWL15" s="5">
        <v>165347.52</v>
      </c>
      <c r="KWM15" s="5">
        <v>165347.52</v>
      </c>
      <c r="KWN15" s="5">
        <v>165347.52</v>
      </c>
      <c r="KWO15" s="5">
        <v>165347.52</v>
      </c>
      <c r="KWP15" s="5">
        <v>165347.52</v>
      </c>
      <c r="KWQ15" s="5">
        <v>165347.52</v>
      </c>
      <c r="KWR15" s="5">
        <v>165347.52</v>
      </c>
      <c r="KWS15" s="5">
        <v>165347.52</v>
      </c>
      <c r="KWT15" s="5">
        <v>165347.52</v>
      </c>
      <c r="KWU15" s="5">
        <v>165347.52</v>
      </c>
      <c r="KWV15" s="5">
        <v>165347.52</v>
      </c>
      <c r="KWW15" s="5">
        <v>165347.52</v>
      </c>
      <c r="KWX15" s="5">
        <v>165347.52</v>
      </c>
      <c r="KWY15" s="5">
        <v>165347.52</v>
      </c>
      <c r="KWZ15" s="5">
        <v>165347.52</v>
      </c>
      <c r="KXA15" s="5">
        <v>165347.52</v>
      </c>
      <c r="KXB15" s="5">
        <v>165347.52</v>
      </c>
      <c r="KXC15" s="5">
        <v>165347.52</v>
      </c>
      <c r="KXD15" s="5">
        <v>165347.52</v>
      </c>
      <c r="KXE15" s="5">
        <v>165347.52</v>
      </c>
      <c r="KXF15" s="5">
        <v>165347.52</v>
      </c>
      <c r="KXG15" s="5">
        <v>165347.52</v>
      </c>
      <c r="KXH15" s="5">
        <v>165347.52</v>
      </c>
      <c r="KXI15" s="5">
        <v>165347.52</v>
      </c>
      <c r="KXJ15" s="5">
        <v>165347.52</v>
      </c>
      <c r="KXK15" s="5">
        <v>165347.52</v>
      </c>
      <c r="KXL15" s="5">
        <v>165347.52</v>
      </c>
      <c r="KXM15" s="5">
        <v>165347.52</v>
      </c>
      <c r="KXN15" s="5">
        <v>165347.52</v>
      </c>
      <c r="KXO15" s="5">
        <v>165347.52</v>
      </c>
      <c r="KXP15" s="5">
        <v>165347.52</v>
      </c>
      <c r="KXQ15" s="5">
        <v>165347.52</v>
      </c>
      <c r="KXR15" s="5">
        <v>165347.52</v>
      </c>
      <c r="KXS15" s="5">
        <v>165347.52</v>
      </c>
      <c r="KXT15" s="5">
        <v>165347.52</v>
      </c>
      <c r="KXU15" s="5">
        <v>165347.52</v>
      </c>
      <c r="KXV15" s="5">
        <v>165347.52</v>
      </c>
      <c r="KXW15" s="5">
        <v>165347.52</v>
      </c>
      <c r="KXX15" s="5">
        <v>165347.52</v>
      </c>
      <c r="KXY15" s="5">
        <v>165347.52</v>
      </c>
      <c r="KXZ15" s="5">
        <v>165347.52</v>
      </c>
      <c r="KYA15" s="5">
        <v>165347.52</v>
      </c>
      <c r="KYB15" s="5">
        <v>165347.52</v>
      </c>
      <c r="KYC15" s="5">
        <v>165347.52</v>
      </c>
      <c r="KYD15" s="5">
        <v>165347.52</v>
      </c>
      <c r="KYE15" s="5">
        <v>165347.52</v>
      </c>
      <c r="KYF15" s="5">
        <v>165347.52</v>
      </c>
      <c r="KYG15" s="5">
        <v>165347.52</v>
      </c>
      <c r="KYH15" s="5">
        <v>165347.52</v>
      </c>
      <c r="KYI15" s="5">
        <v>165347.52</v>
      </c>
      <c r="KYJ15" s="5">
        <v>165347.52</v>
      </c>
      <c r="KYK15" s="5">
        <v>165347.52</v>
      </c>
      <c r="KYL15" s="5">
        <v>165347.52</v>
      </c>
      <c r="KYM15" s="5">
        <v>165347.52</v>
      </c>
      <c r="KYN15" s="5">
        <v>165347.52</v>
      </c>
      <c r="KYO15" s="5">
        <v>165347.52</v>
      </c>
      <c r="KYP15" s="5">
        <v>165347.52</v>
      </c>
      <c r="KYQ15" s="5">
        <v>165347.52</v>
      </c>
      <c r="KYR15" s="5">
        <v>165347.52</v>
      </c>
      <c r="KYS15" s="5">
        <v>165347.52</v>
      </c>
      <c r="KYT15" s="5">
        <v>165347.52</v>
      </c>
      <c r="KYU15" s="5">
        <v>165347.52</v>
      </c>
      <c r="KYV15" s="5">
        <v>165347.52</v>
      </c>
      <c r="KYW15" s="5">
        <v>165347.52</v>
      </c>
      <c r="KYX15" s="5">
        <v>165347.52</v>
      </c>
      <c r="KYY15" s="5">
        <v>165347.52</v>
      </c>
      <c r="KYZ15" s="5">
        <v>165347.52</v>
      </c>
      <c r="KZA15" s="5">
        <v>165347.52</v>
      </c>
      <c r="KZB15" s="5">
        <v>165347.52</v>
      </c>
      <c r="KZC15" s="5">
        <v>165347.52</v>
      </c>
      <c r="KZD15" s="5">
        <v>165347.52</v>
      </c>
      <c r="KZE15" s="5">
        <v>165347.52</v>
      </c>
      <c r="KZF15" s="5">
        <v>165347.52</v>
      </c>
      <c r="KZG15" s="5">
        <v>165347.52</v>
      </c>
      <c r="KZH15" s="5">
        <v>165347.52</v>
      </c>
      <c r="KZI15" s="5">
        <v>165347.52</v>
      </c>
      <c r="KZJ15" s="5">
        <v>165347.52</v>
      </c>
      <c r="KZK15" s="5">
        <v>165347.52</v>
      </c>
      <c r="KZL15" s="5">
        <v>165347.52</v>
      </c>
      <c r="KZM15" s="5">
        <v>165347.52</v>
      </c>
      <c r="KZN15" s="5">
        <v>165347.52</v>
      </c>
      <c r="KZO15" s="5">
        <v>165347.52</v>
      </c>
      <c r="KZP15" s="5">
        <v>165347.52</v>
      </c>
      <c r="KZQ15" s="5">
        <v>165347.52</v>
      </c>
      <c r="KZR15" s="5">
        <v>165347.52</v>
      </c>
      <c r="KZS15" s="5">
        <v>165347.52</v>
      </c>
      <c r="KZT15" s="5">
        <v>165347.52</v>
      </c>
      <c r="KZU15" s="5">
        <v>165347.52</v>
      </c>
      <c r="KZV15" s="5">
        <v>165347.52</v>
      </c>
      <c r="KZW15" s="5">
        <v>165347.52</v>
      </c>
      <c r="KZX15" s="5">
        <v>165347.52</v>
      </c>
      <c r="KZY15" s="5">
        <v>165347.52</v>
      </c>
      <c r="KZZ15" s="5">
        <v>165347.52</v>
      </c>
      <c r="LAA15" s="5">
        <v>165347.52</v>
      </c>
      <c r="LAB15" s="5">
        <v>165347.52</v>
      </c>
      <c r="LAC15" s="5">
        <v>165347.52</v>
      </c>
      <c r="LAD15" s="5">
        <v>165347.52</v>
      </c>
      <c r="LAE15" s="5">
        <v>165347.52</v>
      </c>
      <c r="LAF15" s="5">
        <v>165347.52</v>
      </c>
      <c r="LAG15" s="5">
        <v>165347.52</v>
      </c>
      <c r="LAH15" s="5">
        <v>165347.52</v>
      </c>
      <c r="LAI15" s="5">
        <v>165347.52</v>
      </c>
      <c r="LAJ15" s="5">
        <v>165347.52</v>
      </c>
      <c r="LAK15" s="5">
        <v>165347.52</v>
      </c>
      <c r="LAL15" s="5">
        <v>165347.52</v>
      </c>
      <c r="LAM15" s="5">
        <v>165347.52</v>
      </c>
      <c r="LAN15" s="5">
        <v>165347.52</v>
      </c>
      <c r="LAO15" s="5">
        <v>165347.52</v>
      </c>
      <c r="LAP15" s="5">
        <v>165347.52</v>
      </c>
      <c r="LAQ15" s="5">
        <v>165347.52</v>
      </c>
      <c r="LAR15" s="5">
        <v>165347.52</v>
      </c>
      <c r="LAS15" s="5">
        <v>165347.52</v>
      </c>
      <c r="LAT15" s="5">
        <v>165347.52</v>
      </c>
      <c r="LAU15" s="5">
        <v>165347.52</v>
      </c>
      <c r="LAV15" s="5">
        <v>165347.52</v>
      </c>
      <c r="LAW15" s="5">
        <v>165347.52</v>
      </c>
      <c r="LAX15" s="5">
        <v>165347.52</v>
      </c>
      <c r="LAY15" s="5">
        <v>165347.52</v>
      </c>
      <c r="LAZ15" s="5">
        <v>165347.52</v>
      </c>
      <c r="LBA15" s="5">
        <v>165347.52</v>
      </c>
      <c r="LBB15" s="5">
        <v>165347.52</v>
      </c>
      <c r="LBC15" s="5">
        <v>165347.52</v>
      </c>
      <c r="LBD15" s="5">
        <v>165347.52</v>
      </c>
      <c r="LBE15" s="5">
        <v>165347.52</v>
      </c>
      <c r="LBF15" s="5">
        <v>165347.52</v>
      </c>
      <c r="LBG15" s="5">
        <v>165347.52</v>
      </c>
      <c r="LBH15" s="5">
        <v>165347.52</v>
      </c>
      <c r="LBI15" s="5">
        <v>165347.52</v>
      </c>
      <c r="LBJ15" s="5">
        <v>165347.52</v>
      </c>
      <c r="LBK15" s="5">
        <v>165347.52</v>
      </c>
      <c r="LBL15" s="5">
        <v>165347.52</v>
      </c>
      <c r="LBM15" s="5">
        <v>165347.52</v>
      </c>
      <c r="LBN15" s="5">
        <v>165347.52</v>
      </c>
      <c r="LBO15" s="5">
        <v>165347.52</v>
      </c>
      <c r="LBP15" s="5">
        <v>165347.52</v>
      </c>
      <c r="LBQ15" s="5">
        <v>165347.52</v>
      </c>
      <c r="LBR15" s="5">
        <v>165347.52</v>
      </c>
      <c r="LBS15" s="5">
        <v>165347.52</v>
      </c>
      <c r="LBT15" s="5">
        <v>165347.52</v>
      </c>
      <c r="LBU15" s="5">
        <v>165347.52</v>
      </c>
      <c r="LBV15" s="5">
        <v>165347.52</v>
      </c>
      <c r="LBW15" s="5">
        <v>165347.52</v>
      </c>
      <c r="LBX15" s="5">
        <v>165347.52</v>
      </c>
      <c r="LBY15" s="5">
        <v>165347.52</v>
      </c>
      <c r="LBZ15" s="5">
        <v>165347.52</v>
      </c>
      <c r="LCA15" s="5">
        <v>165347.52</v>
      </c>
      <c r="LCB15" s="5">
        <v>165347.52</v>
      </c>
      <c r="LCC15" s="5">
        <v>165347.52</v>
      </c>
      <c r="LCD15" s="5">
        <v>165347.52</v>
      </c>
      <c r="LCE15" s="5">
        <v>165347.52</v>
      </c>
      <c r="LCF15" s="5">
        <v>165347.52</v>
      </c>
      <c r="LCG15" s="5">
        <v>165347.52</v>
      </c>
      <c r="LCH15" s="5">
        <v>165347.52</v>
      </c>
      <c r="LCI15" s="5">
        <v>165347.52</v>
      </c>
      <c r="LCJ15" s="5">
        <v>165347.52</v>
      </c>
      <c r="LCK15" s="5">
        <v>165347.52</v>
      </c>
      <c r="LCL15" s="5">
        <v>165347.52</v>
      </c>
      <c r="LCM15" s="5">
        <v>165347.52</v>
      </c>
      <c r="LCN15" s="5">
        <v>165347.52</v>
      </c>
      <c r="LCO15" s="5">
        <v>165347.52</v>
      </c>
      <c r="LCP15" s="5">
        <v>165347.52</v>
      </c>
      <c r="LCQ15" s="5">
        <v>165347.52</v>
      </c>
      <c r="LCR15" s="5">
        <v>165347.52</v>
      </c>
      <c r="LCS15" s="5">
        <v>165347.52</v>
      </c>
      <c r="LCT15" s="5">
        <v>165347.52</v>
      </c>
      <c r="LCU15" s="5">
        <v>165347.52</v>
      </c>
      <c r="LCV15" s="5">
        <v>165347.52</v>
      </c>
      <c r="LCW15" s="5">
        <v>165347.52</v>
      </c>
      <c r="LCX15" s="5">
        <v>165347.52</v>
      </c>
      <c r="LCY15" s="5">
        <v>165347.52</v>
      </c>
      <c r="LCZ15" s="5">
        <v>165347.52</v>
      </c>
      <c r="LDA15" s="5">
        <v>165347.52</v>
      </c>
      <c r="LDB15" s="5">
        <v>165347.52</v>
      </c>
      <c r="LDC15" s="5">
        <v>165347.52</v>
      </c>
      <c r="LDD15" s="5">
        <v>165347.52</v>
      </c>
      <c r="LDE15" s="5">
        <v>165347.52</v>
      </c>
      <c r="LDF15" s="5">
        <v>165347.52</v>
      </c>
      <c r="LDG15" s="5">
        <v>165347.52</v>
      </c>
      <c r="LDH15" s="5">
        <v>165347.52</v>
      </c>
      <c r="LDI15" s="5">
        <v>165347.52</v>
      </c>
      <c r="LDJ15" s="5">
        <v>165347.52</v>
      </c>
      <c r="LDK15" s="5">
        <v>165347.52</v>
      </c>
      <c r="LDL15" s="5">
        <v>165347.52</v>
      </c>
      <c r="LDM15" s="5">
        <v>165347.52</v>
      </c>
      <c r="LDN15" s="5">
        <v>165347.52</v>
      </c>
      <c r="LDO15" s="5">
        <v>165347.52</v>
      </c>
      <c r="LDP15" s="5">
        <v>165347.52</v>
      </c>
      <c r="LDQ15" s="5">
        <v>165347.52</v>
      </c>
      <c r="LDR15" s="5">
        <v>165347.52</v>
      </c>
      <c r="LDS15" s="5">
        <v>165347.52</v>
      </c>
      <c r="LDT15" s="5">
        <v>165347.52</v>
      </c>
      <c r="LDU15" s="5">
        <v>165347.52</v>
      </c>
      <c r="LDV15" s="5">
        <v>165347.52</v>
      </c>
      <c r="LDW15" s="5">
        <v>165347.52</v>
      </c>
      <c r="LDX15" s="5">
        <v>165347.52</v>
      </c>
      <c r="LDY15" s="5">
        <v>165347.52</v>
      </c>
      <c r="LDZ15" s="5">
        <v>165347.52</v>
      </c>
      <c r="LEA15" s="5">
        <v>165347.52</v>
      </c>
      <c r="LEB15" s="5">
        <v>165347.52</v>
      </c>
      <c r="LEC15" s="5">
        <v>165347.52</v>
      </c>
      <c r="LED15" s="5">
        <v>165347.52</v>
      </c>
      <c r="LEE15" s="5">
        <v>165347.52</v>
      </c>
      <c r="LEF15" s="5">
        <v>165347.52</v>
      </c>
      <c r="LEG15" s="5">
        <v>165347.52</v>
      </c>
      <c r="LEH15" s="5">
        <v>165347.52</v>
      </c>
      <c r="LEI15" s="5">
        <v>165347.52</v>
      </c>
      <c r="LEJ15" s="5">
        <v>165347.52</v>
      </c>
      <c r="LEK15" s="5">
        <v>165347.52</v>
      </c>
      <c r="LEL15" s="5">
        <v>165347.52</v>
      </c>
      <c r="LEM15" s="5">
        <v>165347.52</v>
      </c>
      <c r="LEN15" s="5">
        <v>165347.52</v>
      </c>
      <c r="LEO15" s="5">
        <v>165347.52</v>
      </c>
      <c r="LEP15" s="5">
        <v>165347.52</v>
      </c>
      <c r="LEQ15" s="5">
        <v>165347.52</v>
      </c>
      <c r="LER15" s="5">
        <v>165347.52</v>
      </c>
      <c r="LES15" s="5">
        <v>165347.52</v>
      </c>
      <c r="LET15" s="5">
        <v>165347.52</v>
      </c>
      <c r="LEU15" s="5">
        <v>165347.52</v>
      </c>
      <c r="LEV15" s="5">
        <v>165347.52</v>
      </c>
      <c r="LEW15" s="5">
        <v>165347.52</v>
      </c>
      <c r="LEX15" s="5">
        <v>165347.52</v>
      </c>
      <c r="LEY15" s="5">
        <v>165347.52</v>
      </c>
      <c r="LEZ15" s="5">
        <v>165347.52</v>
      </c>
      <c r="LFA15" s="5">
        <v>165347.52</v>
      </c>
      <c r="LFB15" s="5">
        <v>165347.52</v>
      </c>
      <c r="LFC15" s="5">
        <v>165347.52</v>
      </c>
      <c r="LFD15" s="5">
        <v>165347.52</v>
      </c>
      <c r="LFE15" s="5">
        <v>165347.52</v>
      </c>
      <c r="LFF15" s="5">
        <v>165347.52</v>
      </c>
      <c r="LFG15" s="5">
        <v>165347.52</v>
      </c>
      <c r="LFH15" s="5">
        <v>165347.52</v>
      </c>
      <c r="LFI15" s="5">
        <v>165347.52</v>
      </c>
      <c r="LFJ15" s="5">
        <v>165347.52</v>
      </c>
      <c r="LFK15" s="5">
        <v>165347.52</v>
      </c>
      <c r="LFL15" s="5">
        <v>165347.52</v>
      </c>
      <c r="LFM15" s="5">
        <v>165347.52</v>
      </c>
      <c r="LFN15" s="5">
        <v>165347.52</v>
      </c>
      <c r="LFO15" s="5">
        <v>165347.52</v>
      </c>
      <c r="LFP15" s="5">
        <v>165347.52</v>
      </c>
      <c r="LFQ15" s="5">
        <v>165347.52</v>
      </c>
      <c r="LFR15" s="5">
        <v>165347.52</v>
      </c>
      <c r="LFS15" s="5">
        <v>165347.52</v>
      </c>
      <c r="LFT15" s="5">
        <v>165347.52</v>
      </c>
      <c r="LFU15" s="5">
        <v>165347.52</v>
      </c>
      <c r="LFV15" s="5">
        <v>165347.52</v>
      </c>
      <c r="LFW15" s="5">
        <v>165347.52</v>
      </c>
      <c r="LFX15" s="5">
        <v>165347.52</v>
      </c>
      <c r="LFY15" s="5">
        <v>165347.52</v>
      </c>
      <c r="LFZ15" s="5">
        <v>165347.52</v>
      </c>
      <c r="LGA15" s="5">
        <v>165347.52</v>
      </c>
      <c r="LGB15" s="5">
        <v>165347.52</v>
      </c>
      <c r="LGC15" s="5">
        <v>165347.52</v>
      </c>
      <c r="LGD15" s="5">
        <v>165347.52</v>
      </c>
      <c r="LGE15" s="5">
        <v>165347.52</v>
      </c>
      <c r="LGF15" s="5">
        <v>165347.52</v>
      </c>
      <c r="LGG15" s="5">
        <v>165347.52</v>
      </c>
      <c r="LGH15" s="5">
        <v>165347.52</v>
      </c>
      <c r="LGI15" s="5">
        <v>165347.52</v>
      </c>
      <c r="LGJ15" s="5">
        <v>165347.52</v>
      </c>
      <c r="LGK15" s="5">
        <v>165347.52</v>
      </c>
      <c r="LGL15" s="5">
        <v>165347.52</v>
      </c>
      <c r="LGM15" s="5">
        <v>165347.52</v>
      </c>
      <c r="LGN15" s="5">
        <v>165347.52</v>
      </c>
      <c r="LGO15" s="5">
        <v>165347.52</v>
      </c>
      <c r="LGP15" s="5">
        <v>165347.52</v>
      </c>
      <c r="LGQ15" s="5">
        <v>165347.52</v>
      </c>
      <c r="LGR15" s="5">
        <v>165347.52</v>
      </c>
      <c r="LGS15" s="5">
        <v>165347.52</v>
      </c>
      <c r="LGT15" s="5">
        <v>165347.52</v>
      </c>
      <c r="LGU15" s="5">
        <v>165347.52</v>
      </c>
      <c r="LGV15" s="5">
        <v>165347.52</v>
      </c>
      <c r="LGW15" s="5">
        <v>165347.52</v>
      </c>
      <c r="LGX15" s="5">
        <v>165347.52</v>
      </c>
      <c r="LGY15" s="5">
        <v>165347.52</v>
      </c>
      <c r="LGZ15" s="5">
        <v>165347.52</v>
      </c>
      <c r="LHA15" s="5">
        <v>165347.52</v>
      </c>
      <c r="LHB15" s="5">
        <v>165347.52</v>
      </c>
      <c r="LHC15" s="5">
        <v>165347.52</v>
      </c>
      <c r="LHD15" s="5">
        <v>165347.52</v>
      </c>
      <c r="LHE15" s="5">
        <v>165347.52</v>
      </c>
      <c r="LHF15" s="5">
        <v>165347.52</v>
      </c>
      <c r="LHG15" s="5">
        <v>165347.52</v>
      </c>
      <c r="LHH15" s="5">
        <v>165347.52</v>
      </c>
      <c r="LHI15" s="5">
        <v>165347.52</v>
      </c>
      <c r="LHJ15" s="5">
        <v>165347.52</v>
      </c>
      <c r="LHK15" s="5">
        <v>165347.52</v>
      </c>
      <c r="LHL15" s="5">
        <v>165347.52</v>
      </c>
      <c r="LHM15" s="5">
        <v>165347.52</v>
      </c>
      <c r="LHN15" s="5">
        <v>165347.52</v>
      </c>
      <c r="LHO15" s="5">
        <v>165347.52</v>
      </c>
      <c r="LHP15" s="5">
        <v>165347.52</v>
      </c>
      <c r="LHQ15" s="5">
        <v>165347.52</v>
      </c>
      <c r="LHR15" s="5">
        <v>165347.52</v>
      </c>
      <c r="LHS15" s="5">
        <v>165347.52</v>
      </c>
      <c r="LHT15" s="5">
        <v>165347.52</v>
      </c>
      <c r="LHU15" s="5">
        <v>165347.52</v>
      </c>
      <c r="LHV15" s="5">
        <v>165347.52</v>
      </c>
      <c r="LHW15" s="5">
        <v>165347.52</v>
      </c>
      <c r="LHX15" s="5">
        <v>165347.52</v>
      </c>
      <c r="LHY15" s="5">
        <v>165347.52</v>
      </c>
      <c r="LHZ15" s="5">
        <v>165347.52</v>
      </c>
      <c r="LIA15" s="5">
        <v>165347.52</v>
      </c>
      <c r="LIB15" s="5">
        <v>165347.52</v>
      </c>
      <c r="LIC15" s="5">
        <v>165347.52</v>
      </c>
      <c r="LID15" s="5">
        <v>165347.52</v>
      </c>
      <c r="LIE15" s="5">
        <v>165347.52</v>
      </c>
      <c r="LIF15" s="5">
        <v>165347.52</v>
      </c>
      <c r="LIG15" s="5">
        <v>165347.52</v>
      </c>
      <c r="LIH15" s="5">
        <v>165347.52</v>
      </c>
      <c r="LII15" s="5">
        <v>165347.52</v>
      </c>
      <c r="LIJ15" s="5">
        <v>165347.52</v>
      </c>
      <c r="LIK15" s="5">
        <v>165347.52</v>
      </c>
      <c r="LIL15" s="5">
        <v>165347.52</v>
      </c>
      <c r="LIM15" s="5">
        <v>165347.52</v>
      </c>
      <c r="LIN15" s="5">
        <v>165347.52</v>
      </c>
      <c r="LIO15" s="5">
        <v>165347.52</v>
      </c>
      <c r="LIP15" s="5">
        <v>165347.52</v>
      </c>
      <c r="LIQ15" s="5">
        <v>165347.52</v>
      </c>
      <c r="LIR15" s="5">
        <v>165347.52</v>
      </c>
      <c r="LIS15" s="5">
        <v>165347.52</v>
      </c>
      <c r="LIT15" s="5">
        <v>165347.52</v>
      </c>
      <c r="LIU15" s="5">
        <v>165347.52</v>
      </c>
      <c r="LIV15" s="5">
        <v>165347.52</v>
      </c>
      <c r="LIW15" s="5">
        <v>165347.52</v>
      </c>
      <c r="LIX15" s="5">
        <v>165347.52</v>
      </c>
      <c r="LIY15" s="5">
        <v>165347.52</v>
      </c>
      <c r="LIZ15" s="5">
        <v>165347.52</v>
      </c>
      <c r="LJA15" s="5">
        <v>165347.52</v>
      </c>
      <c r="LJB15" s="5">
        <v>165347.52</v>
      </c>
      <c r="LJC15" s="5">
        <v>165347.52</v>
      </c>
      <c r="LJD15" s="5">
        <v>165347.52</v>
      </c>
      <c r="LJE15" s="5">
        <v>165347.52</v>
      </c>
      <c r="LJF15" s="5">
        <v>165347.52</v>
      </c>
      <c r="LJG15" s="5">
        <v>165347.52</v>
      </c>
      <c r="LJH15" s="5">
        <v>165347.52</v>
      </c>
      <c r="LJI15" s="5">
        <v>165347.52</v>
      </c>
      <c r="LJJ15" s="5">
        <v>165347.52</v>
      </c>
      <c r="LJK15" s="5">
        <v>165347.52</v>
      </c>
      <c r="LJL15" s="5">
        <v>165347.52</v>
      </c>
      <c r="LJM15" s="5">
        <v>165347.52</v>
      </c>
      <c r="LJN15" s="5">
        <v>165347.52</v>
      </c>
      <c r="LJO15" s="5">
        <v>165347.52</v>
      </c>
      <c r="LJP15" s="5">
        <v>165347.52</v>
      </c>
      <c r="LJQ15" s="5">
        <v>165347.52</v>
      </c>
      <c r="LJR15" s="5">
        <v>165347.52</v>
      </c>
      <c r="LJS15" s="5">
        <v>165347.52</v>
      </c>
      <c r="LJT15" s="5">
        <v>165347.52</v>
      </c>
      <c r="LJU15" s="5">
        <v>165347.52</v>
      </c>
      <c r="LJV15" s="5">
        <v>165347.52</v>
      </c>
      <c r="LJW15" s="5">
        <v>165347.52</v>
      </c>
      <c r="LJX15" s="5">
        <v>165347.52</v>
      </c>
      <c r="LJY15" s="5">
        <v>165347.52</v>
      </c>
      <c r="LJZ15" s="5">
        <v>165347.52</v>
      </c>
      <c r="LKA15" s="5">
        <v>165347.52</v>
      </c>
      <c r="LKB15" s="5">
        <v>165347.52</v>
      </c>
      <c r="LKC15" s="5">
        <v>165347.52</v>
      </c>
      <c r="LKD15" s="5">
        <v>165347.52</v>
      </c>
      <c r="LKE15" s="5">
        <v>165347.52</v>
      </c>
      <c r="LKF15" s="5">
        <v>165347.52</v>
      </c>
      <c r="LKG15" s="5">
        <v>165347.52</v>
      </c>
      <c r="LKH15" s="5">
        <v>165347.52</v>
      </c>
      <c r="LKI15" s="5">
        <v>165347.52</v>
      </c>
      <c r="LKJ15" s="5">
        <v>165347.52</v>
      </c>
      <c r="LKK15" s="5">
        <v>165347.52</v>
      </c>
      <c r="LKL15" s="5">
        <v>165347.52</v>
      </c>
      <c r="LKM15" s="5">
        <v>165347.52</v>
      </c>
      <c r="LKN15" s="5">
        <v>165347.52</v>
      </c>
      <c r="LKO15" s="5">
        <v>165347.52</v>
      </c>
      <c r="LKP15" s="5">
        <v>165347.52</v>
      </c>
      <c r="LKQ15" s="5">
        <v>165347.52</v>
      </c>
      <c r="LKR15" s="5">
        <v>165347.52</v>
      </c>
      <c r="LKS15" s="5">
        <v>165347.52</v>
      </c>
      <c r="LKT15" s="5">
        <v>165347.52</v>
      </c>
      <c r="LKU15" s="5">
        <v>165347.52</v>
      </c>
      <c r="LKV15" s="5">
        <v>165347.52</v>
      </c>
      <c r="LKW15" s="5">
        <v>165347.52</v>
      </c>
      <c r="LKX15" s="5">
        <v>165347.52</v>
      </c>
      <c r="LKY15" s="5">
        <v>165347.52</v>
      </c>
      <c r="LKZ15" s="5">
        <v>165347.52</v>
      </c>
      <c r="LLA15" s="5">
        <v>165347.52</v>
      </c>
      <c r="LLB15" s="5">
        <v>165347.52</v>
      </c>
      <c r="LLC15" s="5">
        <v>165347.52</v>
      </c>
      <c r="LLD15" s="5">
        <v>165347.52</v>
      </c>
      <c r="LLE15" s="5">
        <v>165347.52</v>
      </c>
      <c r="LLF15" s="5">
        <v>165347.52</v>
      </c>
      <c r="LLG15" s="5">
        <v>165347.52</v>
      </c>
      <c r="LLH15" s="5">
        <v>165347.52</v>
      </c>
      <c r="LLI15" s="5">
        <v>165347.52</v>
      </c>
      <c r="LLJ15" s="5">
        <v>165347.52</v>
      </c>
      <c r="LLK15" s="5">
        <v>165347.52</v>
      </c>
      <c r="LLL15" s="5">
        <v>165347.52</v>
      </c>
      <c r="LLM15" s="5">
        <v>165347.52</v>
      </c>
      <c r="LLN15" s="5">
        <v>165347.52</v>
      </c>
      <c r="LLO15" s="5">
        <v>165347.52</v>
      </c>
      <c r="LLP15" s="5">
        <v>165347.52</v>
      </c>
      <c r="LLQ15" s="5">
        <v>165347.52</v>
      </c>
      <c r="LLR15" s="5">
        <v>165347.52</v>
      </c>
      <c r="LLS15" s="5">
        <v>165347.52</v>
      </c>
      <c r="LLT15" s="5">
        <v>165347.52</v>
      </c>
      <c r="LLU15" s="5">
        <v>165347.52</v>
      </c>
      <c r="LLV15" s="5">
        <v>165347.52</v>
      </c>
      <c r="LLW15" s="5">
        <v>165347.52</v>
      </c>
      <c r="LLX15" s="5">
        <v>165347.52</v>
      </c>
      <c r="LLY15" s="5">
        <v>165347.52</v>
      </c>
      <c r="LLZ15" s="5">
        <v>165347.52</v>
      </c>
      <c r="LMA15" s="5">
        <v>165347.52</v>
      </c>
      <c r="LMB15" s="5">
        <v>165347.52</v>
      </c>
      <c r="LMC15" s="5">
        <v>165347.52</v>
      </c>
      <c r="LMD15" s="5">
        <v>165347.52</v>
      </c>
      <c r="LME15" s="5">
        <v>165347.52</v>
      </c>
      <c r="LMF15" s="5">
        <v>165347.52</v>
      </c>
      <c r="LMG15" s="5">
        <v>165347.52</v>
      </c>
      <c r="LMH15" s="5">
        <v>165347.52</v>
      </c>
      <c r="LMI15" s="5">
        <v>165347.52</v>
      </c>
      <c r="LMJ15" s="5">
        <v>165347.52</v>
      </c>
      <c r="LMK15" s="5">
        <v>165347.52</v>
      </c>
      <c r="LML15" s="5">
        <v>165347.52</v>
      </c>
      <c r="LMM15" s="5">
        <v>165347.52</v>
      </c>
      <c r="LMN15" s="5">
        <v>165347.52</v>
      </c>
      <c r="LMO15" s="5">
        <v>165347.52</v>
      </c>
      <c r="LMP15" s="5">
        <v>165347.52</v>
      </c>
      <c r="LMQ15" s="5">
        <v>165347.52</v>
      </c>
      <c r="LMR15" s="5">
        <v>165347.52</v>
      </c>
      <c r="LMS15" s="5">
        <v>165347.52</v>
      </c>
      <c r="LMT15" s="5">
        <v>165347.52</v>
      </c>
      <c r="LMU15" s="5">
        <v>165347.52</v>
      </c>
      <c r="LMV15" s="5">
        <v>165347.52</v>
      </c>
      <c r="LMW15" s="5">
        <v>165347.52</v>
      </c>
      <c r="LMX15" s="5">
        <v>165347.52</v>
      </c>
      <c r="LMY15" s="5">
        <v>165347.52</v>
      </c>
      <c r="LMZ15" s="5">
        <v>165347.52</v>
      </c>
      <c r="LNA15" s="5">
        <v>165347.52</v>
      </c>
      <c r="LNB15" s="5">
        <v>165347.52</v>
      </c>
      <c r="LNC15" s="5">
        <v>165347.52</v>
      </c>
      <c r="LND15" s="5">
        <v>165347.52</v>
      </c>
      <c r="LNE15" s="5">
        <v>165347.52</v>
      </c>
      <c r="LNF15" s="5">
        <v>165347.52</v>
      </c>
      <c r="LNG15" s="5">
        <v>165347.52</v>
      </c>
      <c r="LNH15" s="5">
        <v>165347.52</v>
      </c>
      <c r="LNI15" s="5">
        <v>165347.52</v>
      </c>
      <c r="LNJ15" s="5">
        <v>165347.52</v>
      </c>
      <c r="LNK15" s="5">
        <v>165347.52</v>
      </c>
      <c r="LNL15" s="5">
        <v>165347.52</v>
      </c>
      <c r="LNM15" s="5">
        <v>165347.52</v>
      </c>
      <c r="LNN15" s="5">
        <v>165347.52</v>
      </c>
      <c r="LNO15" s="5">
        <v>165347.52</v>
      </c>
      <c r="LNP15" s="5">
        <v>165347.52</v>
      </c>
      <c r="LNQ15" s="5">
        <v>165347.52</v>
      </c>
      <c r="LNR15" s="5">
        <v>165347.52</v>
      </c>
      <c r="LNS15" s="5">
        <v>165347.52</v>
      </c>
      <c r="LNT15" s="5">
        <v>165347.52</v>
      </c>
      <c r="LNU15" s="5">
        <v>165347.52</v>
      </c>
      <c r="LNV15" s="5">
        <v>165347.52</v>
      </c>
      <c r="LNW15" s="5">
        <v>165347.52</v>
      </c>
      <c r="LNX15" s="5">
        <v>165347.52</v>
      </c>
      <c r="LNY15" s="5">
        <v>165347.52</v>
      </c>
      <c r="LNZ15" s="5">
        <v>165347.52</v>
      </c>
      <c r="LOA15" s="5">
        <v>165347.52</v>
      </c>
      <c r="LOB15" s="5">
        <v>165347.52</v>
      </c>
      <c r="LOC15" s="5">
        <v>165347.52</v>
      </c>
      <c r="LOD15" s="5">
        <v>165347.52</v>
      </c>
      <c r="LOE15" s="5">
        <v>165347.52</v>
      </c>
      <c r="LOF15" s="5">
        <v>165347.52</v>
      </c>
      <c r="LOG15" s="5">
        <v>165347.52</v>
      </c>
      <c r="LOH15" s="5">
        <v>165347.52</v>
      </c>
      <c r="LOI15" s="5">
        <v>165347.52</v>
      </c>
      <c r="LOJ15" s="5">
        <v>165347.52</v>
      </c>
      <c r="LOK15" s="5">
        <v>165347.52</v>
      </c>
      <c r="LOL15" s="5">
        <v>165347.52</v>
      </c>
      <c r="LOM15" s="5">
        <v>165347.52</v>
      </c>
      <c r="LON15" s="5">
        <v>165347.52</v>
      </c>
      <c r="LOO15" s="5">
        <v>165347.52</v>
      </c>
      <c r="LOP15" s="5">
        <v>165347.52</v>
      </c>
      <c r="LOQ15" s="5">
        <v>165347.52</v>
      </c>
      <c r="LOR15" s="5">
        <v>165347.52</v>
      </c>
      <c r="LOS15" s="5">
        <v>165347.52</v>
      </c>
      <c r="LOT15" s="5">
        <v>165347.52</v>
      </c>
      <c r="LOU15" s="5">
        <v>165347.52</v>
      </c>
      <c r="LOV15" s="5">
        <v>165347.52</v>
      </c>
      <c r="LOW15" s="5">
        <v>165347.52</v>
      </c>
      <c r="LOX15" s="5">
        <v>165347.52</v>
      </c>
      <c r="LOY15" s="5">
        <v>165347.52</v>
      </c>
      <c r="LOZ15" s="5">
        <v>165347.52</v>
      </c>
      <c r="LPA15" s="5">
        <v>165347.52</v>
      </c>
      <c r="LPB15" s="5">
        <v>165347.52</v>
      </c>
      <c r="LPC15" s="5">
        <v>165347.52</v>
      </c>
      <c r="LPD15" s="5">
        <v>165347.52</v>
      </c>
      <c r="LPE15" s="5">
        <v>165347.52</v>
      </c>
      <c r="LPF15" s="5">
        <v>165347.52</v>
      </c>
      <c r="LPG15" s="5">
        <v>165347.52</v>
      </c>
      <c r="LPH15" s="5">
        <v>165347.52</v>
      </c>
      <c r="LPI15" s="5">
        <v>165347.52</v>
      </c>
      <c r="LPJ15" s="5">
        <v>165347.52</v>
      </c>
      <c r="LPK15" s="5">
        <v>165347.52</v>
      </c>
      <c r="LPL15" s="5">
        <v>165347.52</v>
      </c>
      <c r="LPM15" s="5">
        <v>165347.52</v>
      </c>
      <c r="LPN15" s="5">
        <v>165347.52</v>
      </c>
      <c r="LPO15" s="5">
        <v>165347.52</v>
      </c>
      <c r="LPP15" s="5">
        <v>165347.52</v>
      </c>
      <c r="LPQ15" s="5">
        <v>165347.52</v>
      </c>
      <c r="LPR15" s="5">
        <v>165347.52</v>
      </c>
      <c r="LPS15" s="5">
        <v>165347.52</v>
      </c>
      <c r="LPT15" s="5">
        <v>165347.52</v>
      </c>
      <c r="LPU15" s="5">
        <v>165347.52</v>
      </c>
      <c r="LPV15" s="5">
        <v>165347.52</v>
      </c>
      <c r="LPW15" s="5">
        <v>165347.52</v>
      </c>
      <c r="LPX15" s="5">
        <v>165347.52</v>
      </c>
      <c r="LPY15" s="5">
        <v>165347.52</v>
      </c>
      <c r="LPZ15" s="5">
        <v>165347.52</v>
      </c>
      <c r="LQA15" s="5">
        <v>165347.52</v>
      </c>
      <c r="LQB15" s="5">
        <v>165347.52</v>
      </c>
      <c r="LQC15" s="5">
        <v>165347.52</v>
      </c>
      <c r="LQD15" s="5">
        <v>165347.52</v>
      </c>
      <c r="LQE15" s="5">
        <v>165347.52</v>
      </c>
      <c r="LQF15" s="5">
        <v>165347.52</v>
      </c>
      <c r="LQG15" s="5">
        <v>165347.52</v>
      </c>
      <c r="LQH15" s="5">
        <v>165347.52</v>
      </c>
      <c r="LQI15" s="5">
        <v>165347.52</v>
      </c>
      <c r="LQJ15" s="5">
        <v>165347.52</v>
      </c>
      <c r="LQK15" s="5">
        <v>165347.52</v>
      </c>
      <c r="LQL15" s="5">
        <v>165347.52</v>
      </c>
      <c r="LQM15" s="5">
        <v>165347.52</v>
      </c>
      <c r="LQN15" s="5">
        <v>165347.52</v>
      </c>
      <c r="LQO15" s="5">
        <v>165347.52</v>
      </c>
      <c r="LQP15" s="5">
        <v>165347.52</v>
      </c>
      <c r="LQQ15" s="5">
        <v>165347.52</v>
      </c>
      <c r="LQR15" s="5">
        <v>165347.52</v>
      </c>
      <c r="LQS15" s="5">
        <v>165347.52</v>
      </c>
      <c r="LQT15" s="5">
        <v>165347.52</v>
      </c>
      <c r="LQU15" s="5">
        <v>165347.52</v>
      </c>
      <c r="LQV15" s="5">
        <v>165347.52</v>
      </c>
      <c r="LQW15" s="5">
        <v>165347.52</v>
      </c>
      <c r="LQX15" s="5">
        <v>165347.52</v>
      </c>
      <c r="LQY15" s="5">
        <v>165347.52</v>
      </c>
      <c r="LQZ15" s="5">
        <v>165347.52</v>
      </c>
      <c r="LRA15" s="5">
        <v>165347.52</v>
      </c>
      <c r="LRB15" s="5">
        <v>165347.52</v>
      </c>
      <c r="LRC15" s="5">
        <v>165347.52</v>
      </c>
      <c r="LRD15" s="5">
        <v>165347.52</v>
      </c>
      <c r="LRE15" s="5">
        <v>165347.52</v>
      </c>
      <c r="LRF15" s="5">
        <v>165347.52</v>
      </c>
      <c r="LRG15" s="5">
        <v>165347.52</v>
      </c>
      <c r="LRH15" s="5">
        <v>165347.52</v>
      </c>
      <c r="LRI15" s="5">
        <v>165347.52</v>
      </c>
      <c r="LRJ15" s="5">
        <v>165347.52</v>
      </c>
      <c r="LRK15" s="5">
        <v>165347.52</v>
      </c>
      <c r="LRL15" s="5">
        <v>165347.52</v>
      </c>
      <c r="LRM15" s="5">
        <v>165347.52</v>
      </c>
      <c r="LRN15" s="5">
        <v>165347.52</v>
      </c>
      <c r="LRO15" s="5">
        <v>165347.52</v>
      </c>
      <c r="LRP15" s="5">
        <v>165347.52</v>
      </c>
      <c r="LRQ15" s="5">
        <v>165347.52</v>
      </c>
      <c r="LRR15" s="5">
        <v>165347.52</v>
      </c>
      <c r="LRS15" s="5">
        <v>165347.52</v>
      </c>
      <c r="LRT15" s="5">
        <v>165347.52</v>
      </c>
      <c r="LRU15" s="5">
        <v>165347.52</v>
      </c>
      <c r="LRV15" s="5">
        <v>165347.52</v>
      </c>
      <c r="LRW15" s="5">
        <v>165347.52</v>
      </c>
      <c r="LRX15" s="5">
        <v>165347.52</v>
      </c>
      <c r="LRY15" s="5">
        <v>165347.52</v>
      </c>
      <c r="LRZ15" s="5">
        <v>165347.52</v>
      </c>
      <c r="LSA15" s="5">
        <v>165347.52</v>
      </c>
      <c r="LSB15" s="5">
        <v>165347.52</v>
      </c>
      <c r="LSC15" s="5">
        <v>165347.52</v>
      </c>
      <c r="LSD15" s="5">
        <v>165347.52</v>
      </c>
      <c r="LSE15" s="5">
        <v>165347.52</v>
      </c>
      <c r="LSF15" s="5">
        <v>165347.52</v>
      </c>
      <c r="LSG15" s="5">
        <v>165347.52</v>
      </c>
      <c r="LSH15" s="5">
        <v>165347.52</v>
      </c>
      <c r="LSI15" s="5">
        <v>165347.52</v>
      </c>
      <c r="LSJ15" s="5">
        <v>165347.52</v>
      </c>
      <c r="LSK15" s="5">
        <v>165347.52</v>
      </c>
      <c r="LSL15" s="5">
        <v>165347.52</v>
      </c>
      <c r="LSM15" s="5">
        <v>165347.52</v>
      </c>
      <c r="LSN15" s="5">
        <v>165347.52</v>
      </c>
      <c r="LSO15" s="5">
        <v>165347.52</v>
      </c>
      <c r="LSP15" s="5">
        <v>165347.52</v>
      </c>
      <c r="LSQ15" s="5">
        <v>165347.52</v>
      </c>
      <c r="LSR15" s="5">
        <v>165347.52</v>
      </c>
      <c r="LSS15" s="5">
        <v>165347.52</v>
      </c>
      <c r="LST15" s="5">
        <v>165347.52</v>
      </c>
      <c r="LSU15" s="5">
        <v>165347.52</v>
      </c>
      <c r="LSV15" s="5">
        <v>165347.52</v>
      </c>
      <c r="LSW15" s="5">
        <v>165347.52</v>
      </c>
      <c r="LSX15" s="5">
        <v>165347.52</v>
      </c>
      <c r="LSY15" s="5">
        <v>165347.52</v>
      </c>
      <c r="LSZ15" s="5">
        <v>165347.52</v>
      </c>
      <c r="LTA15" s="5">
        <v>165347.52</v>
      </c>
      <c r="LTB15" s="5">
        <v>165347.52</v>
      </c>
      <c r="LTC15" s="5">
        <v>165347.52</v>
      </c>
      <c r="LTD15" s="5">
        <v>165347.52</v>
      </c>
      <c r="LTE15" s="5">
        <v>165347.52</v>
      </c>
      <c r="LTF15" s="5">
        <v>165347.52</v>
      </c>
      <c r="LTG15" s="5">
        <v>165347.52</v>
      </c>
      <c r="LTH15" s="5">
        <v>165347.52</v>
      </c>
      <c r="LTI15" s="5">
        <v>165347.52</v>
      </c>
      <c r="LTJ15" s="5">
        <v>165347.52</v>
      </c>
      <c r="LTK15" s="5">
        <v>165347.52</v>
      </c>
      <c r="LTL15" s="5">
        <v>165347.52</v>
      </c>
      <c r="LTM15" s="5">
        <v>165347.52</v>
      </c>
      <c r="LTN15" s="5">
        <v>165347.52</v>
      </c>
      <c r="LTO15" s="5">
        <v>165347.52</v>
      </c>
      <c r="LTP15" s="5">
        <v>165347.52</v>
      </c>
      <c r="LTQ15" s="5">
        <v>165347.52</v>
      </c>
      <c r="LTR15" s="5">
        <v>165347.52</v>
      </c>
      <c r="LTS15" s="5">
        <v>165347.52</v>
      </c>
      <c r="LTT15" s="5">
        <v>165347.52</v>
      </c>
      <c r="LTU15" s="5">
        <v>165347.52</v>
      </c>
      <c r="LTV15" s="5">
        <v>165347.52</v>
      </c>
      <c r="LTW15" s="5">
        <v>165347.52</v>
      </c>
      <c r="LTX15" s="5">
        <v>165347.52</v>
      </c>
      <c r="LTY15" s="5">
        <v>165347.52</v>
      </c>
      <c r="LTZ15" s="5">
        <v>165347.52</v>
      </c>
      <c r="LUA15" s="5">
        <v>165347.52</v>
      </c>
      <c r="LUB15" s="5">
        <v>165347.52</v>
      </c>
      <c r="LUC15" s="5">
        <v>165347.52</v>
      </c>
      <c r="LUD15" s="5">
        <v>165347.52</v>
      </c>
      <c r="LUE15" s="5">
        <v>165347.52</v>
      </c>
      <c r="LUF15" s="5">
        <v>165347.52</v>
      </c>
      <c r="LUG15" s="5">
        <v>165347.52</v>
      </c>
      <c r="LUH15" s="5">
        <v>165347.52</v>
      </c>
      <c r="LUI15" s="5">
        <v>165347.52</v>
      </c>
      <c r="LUJ15" s="5">
        <v>165347.52</v>
      </c>
      <c r="LUK15" s="5">
        <v>165347.52</v>
      </c>
      <c r="LUL15" s="5">
        <v>165347.52</v>
      </c>
      <c r="LUM15" s="5">
        <v>165347.52</v>
      </c>
      <c r="LUN15" s="5">
        <v>165347.52</v>
      </c>
      <c r="LUO15" s="5">
        <v>165347.52</v>
      </c>
      <c r="LUP15" s="5">
        <v>165347.52</v>
      </c>
      <c r="LUQ15" s="5">
        <v>165347.52</v>
      </c>
      <c r="LUR15" s="5">
        <v>165347.52</v>
      </c>
      <c r="LUS15" s="5">
        <v>165347.52</v>
      </c>
      <c r="LUT15" s="5">
        <v>165347.52</v>
      </c>
      <c r="LUU15" s="5">
        <v>165347.52</v>
      </c>
      <c r="LUV15" s="5">
        <v>165347.52</v>
      </c>
      <c r="LUW15" s="5">
        <v>165347.52</v>
      </c>
      <c r="LUX15" s="5">
        <v>165347.52</v>
      </c>
      <c r="LUY15" s="5">
        <v>165347.52</v>
      </c>
      <c r="LUZ15" s="5">
        <v>165347.52</v>
      </c>
      <c r="LVA15" s="5">
        <v>165347.52</v>
      </c>
      <c r="LVB15" s="5">
        <v>165347.52</v>
      </c>
      <c r="LVC15" s="5">
        <v>165347.52</v>
      </c>
      <c r="LVD15" s="5">
        <v>165347.52</v>
      </c>
      <c r="LVE15" s="5">
        <v>165347.52</v>
      </c>
      <c r="LVF15" s="5">
        <v>165347.52</v>
      </c>
      <c r="LVG15" s="5">
        <v>165347.52</v>
      </c>
      <c r="LVH15" s="5">
        <v>165347.52</v>
      </c>
      <c r="LVI15" s="5">
        <v>165347.52</v>
      </c>
      <c r="LVJ15" s="5">
        <v>165347.52</v>
      </c>
      <c r="LVK15" s="5">
        <v>165347.52</v>
      </c>
      <c r="LVL15" s="5">
        <v>165347.52</v>
      </c>
      <c r="LVM15" s="5">
        <v>165347.52</v>
      </c>
      <c r="LVN15" s="5">
        <v>165347.52</v>
      </c>
      <c r="LVO15" s="5">
        <v>165347.52</v>
      </c>
      <c r="LVP15" s="5">
        <v>165347.52</v>
      </c>
      <c r="LVQ15" s="5">
        <v>165347.52</v>
      </c>
      <c r="LVR15" s="5">
        <v>165347.52</v>
      </c>
      <c r="LVS15" s="5">
        <v>165347.52</v>
      </c>
      <c r="LVT15" s="5">
        <v>165347.52</v>
      </c>
      <c r="LVU15" s="5">
        <v>165347.52</v>
      </c>
      <c r="LVV15" s="5">
        <v>165347.52</v>
      </c>
      <c r="LVW15" s="5">
        <v>165347.52</v>
      </c>
      <c r="LVX15" s="5">
        <v>165347.52</v>
      </c>
      <c r="LVY15" s="5">
        <v>165347.52</v>
      </c>
      <c r="LVZ15" s="5">
        <v>165347.52</v>
      </c>
      <c r="LWA15" s="5">
        <v>165347.52</v>
      </c>
      <c r="LWB15" s="5">
        <v>165347.52</v>
      </c>
      <c r="LWC15" s="5">
        <v>165347.52</v>
      </c>
      <c r="LWD15" s="5">
        <v>165347.52</v>
      </c>
      <c r="LWE15" s="5">
        <v>165347.52</v>
      </c>
      <c r="LWF15" s="5">
        <v>165347.52</v>
      </c>
      <c r="LWG15" s="5">
        <v>165347.52</v>
      </c>
      <c r="LWH15" s="5">
        <v>165347.52</v>
      </c>
      <c r="LWI15" s="5">
        <v>165347.52</v>
      </c>
      <c r="LWJ15" s="5">
        <v>165347.52</v>
      </c>
      <c r="LWK15" s="5">
        <v>165347.52</v>
      </c>
      <c r="LWL15" s="5">
        <v>165347.52</v>
      </c>
      <c r="LWM15" s="5">
        <v>165347.52</v>
      </c>
      <c r="LWN15" s="5">
        <v>165347.52</v>
      </c>
      <c r="LWO15" s="5">
        <v>165347.52</v>
      </c>
      <c r="LWP15" s="5">
        <v>165347.52</v>
      </c>
      <c r="LWQ15" s="5">
        <v>165347.52</v>
      </c>
      <c r="LWR15" s="5">
        <v>165347.52</v>
      </c>
      <c r="LWS15" s="5">
        <v>165347.52</v>
      </c>
      <c r="LWT15" s="5">
        <v>165347.52</v>
      </c>
      <c r="LWU15" s="5">
        <v>165347.52</v>
      </c>
      <c r="LWV15" s="5">
        <v>165347.52</v>
      </c>
      <c r="LWW15" s="5">
        <v>165347.52</v>
      </c>
      <c r="LWX15" s="5">
        <v>165347.52</v>
      </c>
      <c r="LWY15" s="5">
        <v>165347.52</v>
      </c>
      <c r="LWZ15" s="5">
        <v>165347.52</v>
      </c>
      <c r="LXA15" s="5">
        <v>165347.52</v>
      </c>
      <c r="LXB15" s="5">
        <v>165347.52</v>
      </c>
      <c r="LXC15" s="5">
        <v>165347.52</v>
      </c>
      <c r="LXD15" s="5">
        <v>165347.52</v>
      </c>
      <c r="LXE15" s="5">
        <v>165347.52</v>
      </c>
      <c r="LXF15" s="5">
        <v>165347.52</v>
      </c>
      <c r="LXG15" s="5">
        <v>165347.52</v>
      </c>
      <c r="LXH15" s="5">
        <v>165347.52</v>
      </c>
      <c r="LXI15" s="5">
        <v>165347.52</v>
      </c>
      <c r="LXJ15" s="5">
        <v>165347.52</v>
      </c>
      <c r="LXK15" s="5">
        <v>165347.52</v>
      </c>
      <c r="LXL15" s="5">
        <v>165347.52</v>
      </c>
      <c r="LXM15" s="5">
        <v>165347.52</v>
      </c>
      <c r="LXN15" s="5">
        <v>165347.52</v>
      </c>
      <c r="LXO15" s="5">
        <v>165347.52</v>
      </c>
      <c r="LXP15" s="5">
        <v>165347.52</v>
      </c>
      <c r="LXQ15" s="5">
        <v>165347.52</v>
      </c>
      <c r="LXR15" s="5">
        <v>165347.52</v>
      </c>
      <c r="LXS15" s="5">
        <v>165347.52</v>
      </c>
      <c r="LXT15" s="5">
        <v>165347.52</v>
      </c>
      <c r="LXU15" s="5">
        <v>165347.52</v>
      </c>
      <c r="LXV15" s="5">
        <v>165347.52</v>
      </c>
      <c r="LXW15" s="5">
        <v>165347.52</v>
      </c>
      <c r="LXX15" s="5">
        <v>165347.52</v>
      </c>
      <c r="LXY15" s="5">
        <v>165347.52</v>
      </c>
      <c r="LXZ15" s="5">
        <v>165347.52</v>
      </c>
      <c r="LYA15" s="5">
        <v>165347.52</v>
      </c>
      <c r="LYB15" s="5">
        <v>165347.52</v>
      </c>
      <c r="LYC15" s="5">
        <v>165347.52</v>
      </c>
      <c r="LYD15" s="5">
        <v>165347.52</v>
      </c>
      <c r="LYE15" s="5">
        <v>165347.52</v>
      </c>
      <c r="LYF15" s="5">
        <v>165347.52</v>
      </c>
      <c r="LYG15" s="5">
        <v>165347.52</v>
      </c>
      <c r="LYH15" s="5">
        <v>165347.52</v>
      </c>
      <c r="LYI15" s="5">
        <v>165347.52</v>
      </c>
      <c r="LYJ15" s="5">
        <v>165347.52</v>
      </c>
      <c r="LYK15" s="5">
        <v>165347.52</v>
      </c>
      <c r="LYL15" s="5">
        <v>165347.52</v>
      </c>
      <c r="LYM15" s="5">
        <v>165347.52</v>
      </c>
      <c r="LYN15" s="5">
        <v>165347.52</v>
      </c>
      <c r="LYO15" s="5">
        <v>165347.52</v>
      </c>
      <c r="LYP15" s="5">
        <v>165347.52</v>
      </c>
      <c r="LYQ15" s="5">
        <v>165347.52</v>
      </c>
      <c r="LYR15" s="5">
        <v>165347.52</v>
      </c>
      <c r="LYS15" s="5">
        <v>165347.52</v>
      </c>
      <c r="LYT15" s="5">
        <v>165347.52</v>
      </c>
      <c r="LYU15" s="5">
        <v>165347.52</v>
      </c>
      <c r="LYV15" s="5">
        <v>165347.52</v>
      </c>
      <c r="LYW15" s="5">
        <v>165347.52</v>
      </c>
      <c r="LYX15" s="5">
        <v>165347.52</v>
      </c>
      <c r="LYY15" s="5">
        <v>165347.52</v>
      </c>
      <c r="LYZ15" s="5">
        <v>165347.52</v>
      </c>
      <c r="LZA15" s="5">
        <v>165347.52</v>
      </c>
      <c r="LZB15" s="5">
        <v>165347.52</v>
      </c>
      <c r="LZC15" s="5">
        <v>165347.52</v>
      </c>
      <c r="LZD15" s="5">
        <v>165347.52</v>
      </c>
      <c r="LZE15" s="5">
        <v>165347.52</v>
      </c>
      <c r="LZF15" s="5">
        <v>165347.52</v>
      </c>
      <c r="LZG15" s="5">
        <v>165347.52</v>
      </c>
      <c r="LZH15" s="5">
        <v>165347.52</v>
      </c>
      <c r="LZI15" s="5">
        <v>165347.52</v>
      </c>
      <c r="LZJ15" s="5">
        <v>165347.52</v>
      </c>
      <c r="LZK15" s="5">
        <v>165347.52</v>
      </c>
      <c r="LZL15" s="5">
        <v>165347.52</v>
      </c>
      <c r="LZM15" s="5">
        <v>165347.52</v>
      </c>
      <c r="LZN15" s="5">
        <v>165347.52</v>
      </c>
      <c r="LZO15" s="5">
        <v>165347.52</v>
      </c>
      <c r="LZP15" s="5">
        <v>165347.52</v>
      </c>
      <c r="LZQ15" s="5">
        <v>165347.52</v>
      </c>
      <c r="LZR15" s="5">
        <v>165347.52</v>
      </c>
      <c r="LZS15" s="5">
        <v>165347.52</v>
      </c>
      <c r="LZT15" s="5">
        <v>165347.52</v>
      </c>
      <c r="LZU15" s="5">
        <v>165347.52</v>
      </c>
      <c r="LZV15" s="5">
        <v>165347.52</v>
      </c>
      <c r="LZW15" s="5">
        <v>165347.52</v>
      </c>
      <c r="LZX15" s="5">
        <v>165347.52</v>
      </c>
      <c r="LZY15" s="5">
        <v>165347.52</v>
      </c>
      <c r="LZZ15" s="5">
        <v>165347.52</v>
      </c>
      <c r="MAA15" s="5">
        <v>165347.52</v>
      </c>
      <c r="MAB15" s="5">
        <v>165347.52</v>
      </c>
      <c r="MAC15" s="5">
        <v>165347.52</v>
      </c>
      <c r="MAD15" s="5">
        <v>165347.52</v>
      </c>
      <c r="MAE15" s="5">
        <v>165347.52</v>
      </c>
      <c r="MAF15" s="5">
        <v>165347.52</v>
      </c>
      <c r="MAG15" s="5">
        <v>165347.52</v>
      </c>
      <c r="MAH15" s="5">
        <v>165347.52</v>
      </c>
      <c r="MAI15" s="5">
        <v>165347.52</v>
      </c>
      <c r="MAJ15" s="5">
        <v>165347.52</v>
      </c>
      <c r="MAK15" s="5">
        <v>165347.52</v>
      </c>
      <c r="MAL15" s="5">
        <v>165347.52</v>
      </c>
      <c r="MAM15" s="5">
        <v>165347.52</v>
      </c>
      <c r="MAN15" s="5">
        <v>165347.52</v>
      </c>
      <c r="MAO15" s="5">
        <v>165347.52</v>
      </c>
      <c r="MAP15" s="5">
        <v>165347.52</v>
      </c>
      <c r="MAQ15" s="5">
        <v>165347.52</v>
      </c>
      <c r="MAR15" s="5">
        <v>165347.52</v>
      </c>
      <c r="MAS15" s="5">
        <v>165347.52</v>
      </c>
      <c r="MAT15" s="5">
        <v>165347.52</v>
      </c>
      <c r="MAU15" s="5">
        <v>165347.52</v>
      </c>
      <c r="MAV15" s="5">
        <v>165347.52</v>
      </c>
      <c r="MAW15" s="5">
        <v>165347.52</v>
      </c>
      <c r="MAX15" s="5">
        <v>165347.52</v>
      </c>
      <c r="MAY15" s="5">
        <v>165347.52</v>
      </c>
      <c r="MAZ15" s="5">
        <v>165347.52</v>
      </c>
      <c r="MBA15" s="5">
        <v>165347.52</v>
      </c>
      <c r="MBB15" s="5">
        <v>165347.52</v>
      </c>
      <c r="MBC15" s="5">
        <v>165347.52</v>
      </c>
      <c r="MBD15" s="5">
        <v>165347.52</v>
      </c>
      <c r="MBE15" s="5">
        <v>165347.52</v>
      </c>
      <c r="MBF15" s="5">
        <v>165347.52</v>
      </c>
      <c r="MBG15" s="5">
        <v>165347.52</v>
      </c>
      <c r="MBH15" s="5">
        <v>165347.52</v>
      </c>
      <c r="MBI15" s="5">
        <v>165347.52</v>
      </c>
      <c r="MBJ15" s="5">
        <v>165347.52</v>
      </c>
      <c r="MBK15" s="5">
        <v>165347.52</v>
      </c>
      <c r="MBL15" s="5">
        <v>165347.52</v>
      </c>
      <c r="MBM15" s="5">
        <v>165347.52</v>
      </c>
      <c r="MBN15" s="5">
        <v>165347.52</v>
      </c>
      <c r="MBO15" s="5">
        <v>165347.52</v>
      </c>
      <c r="MBP15" s="5">
        <v>165347.52</v>
      </c>
      <c r="MBQ15" s="5">
        <v>165347.52</v>
      </c>
      <c r="MBR15" s="5">
        <v>165347.52</v>
      </c>
      <c r="MBS15" s="5">
        <v>165347.52</v>
      </c>
      <c r="MBT15" s="5">
        <v>165347.52</v>
      </c>
      <c r="MBU15" s="5">
        <v>165347.52</v>
      </c>
      <c r="MBV15" s="5">
        <v>165347.52</v>
      </c>
      <c r="MBW15" s="5">
        <v>165347.52</v>
      </c>
      <c r="MBX15" s="5">
        <v>165347.52</v>
      </c>
      <c r="MBY15" s="5">
        <v>165347.52</v>
      </c>
      <c r="MBZ15" s="5">
        <v>165347.52</v>
      </c>
      <c r="MCA15" s="5">
        <v>165347.52</v>
      </c>
      <c r="MCB15" s="5">
        <v>165347.52</v>
      </c>
      <c r="MCC15" s="5">
        <v>165347.52</v>
      </c>
      <c r="MCD15" s="5">
        <v>165347.52</v>
      </c>
      <c r="MCE15" s="5">
        <v>165347.52</v>
      </c>
      <c r="MCF15" s="5">
        <v>165347.52</v>
      </c>
      <c r="MCG15" s="5">
        <v>165347.52</v>
      </c>
      <c r="MCH15" s="5">
        <v>165347.52</v>
      </c>
      <c r="MCI15" s="5">
        <v>165347.52</v>
      </c>
      <c r="MCJ15" s="5">
        <v>165347.52</v>
      </c>
      <c r="MCK15" s="5">
        <v>165347.52</v>
      </c>
      <c r="MCL15" s="5">
        <v>165347.52</v>
      </c>
      <c r="MCM15" s="5">
        <v>165347.52</v>
      </c>
      <c r="MCN15" s="5">
        <v>165347.52</v>
      </c>
      <c r="MCO15" s="5">
        <v>165347.52</v>
      </c>
      <c r="MCP15" s="5">
        <v>165347.52</v>
      </c>
      <c r="MCQ15" s="5">
        <v>165347.52</v>
      </c>
      <c r="MCR15" s="5">
        <v>165347.52</v>
      </c>
      <c r="MCS15" s="5">
        <v>165347.52</v>
      </c>
      <c r="MCT15" s="5">
        <v>165347.52</v>
      </c>
      <c r="MCU15" s="5">
        <v>165347.52</v>
      </c>
      <c r="MCV15" s="5">
        <v>165347.52</v>
      </c>
      <c r="MCW15" s="5">
        <v>165347.52</v>
      </c>
      <c r="MCX15" s="5">
        <v>165347.52</v>
      </c>
      <c r="MCY15" s="5">
        <v>165347.52</v>
      </c>
      <c r="MCZ15" s="5">
        <v>165347.52</v>
      </c>
      <c r="MDA15" s="5">
        <v>165347.52</v>
      </c>
      <c r="MDB15" s="5">
        <v>165347.52</v>
      </c>
      <c r="MDC15" s="5">
        <v>165347.52</v>
      </c>
      <c r="MDD15" s="5">
        <v>165347.52</v>
      </c>
      <c r="MDE15" s="5">
        <v>165347.52</v>
      </c>
      <c r="MDF15" s="5">
        <v>165347.52</v>
      </c>
      <c r="MDG15" s="5">
        <v>165347.52</v>
      </c>
      <c r="MDH15" s="5">
        <v>165347.52</v>
      </c>
      <c r="MDI15" s="5">
        <v>165347.52</v>
      </c>
      <c r="MDJ15" s="5">
        <v>165347.52</v>
      </c>
      <c r="MDK15" s="5">
        <v>165347.52</v>
      </c>
      <c r="MDL15" s="5">
        <v>165347.52</v>
      </c>
      <c r="MDM15" s="5">
        <v>165347.52</v>
      </c>
      <c r="MDN15" s="5">
        <v>165347.52</v>
      </c>
      <c r="MDO15" s="5">
        <v>165347.52</v>
      </c>
      <c r="MDP15" s="5">
        <v>165347.52</v>
      </c>
      <c r="MDQ15" s="5">
        <v>165347.52</v>
      </c>
      <c r="MDR15" s="5">
        <v>165347.52</v>
      </c>
      <c r="MDS15" s="5">
        <v>165347.52</v>
      </c>
      <c r="MDT15" s="5">
        <v>165347.52</v>
      </c>
      <c r="MDU15" s="5">
        <v>165347.52</v>
      </c>
      <c r="MDV15" s="5">
        <v>165347.52</v>
      </c>
      <c r="MDW15" s="5">
        <v>165347.52</v>
      </c>
      <c r="MDX15" s="5">
        <v>165347.52</v>
      </c>
      <c r="MDY15" s="5">
        <v>165347.52</v>
      </c>
      <c r="MDZ15" s="5">
        <v>165347.52</v>
      </c>
      <c r="MEA15" s="5">
        <v>165347.52</v>
      </c>
      <c r="MEB15" s="5">
        <v>165347.52</v>
      </c>
      <c r="MEC15" s="5">
        <v>165347.52</v>
      </c>
      <c r="MED15" s="5">
        <v>165347.52</v>
      </c>
      <c r="MEE15" s="5">
        <v>165347.52</v>
      </c>
      <c r="MEF15" s="5">
        <v>165347.52</v>
      </c>
      <c r="MEG15" s="5">
        <v>165347.52</v>
      </c>
      <c r="MEH15" s="5">
        <v>165347.52</v>
      </c>
      <c r="MEI15" s="5">
        <v>165347.52</v>
      </c>
      <c r="MEJ15" s="5">
        <v>165347.52</v>
      </c>
      <c r="MEK15" s="5">
        <v>165347.52</v>
      </c>
      <c r="MEL15" s="5">
        <v>165347.52</v>
      </c>
      <c r="MEM15" s="5">
        <v>165347.52</v>
      </c>
      <c r="MEN15" s="5">
        <v>165347.52</v>
      </c>
      <c r="MEO15" s="5">
        <v>165347.52</v>
      </c>
      <c r="MEP15" s="5">
        <v>165347.52</v>
      </c>
      <c r="MEQ15" s="5">
        <v>165347.52</v>
      </c>
      <c r="MER15" s="5">
        <v>165347.52</v>
      </c>
      <c r="MES15" s="5">
        <v>165347.52</v>
      </c>
      <c r="MET15" s="5">
        <v>165347.52</v>
      </c>
      <c r="MEU15" s="5">
        <v>165347.52</v>
      </c>
      <c r="MEV15" s="5">
        <v>165347.52</v>
      </c>
      <c r="MEW15" s="5">
        <v>165347.52</v>
      </c>
      <c r="MEX15" s="5">
        <v>165347.52</v>
      </c>
      <c r="MEY15" s="5">
        <v>165347.52</v>
      </c>
      <c r="MEZ15" s="5">
        <v>165347.52</v>
      </c>
      <c r="MFA15" s="5">
        <v>165347.52</v>
      </c>
      <c r="MFB15" s="5">
        <v>165347.52</v>
      </c>
      <c r="MFC15" s="5">
        <v>165347.52</v>
      </c>
      <c r="MFD15" s="5">
        <v>165347.52</v>
      </c>
      <c r="MFE15" s="5">
        <v>165347.52</v>
      </c>
      <c r="MFF15" s="5">
        <v>165347.52</v>
      </c>
      <c r="MFG15" s="5">
        <v>165347.52</v>
      </c>
      <c r="MFH15" s="5">
        <v>165347.52</v>
      </c>
      <c r="MFI15" s="5">
        <v>165347.52</v>
      </c>
      <c r="MFJ15" s="5">
        <v>165347.52</v>
      </c>
      <c r="MFK15" s="5">
        <v>165347.52</v>
      </c>
      <c r="MFL15" s="5">
        <v>165347.52</v>
      </c>
      <c r="MFM15" s="5">
        <v>165347.52</v>
      </c>
      <c r="MFN15" s="5">
        <v>165347.52</v>
      </c>
      <c r="MFO15" s="5">
        <v>165347.52</v>
      </c>
      <c r="MFP15" s="5">
        <v>165347.52</v>
      </c>
      <c r="MFQ15" s="5">
        <v>165347.52</v>
      </c>
      <c r="MFR15" s="5">
        <v>165347.52</v>
      </c>
      <c r="MFS15" s="5">
        <v>165347.52</v>
      </c>
      <c r="MFT15" s="5">
        <v>165347.52</v>
      </c>
      <c r="MFU15" s="5">
        <v>165347.52</v>
      </c>
      <c r="MFV15" s="5">
        <v>165347.52</v>
      </c>
      <c r="MFW15" s="5">
        <v>165347.52</v>
      </c>
      <c r="MFX15" s="5">
        <v>165347.52</v>
      </c>
      <c r="MFY15" s="5">
        <v>165347.52</v>
      </c>
      <c r="MFZ15" s="5">
        <v>165347.52</v>
      </c>
      <c r="MGA15" s="5">
        <v>165347.52</v>
      </c>
      <c r="MGB15" s="5">
        <v>165347.52</v>
      </c>
      <c r="MGC15" s="5">
        <v>165347.52</v>
      </c>
      <c r="MGD15" s="5">
        <v>165347.52</v>
      </c>
      <c r="MGE15" s="5">
        <v>165347.52</v>
      </c>
      <c r="MGF15" s="5">
        <v>165347.52</v>
      </c>
      <c r="MGG15" s="5">
        <v>165347.52</v>
      </c>
      <c r="MGH15" s="5">
        <v>165347.52</v>
      </c>
      <c r="MGI15" s="5">
        <v>165347.52</v>
      </c>
      <c r="MGJ15" s="5">
        <v>165347.52</v>
      </c>
      <c r="MGK15" s="5">
        <v>165347.52</v>
      </c>
      <c r="MGL15" s="5">
        <v>165347.52</v>
      </c>
      <c r="MGM15" s="5">
        <v>165347.52</v>
      </c>
      <c r="MGN15" s="5">
        <v>165347.52</v>
      </c>
      <c r="MGO15" s="5">
        <v>165347.52</v>
      </c>
      <c r="MGP15" s="5">
        <v>165347.52</v>
      </c>
      <c r="MGQ15" s="5">
        <v>165347.52</v>
      </c>
      <c r="MGR15" s="5">
        <v>165347.52</v>
      </c>
      <c r="MGS15" s="5">
        <v>165347.52</v>
      </c>
      <c r="MGT15" s="5">
        <v>165347.52</v>
      </c>
      <c r="MGU15" s="5">
        <v>165347.52</v>
      </c>
      <c r="MGV15" s="5">
        <v>165347.52</v>
      </c>
      <c r="MGW15" s="5">
        <v>165347.52</v>
      </c>
      <c r="MGX15" s="5">
        <v>165347.52</v>
      </c>
      <c r="MGY15" s="5">
        <v>165347.52</v>
      </c>
      <c r="MGZ15" s="5">
        <v>165347.52</v>
      </c>
      <c r="MHA15" s="5">
        <v>165347.52</v>
      </c>
      <c r="MHB15" s="5">
        <v>165347.52</v>
      </c>
      <c r="MHC15" s="5">
        <v>165347.52</v>
      </c>
      <c r="MHD15" s="5">
        <v>165347.52</v>
      </c>
      <c r="MHE15" s="5">
        <v>165347.52</v>
      </c>
      <c r="MHF15" s="5">
        <v>165347.52</v>
      </c>
      <c r="MHG15" s="5">
        <v>165347.52</v>
      </c>
      <c r="MHH15" s="5">
        <v>165347.52</v>
      </c>
      <c r="MHI15" s="5">
        <v>165347.52</v>
      </c>
      <c r="MHJ15" s="5">
        <v>165347.52</v>
      </c>
      <c r="MHK15" s="5">
        <v>165347.52</v>
      </c>
      <c r="MHL15" s="5">
        <v>165347.52</v>
      </c>
      <c r="MHM15" s="5">
        <v>165347.52</v>
      </c>
      <c r="MHN15" s="5">
        <v>165347.52</v>
      </c>
      <c r="MHO15" s="5">
        <v>165347.52</v>
      </c>
      <c r="MHP15" s="5">
        <v>165347.52</v>
      </c>
      <c r="MHQ15" s="5">
        <v>165347.52</v>
      </c>
      <c r="MHR15" s="5">
        <v>165347.52</v>
      </c>
      <c r="MHS15" s="5">
        <v>165347.52</v>
      </c>
      <c r="MHT15" s="5">
        <v>165347.52</v>
      </c>
      <c r="MHU15" s="5">
        <v>165347.52</v>
      </c>
      <c r="MHV15" s="5">
        <v>165347.52</v>
      </c>
      <c r="MHW15" s="5">
        <v>165347.52</v>
      </c>
      <c r="MHX15" s="5">
        <v>165347.52</v>
      </c>
      <c r="MHY15" s="5">
        <v>165347.52</v>
      </c>
      <c r="MHZ15" s="5">
        <v>165347.52</v>
      </c>
      <c r="MIA15" s="5">
        <v>165347.52</v>
      </c>
      <c r="MIB15" s="5">
        <v>165347.52</v>
      </c>
      <c r="MIC15" s="5">
        <v>165347.52</v>
      </c>
      <c r="MID15" s="5">
        <v>165347.52</v>
      </c>
      <c r="MIE15" s="5">
        <v>165347.52</v>
      </c>
      <c r="MIF15" s="5">
        <v>165347.52</v>
      </c>
      <c r="MIG15" s="5">
        <v>165347.52</v>
      </c>
      <c r="MIH15" s="5">
        <v>165347.52</v>
      </c>
      <c r="MII15" s="5">
        <v>165347.52</v>
      </c>
      <c r="MIJ15" s="5">
        <v>165347.52</v>
      </c>
      <c r="MIK15" s="5">
        <v>165347.52</v>
      </c>
      <c r="MIL15" s="5">
        <v>165347.52</v>
      </c>
      <c r="MIM15" s="5">
        <v>165347.52</v>
      </c>
      <c r="MIN15" s="5">
        <v>165347.52</v>
      </c>
      <c r="MIO15" s="5">
        <v>165347.52</v>
      </c>
      <c r="MIP15" s="5">
        <v>165347.52</v>
      </c>
      <c r="MIQ15" s="5">
        <v>165347.52</v>
      </c>
      <c r="MIR15" s="5">
        <v>165347.52</v>
      </c>
      <c r="MIS15" s="5">
        <v>165347.52</v>
      </c>
      <c r="MIT15" s="5">
        <v>165347.52</v>
      </c>
      <c r="MIU15" s="5">
        <v>165347.52</v>
      </c>
      <c r="MIV15" s="5">
        <v>165347.52</v>
      </c>
      <c r="MIW15" s="5">
        <v>165347.52</v>
      </c>
      <c r="MIX15" s="5">
        <v>165347.52</v>
      </c>
      <c r="MIY15" s="5">
        <v>165347.52</v>
      </c>
      <c r="MIZ15" s="5">
        <v>165347.52</v>
      </c>
      <c r="MJA15" s="5">
        <v>165347.52</v>
      </c>
      <c r="MJB15" s="5">
        <v>165347.52</v>
      </c>
      <c r="MJC15" s="5">
        <v>165347.52</v>
      </c>
      <c r="MJD15" s="5">
        <v>165347.52</v>
      </c>
      <c r="MJE15" s="5">
        <v>165347.52</v>
      </c>
      <c r="MJF15" s="5">
        <v>165347.52</v>
      </c>
      <c r="MJG15" s="5">
        <v>165347.52</v>
      </c>
      <c r="MJH15" s="5">
        <v>165347.52</v>
      </c>
      <c r="MJI15" s="5">
        <v>165347.52</v>
      </c>
      <c r="MJJ15" s="5">
        <v>165347.52</v>
      </c>
      <c r="MJK15" s="5">
        <v>165347.52</v>
      </c>
      <c r="MJL15" s="5">
        <v>165347.52</v>
      </c>
      <c r="MJM15" s="5">
        <v>165347.52</v>
      </c>
      <c r="MJN15" s="5">
        <v>165347.52</v>
      </c>
      <c r="MJO15" s="5">
        <v>165347.52</v>
      </c>
      <c r="MJP15" s="5">
        <v>165347.52</v>
      </c>
      <c r="MJQ15" s="5">
        <v>165347.52</v>
      </c>
      <c r="MJR15" s="5">
        <v>165347.52</v>
      </c>
      <c r="MJS15" s="5">
        <v>165347.52</v>
      </c>
      <c r="MJT15" s="5">
        <v>165347.52</v>
      </c>
      <c r="MJU15" s="5">
        <v>165347.52</v>
      </c>
      <c r="MJV15" s="5">
        <v>165347.52</v>
      </c>
      <c r="MJW15" s="5">
        <v>165347.52</v>
      </c>
      <c r="MJX15" s="5">
        <v>165347.52</v>
      </c>
      <c r="MJY15" s="5">
        <v>165347.52</v>
      </c>
      <c r="MJZ15" s="5">
        <v>165347.52</v>
      </c>
      <c r="MKA15" s="5">
        <v>165347.52</v>
      </c>
      <c r="MKB15" s="5">
        <v>165347.52</v>
      </c>
      <c r="MKC15" s="5">
        <v>165347.52</v>
      </c>
      <c r="MKD15" s="5">
        <v>165347.52</v>
      </c>
      <c r="MKE15" s="5">
        <v>165347.52</v>
      </c>
      <c r="MKF15" s="5">
        <v>165347.52</v>
      </c>
      <c r="MKG15" s="5">
        <v>165347.52</v>
      </c>
      <c r="MKH15" s="5">
        <v>165347.52</v>
      </c>
      <c r="MKI15" s="5">
        <v>165347.52</v>
      </c>
      <c r="MKJ15" s="5">
        <v>165347.52</v>
      </c>
      <c r="MKK15" s="5">
        <v>165347.52</v>
      </c>
      <c r="MKL15" s="5">
        <v>165347.52</v>
      </c>
      <c r="MKM15" s="5">
        <v>165347.52</v>
      </c>
      <c r="MKN15" s="5">
        <v>165347.52</v>
      </c>
      <c r="MKO15" s="5">
        <v>165347.52</v>
      </c>
      <c r="MKP15" s="5">
        <v>165347.52</v>
      </c>
      <c r="MKQ15" s="5">
        <v>165347.52</v>
      </c>
      <c r="MKR15" s="5">
        <v>165347.52</v>
      </c>
      <c r="MKS15" s="5">
        <v>165347.52</v>
      </c>
      <c r="MKT15" s="5">
        <v>165347.52</v>
      </c>
      <c r="MKU15" s="5">
        <v>165347.52</v>
      </c>
      <c r="MKV15" s="5">
        <v>165347.52</v>
      </c>
      <c r="MKW15" s="5">
        <v>165347.52</v>
      </c>
      <c r="MKX15" s="5">
        <v>165347.52</v>
      </c>
      <c r="MKY15" s="5">
        <v>165347.52</v>
      </c>
      <c r="MKZ15" s="5">
        <v>165347.52</v>
      </c>
      <c r="MLA15" s="5">
        <v>165347.52</v>
      </c>
      <c r="MLB15" s="5">
        <v>165347.52</v>
      </c>
      <c r="MLC15" s="5">
        <v>165347.52</v>
      </c>
      <c r="MLD15" s="5">
        <v>165347.52</v>
      </c>
      <c r="MLE15" s="5">
        <v>165347.52</v>
      </c>
      <c r="MLF15" s="5">
        <v>165347.52</v>
      </c>
      <c r="MLG15" s="5">
        <v>165347.52</v>
      </c>
      <c r="MLH15" s="5">
        <v>165347.52</v>
      </c>
      <c r="MLI15" s="5">
        <v>165347.52</v>
      </c>
      <c r="MLJ15" s="5">
        <v>165347.52</v>
      </c>
      <c r="MLK15" s="5">
        <v>165347.52</v>
      </c>
      <c r="MLL15" s="5">
        <v>165347.52</v>
      </c>
      <c r="MLM15" s="5">
        <v>165347.52</v>
      </c>
      <c r="MLN15" s="5">
        <v>165347.52</v>
      </c>
      <c r="MLO15" s="5">
        <v>165347.52</v>
      </c>
      <c r="MLP15" s="5">
        <v>165347.52</v>
      </c>
      <c r="MLQ15" s="5">
        <v>165347.52</v>
      </c>
      <c r="MLR15" s="5">
        <v>165347.52</v>
      </c>
      <c r="MLS15" s="5">
        <v>165347.52</v>
      </c>
      <c r="MLT15" s="5">
        <v>165347.52</v>
      </c>
      <c r="MLU15" s="5">
        <v>165347.52</v>
      </c>
      <c r="MLV15" s="5">
        <v>165347.52</v>
      </c>
      <c r="MLW15" s="5">
        <v>165347.52</v>
      </c>
      <c r="MLX15" s="5">
        <v>165347.52</v>
      </c>
      <c r="MLY15" s="5">
        <v>165347.52</v>
      </c>
      <c r="MLZ15" s="5">
        <v>165347.52</v>
      </c>
      <c r="MMA15" s="5">
        <v>165347.52</v>
      </c>
      <c r="MMB15" s="5">
        <v>165347.52</v>
      </c>
      <c r="MMC15" s="5">
        <v>165347.52</v>
      </c>
      <c r="MMD15" s="5">
        <v>165347.52</v>
      </c>
      <c r="MME15" s="5">
        <v>165347.52</v>
      </c>
      <c r="MMF15" s="5">
        <v>165347.52</v>
      </c>
      <c r="MMG15" s="5">
        <v>165347.52</v>
      </c>
      <c r="MMH15" s="5">
        <v>165347.52</v>
      </c>
      <c r="MMI15" s="5">
        <v>165347.52</v>
      </c>
      <c r="MMJ15" s="5">
        <v>165347.52</v>
      </c>
      <c r="MMK15" s="5">
        <v>165347.52</v>
      </c>
      <c r="MML15" s="5">
        <v>165347.52</v>
      </c>
      <c r="MMM15" s="5">
        <v>165347.52</v>
      </c>
      <c r="MMN15" s="5">
        <v>165347.52</v>
      </c>
      <c r="MMO15" s="5">
        <v>165347.52</v>
      </c>
      <c r="MMP15" s="5">
        <v>165347.52</v>
      </c>
      <c r="MMQ15" s="5">
        <v>165347.52</v>
      </c>
      <c r="MMR15" s="5">
        <v>165347.52</v>
      </c>
      <c r="MMS15" s="5">
        <v>165347.52</v>
      </c>
      <c r="MMT15" s="5">
        <v>165347.52</v>
      </c>
      <c r="MMU15" s="5">
        <v>165347.52</v>
      </c>
      <c r="MMV15" s="5">
        <v>165347.52</v>
      </c>
      <c r="MMW15" s="5">
        <v>165347.52</v>
      </c>
      <c r="MMX15" s="5">
        <v>165347.52</v>
      </c>
      <c r="MMY15" s="5">
        <v>165347.52</v>
      </c>
      <c r="MMZ15" s="5">
        <v>165347.52</v>
      </c>
      <c r="MNA15" s="5">
        <v>165347.52</v>
      </c>
      <c r="MNB15" s="5">
        <v>165347.52</v>
      </c>
      <c r="MNC15" s="5">
        <v>165347.52</v>
      </c>
      <c r="MND15" s="5">
        <v>165347.52</v>
      </c>
      <c r="MNE15" s="5">
        <v>165347.52</v>
      </c>
      <c r="MNF15" s="5">
        <v>165347.52</v>
      </c>
      <c r="MNG15" s="5">
        <v>165347.52</v>
      </c>
      <c r="MNH15" s="5">
        <v>165347.52</v>
      </c>
      <c r="MNI15" s="5">
        <v>165347.52</v>
      </c>
      <c r="MNJ15" s="5">
        <v>165347.52</v>
      </c>
      <c r="MNK15" s="5">
        <v>165347.52</v>
      </c>
      <c r="MNL15" s="5">
        <v>165347.52</v>
      </c>
      <c r="MNM15" s="5">
        <v>165347.52</v>
      </c>
      <c r="MNN15" s="5">
        <v>165347.52</v>
      </c>
      <c r="MNO15" s="5">
        <v>165347.52</v>
      </c>
      <c r="MNP15" s="5">
        <v>165347.52</v>
      </c>
      <c r="MNQ15" s="5">
        <v>165347.52</v>
      </c>
      <c r="MNR15" s="5">
        <v>165347.52</v>
      </c>
      <c r="MNS15" s="5">
        <v>165347.52</v>
      </c>
      <c r="MNT15" s="5">
        <v>165347.52</v>
      </c>
      <c r="MNU15" s="5">
        <v>165347.52</v>
      </c>
      <c r="MNV15" s="5">
        <v>165347.52</v>
      </c>
      <c r="MNW15" s="5">
        <v>165347.52</v>
      </c>
      <c r="MNX15" s="5">
        <v>165347.52</v>
      </c>
      <c r="MNY15" s="5">
        <v>165347.52</v>
      </c>
      <c r="MNZ15" s="5">
        <v>165347.52</v>
      </c>
      <c r="MOA15" s="5">
        <v>165347.52</v>
      </c>
      <c r="MOB15" s="5">
        <v>165347.52</v>
      </c>
      <c r="MOC15" s="5">
        <v>165347.52</v>
      </c>
      <c r="MOD15" s="5">
        <v>165347.52</v>
      </c>
      <c r="MOE15" s="5">
        <v>165347.52</v>
      </c>
      <c r="MOF15" s="5">
        <v>165347.52</v>
      </c>
      <c r="MOG15" s="5">
        <v>165347.52</v>
      </c>
      <c r="MOH15" s="5">
        <v>165347.52</v>
      </c>
      <c r="MOI15" s="5">
        <v>165347.52</v>
      </c>
      <c r="MOJ15" s="5">
        <v>165347.52</v>
      </c>
      <c r="MOK15" s="5">
        <v>165347.52</v>
      </c>
      <c r="MOL15" s="5">
        <v>165347.52</v>
      </c>
      <c r="MOM15" s="5">
        <v>165347.52</v>
      </c>
      <c r="MON15" s="5">
        <v>165347.52</v>
      </c>
      <c r="MOO15" s="5">
        <v>165347.52</v>
      </c>
      <c r="MOP15" s="5">
        <v>165347.52</v>
      </c>
      <c r="MOQ15" s="5">
        <v>165347.52</v>
      </c>
      <c r="MOR15" s="5">
        <v>165347.52</v>
      </c>
      <c r="MOS15" s="5">
        <v>165347.52</v>
      </c>
      <c r="MOT15" s="5">
        <v>165347.52</v>
      </c>
      <c r="MOU15" s="5">
        <v>165347.52</v>
      </c>
      <c r="MOV15" s="5">
        <v>165347.52</v>
      </c>
      <c r="MOW15" s="5">
        <v>165347.52</v>
      </c>
      <c r="MOX15" s="5">
        <v>165347.52</v>
      </c>
      <c r="MOY15" s="5">
        <v>165347.52</v>
      </c>
      <c r="MOZ15" s="5">
        <v>165347.52</v>
      </c>
      <c r="MPA15" s="5">
        <v>165347.52</v>
      </c>
      <c r="MPB15" s="5">
        <v>165347.52</v>
      </c>
      <c r="MPC15" s="5">
        <v>165347.52</v>
      </c>
      <c r="MPD15" s="5">
        <v>165347.52</v>
      </c>
      <c r="MPE15" s="5">
        <v>165347.52</v>
      </c>
      <c r="MPF15" s="5">
        <v>165347.52</v>
      </c>
      <c r="MPG15" s="5">
        <v>165347.52</v>
      </c>
      <c r="MPH15" s="5">
        <v>165347.52</v>
      </c>
      <c r="MPI15" s="5">
        <v>165347.52</v>
      </c>
      <c r="MPJ15" s="5">
        <v>165347.52</v>
      </c>
      <c r="MPK15" s="5">
        <v>165347.52</v>
      </c>
      <c r="MPL15" s="5">
        <v>165347.52</v>
      </c>
      <c r="MPM15" s="5">
        <v>165347.52</v>
      </c>
      <c r="MPN15" s="5">
        <v>165347.52</v>
      </c>
      <c r="MPO15" s="5">
        <v>165347.52</v>
      </c>
      <c r="MPP15" s="5">
        <v>165347.52</v>
      </c>
      <c r="MPQ15" s="5">
        <v>165347.52</v>
      </c>
      <c r="MPR15" s="5">
        <v>165347.52</v>
      </c>
      <c r="MPS15" s="5">
        <v>165347.52</v>
      </c>
      <c r="MPT15" s="5">
        <v>165347.52</v>
      </c>
      <c r="MPU15" s="5">
        <v>165347.52</v>
      </c>
      <c r="MPV15" s="5">
        <v>165347.52</v>
      </c>
      <c r="MPW15" s="5">
        <v>165347.52</v>
      </c>
      <c r="MPX15" s="5">
        <v>165347.52</v>
      </c>
      <c r="MPY15" s="5">
        <v>165347.52</v>
      </c>
      <c r="MPZ15" s="5">
        <v>165347.52</v>
      </c>
      <c r="MQA15" s="5">
        <v>165347.52</v>
      </c>
      <c r="MQB15" s="5">
        <v>165347.52</v>
      </c>
      <c r="MQC15" s="5">
        <v>165347.52</v>
      </c>
      <c r="MQD15" s="5">
        <v>165347.52</v>
      </c>
      <c r="MQE15" s="5">
        <v>165347.52</v>
      </c>
      <c r="MQF15" s="5">
        <v>165347.52</v>
      </c>
      <c r="MQG15" s="5">
        <v>165347.52</v>
      </c>
      <c r="MQH15" s="5">
        <v>165347.52</v>
      </c>
      <c r="MQI15" s="5">
        <v>165347.52</v>
      </c>
      <c r="MQJ15" s="5">
        <v>165347.52</v>
      </c>
      <c r="MQK15" s="5">
        <v>165347.52</v>
      </c>
      <c r="MQL15" s="5">
        <v>165347.52</v>
      </c>
      <c r="MQM15" s="5">
        <v>165347.52</v>
      </c>
      <c r="MQN15" s="5">
        <v>165347.52</v>
      </c>
      <c r="MQO15" s="5">
        <v>165347.52</v>
      </c>
      <c r="MQP15" s="5">
        <v>165347.52</v>
      </c>
      <c r="MQQ15" s="5">
        <v>165347.52</v>
      </c>
      <c r="MQR15" s="5">
        <v>165347.52</v>
      </c>
      <c r="MQS15" s="5">
        <v>165347.52</v>
      </c>
      <c r="MQT15" s="5">
        <v>165347.52</v>
      </c>
      <c r="MQU15" s="5">
        <v>165347.52</v>
      </c>
      <c r="MQV15" s="5">
        <v>165347.52</v>
      </c>
      <c r="MQW15" s="5">
        <v>165347.52</v>
      </c>
      <c r="MQX15" s="5">
        <v>165347.52</v>
      </c>
      <c r="MQY15" s="5">
        <v>165347.52</v>
      </c>
      <c r="MQZ15" s="5">
        <v>165347.52</v>
      </c>
      <c r="MRA15" s="5">
        <v>165347.52</v>
      </c>
      <c r="MRB15" s="5">
        <v>165347.52</v>
      </c>
      <c r="MRC15" s="5">
        <v>165347.52</v>
      </c>
      <c r="MRD15" s="5">
        <v>165347.52</v>
      </c>
      <c r="MRE15" s="5">
        <v>165347.52</v>
      </c>
      <c r="MRF15" s="5">
        <v>165347.52</v>
      </c>
      <c r="MRG15" s="5">
        <v>165347.52</v>
      </c>
      <c r="MRH15" s="5">
        <v>165347.52</v>
      </c>
      <c r="MRI15" s="5">
        <v>165347.52</v>
      </c>
      <c r="MRJ15" s="5">
        <v>165347.52</v>
      </c>
      <c r="MRK15" s="5">
        <v>165347.52</v>
      </c>
      <c r="MRL15" s="5">
        <v>165347.52</v>
      </c>
      <c r="MRM15" s="5">
        <v>165347.52</v>
      </c>
      <c r="MRN15" s="5">
        <v>165347.52</v>
      </c>
      <c r="MRO15" s="5">
        <v>165347.52</v>
      </c>
      <c r="MRP15" s="5">
        <v>165347.52</v>
      </c>
      <c r="MRQ15" s="5">
        <v>165347.52</v>
      </c>
      <c r="MRR15" s="5">
        <v>165347.52</v>
      </c>
      <c r="MRS15" s="5">
        <v>165347.52</v>
      </c>
      <c r="MRT15" s="5">
        <v>165347.52</v>
      </c>
      <c r="MRU15" s="5">
        <v>165347.52</v>
      </c>
      <c r="MRV15" s="5">
        <v>165347.52</v>
      </c>
      <c r="MRW15" s="5">
        <v>165347.52</v>
      </c>
      <c r="MRX15" s="5">
        <v>165347.52</v>
      </c>
      <c r="MRY15" s="5">
        <v>165347.52</v>
      </c>
      <c r="MRZ15" s="5">
        <v>165347.52</v>
      </c>
      <c r="MSA15" s="5">
        <v>165347.52</v>
      </c>
      <c r="MSB15" s="5">
        <v>165347.52</v>
      </c>
      <c r="MSC15" s="5">
        <v>165347.52</v>
      </c>
      <c r="MSD15" s="5">
        <v>165347.52</v>
      </c>
      <c r="MSE15" s="5">
        <v>165347.52</v>
      </c>
      <c r="MSF15" s="5">
        <v>165347.52</v>
      </c>
      <c r="MSG15" s="5">
        <v>165347.52</v>
      </c>
      <c r="MSH15" s="5">
        <v>165347.52</v>
      </c>
      <c r="MSI15" s="5">
        <v>165347.52</v>
      </c>
      <c r="MSJ15" s="5">
        <v>165347.52</v>
      </c>
      <c r="MSK15" s="5">
        <v>165347.52</v>
      </c>
      <c r="MSL15" s="5">
        <v>165347.52</v>
      </c>
      <c r="MSM15" s="5">
        <v>165347.52</v>
      </c>
      <c r="MSN15" s="5">
        <v>165347.52</v>
      </c>
      <c r="MSO15" s="5">
        <v>165347.52</v>
      </c>
      <c r="MSP15" s="5">
        <v>165347.52</v>
      </c>
      <c r="MSQ15" s="5">
        <v>165347.52</v>
      </c>
      <c r="MSR15" s="5">
        <v>165347.52</v>
      </c>
      <c r="MSS15" s="5">
        <v>165347.52</v>
      </c>
      <c r="MST15" s="5">
        <v>165347.52</v>
      </c>
      <c r="MSU15" s="5">
        <v>165347.52</v>
      </c>
      <c r="MSV15" s="5">
        <v>165347.52</v>
      </c>
      <c r="MSW15" s="5">
        <v>165347.52</v>
      </c>
      <c r="MSX15" s="5">
        <v>165347.52</v>
      </c>
      <c r="MSY15" s="5">
        <v>165347.52</v>
      </c>
      <c r="MSZ15" s="5">
        <v>165347.52</v>
      </c>
      <c r="MTA15" s="5">
        <v>165347.52</v>
      </c>
      <c r="MTB15" s="5">
        <v>165347.52</v>
      </c>
      <c r="MTC15" s="5">
        <v>165347.52</v>
      </c>
      <c r="MTD15" s="5">
        <v>165347.52</v>
      </c>
      <c r="MTE15" s="5">
        <v>165347.52</v>
      </c>
      <c r="MTF15" s="5">
        <v>165347.52</v>
      </c>
      <c r="MTG15" s="5">
        <v>165347.52</v>
      </c>
      <c r="MTH15" s="5">
        <v>165347.52</v>
      </c>
      <c r="MTI15" s="5">
        <v>165347.52</v>
      </c>
      <c r="MTJ15" s="5">
        <v>165347.52</v>
      </c>
      <c r="MTK15" s="5">
        <v>165347.52</v>
      </c>
      <c r="MTL15" s="5">
        <v>165347.52</v>
      </c>
      <c r="MTM15" s="5">
        <v>165347.52</v>
      </c>
      <c r="MTN15" s="5">
        <v>165347.52</v>
      </c>
      <c r="MTO15" s="5">
        <v>165347.52</v>
      </c>
      <c r="MTP15" s="5">
        <v>165347.52</v>
      </c>
      <c r="MTQ15" s="5">
        <v>165347.52</v>
      </c>
      <c r="MTR15" s="5">
        <v>165347.52</v>
      </c>
      <c r="MTS15" s="5">
        <v>165347.52</v>
      </c>
      <c r="MTT15" s="5">
        <v>165347.52</v>
      </c>
      <c r="MTU15" s="5">
        <v>165347.52</v>
      </c>
      <c r="MTV15" s="5">
        <v>165347.52</v>
      </c>
      <c r="MTW15" s="5">
        <v>165347.52</v>
      </c>
      <c r="MTX15" s="5">
        <v>165347.52</v>
      </c>
      <c r="MTY15" s="5">
        <v>165347.52</v>
      </c>
      <c r="MTZ15" s="5">
        <v>165347.52</v>
      </c>
      <c r="MUA15" s="5">
        <v>165347.52</v>
      </c>
      <c r="MUB15" s="5">
        <v>165347.52</v>
      </c>
      <c r="MUC15" s="5">
        <v>165347.52</v>
      </c>
      <c r="MUD15" s="5">
        <v>165347.52</v>
      </c>
      <c r="MUE15" s="5">
        <v>165347.52</v>
      </c>
      <c r="MUF15" s="5">
        <v>165347.52</v>
      </c>
      <c r="MUG15" s="5">
        <v>165347.52</v>
      </c>
      <c r="MUH15" s="5">
        <v>165347.52</v>
      </c>
      <c r="MUI15" s="5">
        <v>165347.52</v>
      </c>
      <c r="MUJ15" s="5">
        <v>165347.52</v>
      </c>
      <c r="MUK15" s="5">
        <v>165347.52</v>
      </c>
      <c r="MUL15" s="5">
        <v>165347.52</v>
      </c>
      <c r="MUM15" s="5">
        <v>165347.52</v>
      </c>
      <c r="MUN15" s="5">
        <v>165347.52</v>
      </c>
      <c r="MUO15" s="5">
        <v>165347.52</v>
      </c>
      <c r="MUP15" s="5">
        <v>165347.52</v>
      </c>
      <c r="MUQ15" s="5">
        <v>165347.52</v>
      </c>
      <c r="MUR15" s="5">
        <v>165347.52</v>
      </c>
      <c r="MUS15" s="5">
        <v>165347.52</v>
      </c>
      <c r="MUT15" s="5">
        <v>165347.52</v>
      </c>
      <c r="MUU15" s="5">
        <v>165347.52</v>
      </c>
      <c r="MUV15" s="5">
        <v>165347.52</v>
      </c>
      <c r="MUW15" s="5">
        <v>165347.52</v>
      </c>
      <c r="MUX15" s="5">
        <v>165347.52</v>
      </c>
      <c r="MUY15" s="5">
        <v>165347.52</v>
      </c>
      <c r="MUZ15" s="5">
        <v>165347.52</v>
      </c>
      <c r="MVA15" s="5">
        <v>165347.52</v>
      </c>
      <c r="MVB15" s="5">
        <v>165347.52</v>
      </c>
      <c r="MVC15" s="5">
        <v>165347.52</v>
      </c>
      <c r="MVD15" s="5">
        <v>165347.52</v>
      </c>
      <c r="MVE15" s="5">
        <v>165347.52</v>
      </c>
      <c r="MVF15" s="5">
        <v>165347.52</v>
      </c>
      <c r="MVG15" s="5">
        <v>165347.52</v>
      </c>
      <c r="MVH15" s="5">
        <v>165347.52</v>
      </c>
      <c r="MVI15" s="5">
        <v>165347.52</v>
      </c>
      <c r="MVJ15" s="5">
        <v>165347.52</v>
      </c>
      <c r="MVK15" s="5">
        <v>165347.52</v>
      </c>
      <c r="MVL15" s="5">
        <v>165347.52</v>
      </c>
      <c r="MVM15" s="5">
        <v>165347.52</v>
      </c>
      <c r="MVN15" s="5">
        <v>165347.52</v>
      </c>
      <c r="MVO15" s="5">
        <v>165347.52</v>
      </c>
      <c r="MVP15" s="5">
        <v>165347.52</v>
      </c>
      <c r="MVQ15" s="5">
        <v>165347.52</v>
      </c>
      <c r="MVR15" s="5">
        <v>165347.52</v>
      </c>
      <c r="MVS15" s="5">
        <v>165347.52</v>
      </c>
      <c r="MVT15" s="5">
        <v>165347.52</v>
      </c>
      <c r="MVU15" s="5">
        <v>165347.52</v>
      </c>
      <c r="MVV15" s="5">
        <v>165347.52</v>
      </c>
      <c r="MVW15" s="5">
        <v>165347.52</v>
      </c>
      <c r="MVX15" s="5">
        <v>165347.52</v>
      </c>
      <c r="MVY15" s="5">
        <v>165347.52</v>
      </c>
      <c r="MVZ15" s="5">
        <v>165347.52</v>
      </c>
      <c r="MWA15" s="5">
        <v>165347.52</v>
      </c>
      <c r="MWB15" s="5">
        <v>165347.52</v>
      </c>
      <c r="MWC15" s="5">
        <v>165347.52</v>
      </c>
      <c r="MWD15" s="5">
        <v>165347.52</v>
      </c>
      <c r="MWE15" s="5">
        <v>165347.52</v>
      </c>
      <c r="MWF15" s="5">
        <v>165347.52</v>
      </c>
      <c r="MWG15" s="5">
        <v>165347.52</v>
      </c>
      <c r="MWH15" s="5">
        <v>165347.52</v>
      </c>
      <c r="MWI15" s="5">
        <v>165347.52</v>
      </c>
      <c r="MWJ15" s="5">
        <v>165347.52</v>
      </c>
      <c r="MWK15" s="5">
        <v>165347.52</v>
      </c>
      <c r="MWL15" s="5">
        <v>165347.52</v>
      </c>
      <c r="MWM15" s="5">
        <v>165347.52</v>
      </c>
      <c r="MWN15" s="5">
        <v>165347.52</v>
      </c>
      <c r="MWO15" s="5">
        <v>165347.52</v>
      </c>
      <c r="MWP15" s="5">
        <v>165347.52</v>
      </c>
      <c r="MWQ15" s="5">
        <v>165347.52</v>
      </c>
      <c r="MWR15" s="5">
        <v>165347.52</v>
      </c>
      <c r="MWS15" s="5">
        <v>165347.52</v>
      </c>
      <c r="MWT15" s="5">
        <v>165347.52</v>
      </c>
      <c r="MWU15" s="5">
        <v>165347.52</v>
      </c>
      <c r="MWV15" s="5">
        <v>165347.52</v>
      </c>
      <c r="MWW15" s="5">
        <v>165347.52</v>
      </c>
      <c r="MWX15" s="5">
        <v>165347.52</v>
      </c>
      <c r="MWY15" s="5">
        <v>165347.52</v>
      </c>
      <c r="MWZ15" s="5">
        <v>165347.52</v>
      </c>
      <c r="MXA15" s="5">
        <v>165347.52</v>
      </c>
      <c r="MXB15" s="5">
        <v>165347.52</v>
      </c>
      <c r="MXC15" s="5">
        <v>165347.52</v>
      </c>
      <c r="MXD15" s="5">
        <v>165347.52</v>
      </c>
      <c r="MXE15" s="5">
        <v>165347.52</v>
      </c>
      <c r="MXF15" s="5">
        <v>165347.52</v>
      </c>
      <c r="MXG15" s="5">
        <v>165347.52</v>
      </c>
      <c r="MXH15" s="5">
        <v>165347.52</v>
      </c>
      <c r="MXI15" s="5">
        <v>165347.52</v>
      </c>
      <c r="MXJ15" s="5">
        <v>165347.52</v>
      </c>
      <c r="MXK15" s="5">
        <v>165347.52</v>
      </c>
      <c r="MXL15" s="5">
        <v>165347.52</v>
      </c>
      <c r="MXM15" s="5">
        <v>165347.52</v>
      </c>
      <c r="MXN15" s="5">
        <v>165347.52</v>
      </c>
      <c r="MXO15" s="5">
        <v>165347.52</v>
      </c>
      <c r="MXP15" s="5">
        <v>165347.52</v>
      </c>
      <c r="MXQ15" s="5">
        <v>165347.52</v>
      </c>
      <c r="MXR15" s="5">
        <v>165347.52</v>
      </c>
      <c r="MXS15" s="5">
        <v>165347.52</v>
      </c>
      <c r="MXT15" s="5">
        <v>165347.52</v>
      </c>
      <c r="MXU15" s="5">
        <v>165347.52</v>
      </c>
      <c r="MXV15" s="5">
        <v>165347.52</v>
      </c>
      <c r="MXW15" s="5">
        <v>165347.52</v>
      </c>
      <c r="MXX15" s="5">
        <v>165347.52</v>
      </c>
      <c r="MXY15" s="5">
        <v>165347.52</v>
      </c>
      <c r="MXZ15" s="5">
        <v>165347.52</v>
      </c>
      <c r="MYA15" s="5">
        <v>165347.52</v>
      </c>
      <c r="MYB15" s="5">
        <v>165347.52</v>
      </c>
      <c r="MYC15" s="5">
        <v>165347.52</v>
      </c>
      <c r="MYD15" s="5">
        <v>165347.52</v>
      </c>
      <c r="MYE15" s="5">
        <v>165347.52</v>
      </c>
      <c r="MYF15" s="5">
        <v>165347.52</v>
      </c>
      <c r="MYG15" s="5">
        <v>165347.52</v>
      </c>
      <c r="MYH15" s="5">
        <v>165347.52</v>
      </c>
      <c r="MYI15" s="5">
        <v>165347.52</v>
      </c>
      <c r="MYJ15" s="5">
        <v>165347.52</v>
      </c>
      <c r="MYK15" s="5">
        <v>165347.52</v>
      </c>
      <c r="MYL15" s="5">
        <v>165347.52</v>
      </c>
      <c r="MYM15" s="5">
        <v>165347.52</v>
      </c>
      <c r="MYN15" s="5">
        <v>165347.52</v>
      </c>
      <c r="MYO15" s="5">
        <v>165347.52</v>
      </c>
      <c r="MYP15" s="5">
        <v>165347.52</v>
      </c>
      <c r="MYQ15" s="5">
        <v>165347.52</v>
      </c>
      <c r="MYR15" s="5">
        <v>165347.52</v>
      </c>
      <c r="MYS15" s="5">
        <v>165347.52</v>
      </c>
      <c r="MYT15" s="5">
        <v>165347.52</v>
      </c>
      <c r="MYU15" s="5">
        <v>165347.52</v>
      </c>
      <c r="MYV15" s="5">
        <v>165347.52</v>
      </c>
      <c r="MYW15" s="5">
        <v>165347.52</v>
      </c>
      <c r="MYX15" s="5">
        <v>165347.52</v>
      </c>
      <c r="MYY15" s="5">
        <v>165347.52</v>
      </c>
      <c r="MYZ15" s="5">
        <v>165347.52</v>
      </c>
      <c r="MZA15" s="5">
        <v>165347.52</v>
      </c>
      <c r="MZB15" s="5">
        <v>165347.52</v>
      </c>
      <c r="MZC15" s="5">
        <v>165347.52</v>
      </c>
      <c r="MZD15" s="5">
        <v>165347.52</v>
      </c>
      <c r="MZE15" s="5">
        <v>165347.52</v>
      </c>
      <c r="MZF15" s="5">
        <v>165347.52</v>
      </c>
      <c r="MZG15" s="5">
        <v>165347.52</v>
      </c>
      <c r="MZH15" s="5">
        <v>165347.52</v>
      </c>
      <c r="MZI15" s="5">
        <v>165347.52</v>
      </c>
      <c r="MZJ15" s="5">
        <v>165347.52</v>
      </c>
      <c r="MZK15" s="5">
        <v>165347.52</v>
      </c>
      <c r="MZL15" s="5">
        <v>165347.52</v>
      </c>
      <c r="MZM15" s="5">
        <v>165347.52</v>
      </c>
      <c r="MZN15" s="5">
        <v>165347.52</v>
      </c>
      <c r="MZO15" s="5">
        <v>165347.52</v>
      </c>
      <c r="MZP15" s="5">
        <v>165347.52</v>
      </c>
      <c r="MZQ15" s="5">
        <v>165347.52</v>
      </c>
      <c r="MZR15" s="5">
        <v>165347.52</v>
      </c>
      <c r="MZS15" s="5">
        <v>165347.52</v>
      </c>
      <c r="MZT15" s="5">
        <v>165347.52</v>
      </c>
      <c r="MZU15" s="5">
        <v>165347.52</v>
      </c>
      <c r="MZV15" s="5">
        <v>165347.52</v>
      </c>
      <c r="MZW15" s="5">
        <v>165347.52</v>
      </c>
      <c r="MZX15" s="5">
        <v>165347.52</v>
      </c>
      <c r="MZY15" s="5">
        <v>165347.52</v>
      </c>
      <c r="MZZ15" s="5">
        <v>165347.52</v>
      </c>
      <c r="NAA15" s="5">
        <v>165347.52</v>
      </c>
      <c r="NAB15" s="5">
        <v>165347.52</v>
      </c>
      <c r="NAC15" s="5">
        <v>165347.52</v>
      </c>
      <c r="NAD15" s="5">
        <v>165347.52</v>
      </c>
      <c r="NAE15" s="5">
        <v>165347.52</v>
      </c>
      <c r="NAF15" s="5">
        <v>165347.52</v>
      </c>
      <c r="NAG15" s="5">
        <v>165347.52</v>
      </c>
      <c r="NAH15" s="5">
        <v>165347.52</v>
      </c>
      <c r="NAI15" s="5">
        <v>165347.52</v>
      </c>
      <c r="NAJ15" s="5">
        <v>165347.52</v>
      </c>
      <c r="NAK15" s="5">
        <v>165347.52</v>
      </c>
      <c r="NAL15" s="5">
        <v>165347.52</v>
      </c>
      <c r="NAM15" s="5">
        <v>165347.52</v>
      </c>
      <c r="NAN15" s="5">
        <v>165347.52</v>
      </c>
      <c r="NAO15" s="5">
        <v>165347.52</v>
      </c>
      <c r="NAP15" s="5">
        <v>165347.52</v>
      </c>
      <c r="NAQ15" s="5">
        <v>165347.52</v>
      </c>
      <c r="NAR15" s="5">
        <v>165347.52</v>
      </c>
      <c r="NAS15" s="5">
        <v>165347.52</v>
      </c>
      <c r="NAT15" s="5">
        <v>165347.52</v>
      </c>
      <c r="NAU15" s="5">
        <v>165347.52</v>
      </c>
      <c r="NAV15" s="5">
        <v>165347.52</v>
      </c>
      <c r="NAW15" s="5">
        <v>165347.52</v>
      </c>
      <c r="NAX15" s="5">
        <v>165347.52</v>
      </c>
      <c r="NAY15" s="5">
        <v>165347.52</v>
      </c>
      <c r="NAZ15" s="5">
        <v>165347.52</v>
      </c>
      <c r="NBA15" s="5">
        <v>165347.52</v>
      </c>
      <c r="NBB15" s="5">
        <v>165347.52</v>
      </c>
      <c r="NBC15" s="5">
        <v>165347.52</v>
      </c>
      <c r="NBD15" s="5">
        <v>165347.52</v>
      </c>
      <c r="NBE15" s="5">
        <v>165347.52</v>
      </c>
      <c r="NBF15" s="5">
        <v>165347.52</v>
      </c>
      <c r="NBG15" s="5">
        <v>165347.52</v>
      </c>
      <c r="NBH15" s="5">
        <v>165347.52</v>
      </c>
      <c r="NBI15" s="5">
        <v>165347.52</v>
      </c>
      <c r="NBJ15" s="5">
        <v>165347.52</v>
      </c>
      <c r="NBK15" s="5">
        <v>165347.52</v>
      </c>
      <c r="NBL15" s="5">
        <v>165347.52</v>
      </c>
      <c r="NBM15" s="5">
        <v>165347.52</v>
      </c>
      <c r="NBN15" s="5">
        <v>165347.52</v>
      </c>
      <c r="NBO15" s="5">
        <v>165347.52</v>
      </c>
      <c r="NBP15" s="5">
        <v>165347.52</v>
      </c>
      <c r="NBQ15" s="5">
        <v>165347.52</v>
      </c>
      <c r="NBR15" s="5">
        <v>165347.52</v>
      </c>
      <c r="NBS15" s="5">
        <v>165347.52</v>
      </c>
      <c r="NBT15" s="5">
        <v>165347.52</v>
      </c>
      <c r="NBU15" s="5">
        <v>165347.52</v>
      </c>
      <c r="NBV15" s="5">
        <v>165347.52</v>
      </c>
      <c r="NBW15" s="5">
        <v>165347.52</v>
      </c>
      <c r="NBX15" s="5">
        <v>165347.52</v>
      </c>
      <c r="NBY15" s="5">
        <v>165347.52</v>
      </c>
      <c r="NBZ15" s="5">
        <v>165347.52</v>
      </c>
      <c r="NCA15" s="5">
        <v>165347.52</v>
      </c>
      <c r="NCB15" s="5">
        <v>165347.52</v>
      </c>
      <c r="NCC15" s="5">
        <v>165347.52</v>
      </c>
      <c r="NCD15" s="5">
        <v>165347.52</v>
      </c>
      <c r="NCE15" s="5">
        <v>165347.52</v>
      </c>
      <c r="NCF15" s="5">
        <v>165347.52</v>
      </c>
      <c r="NCG15" s="5">
        <v>165347.52</v>
      </c>
      <c r="NCH15" s="5">
        <v>165347.52</v>
      </c>
      <c r="NCI15" s="5">
        <v>165347.52</v>
      </c>
      <c r="NCJ15" s="5">
        <v>165347.52</v>
      </c>
      <c r="NCK15" s="5">
        <v>165347.52</v>
      </c>
      <c r="NCL15" s="5">
        <v>165347.52</v>
      </c>
      <c r="NCM15" s="5">
        <v>165347.52</v>
      </c>
      <c r="NCN15" s="5">
        <v>165347.52</v>
      </c>
      <c r="NCO15" s="5">
        <v>165347.52</v>
      </c>
      <c r="NCP15" s="5">
        <v>165347.52</v>
      </c>
      <c r="NCQ15" s="5">
        <v>165347.52</v>
      </c>
      <c r="NCR15" s="5">
        <v>165347.52</v>
      </c>
      <c r="NCS15" s="5">
        <v>165347.52</v>
      </c>
      <c r="NCT15" s="5">
        <v>165347.52</v>
      </c>
      <c r="NCU15" s="5">
        <v>165347.52</v>
      </c>
      <c r="NCV15" s="5">
        <v>165347.52</v>
      </c>
      <c r="NCW15" s="5">
        <v>165347.52</v>
      </c>
      <c r="NCX15" s="5">
        <v>165347.52</v>
      </c>
      <c r="NCY15" s="5">
        <v>165347.52</v>
      </c>
      <c r="NCZ15" s="5">
        <v>165347.52</v>
      </c>
      <c r="NDA15" s="5">
        <v>165347.52</v>
      </c>
      <c r="NDB15" s="5">
        <v>165347.52</v>
      </c>
      <c r="NDC15" s="5">
        <v>165347.52</v>
      </c>
      <c r="NDD15" s="5">
        <v>165347.52</v>
      </c>
      <c r="NDE15" s="5">
        <v>165347.52</v>
      </c>
      <c r="NDF15" s="5">
        <v>165347.52</v>
      </c>
      <c r="NDG15" s="5">
        <v>165347.52</v>
      </c>
      <c r="NDH15" s="5">
        <v>165347.52</v>
      </c>
      <c r="NDI15" s="5">
        <v>165347.52</v>
      </c>
      <c r="NDJ15" s="5">
        <v>165347.52</v>
      </c>
      <c r="NDK15" s="5">
        <v>165347.52</v>
      </c>
      <c r="NDL15" s="5">
        <v>165347.52</v>
      </c>
      <c r="NDM15" s="5">
        <v>165347.52</v>
      </c>
      <c r="NDN15" s="5">
        <v>165347.52</v>
      </c>
      <c r="NDO15" s="5">
        <v>165347.52</v>
      </c>
      <c r="NDP15" s="5">
        <v>165347.52</v>
      </c>
      <c r="NDQ15" s="5">
        <v>165347.52</v>
      </c>
      <c r="NDR15" s="5">
        <v>165347.52</v>
      </c>
      <c r="NDS15" s="5">
        <v>165347.52</v>
      </c>
      <c r="NDT15" s="5">
        <v>165347.52</v>
      </c>
      <c r="NDU15" s="5">
        <v>165347.52</v>
      </c>
      <c r="NDV15" s="5">
        <v>165347.52</v>
      </c>
      <c r="NDW15" s="5">
        <v>165347.52</v>
      </c>
      <c r="NDX15" s="5">
        <v>165347.52</v>
      </c>
      <c r="NDY15" s="5">
        <v>165347.52</v>
      </c>
      <c r="NDZ15" s="5">
        <v>165347.52</v>
      </c>
      <c r="NEA15" s="5">
        <v>165347.52</v>
      </c>
      <c r="NEB15" s="5">
        <v>165347.52</v>
      </c>
      <c r="NEC15" s="5">
        <v>165347.52</v>
      </c>
      <c r="NED15" s="5">
        <v>165347.52</v>
      </c>
      <c r="NEE15" s="5">
        <v>165347.52</v>
      </c>
      <c r="NEF15" s="5">
        <v>165347.52</v>
      </c>
      <c r="NEG15" s="5">
        <v>165347.52</v>
      </c>
      <c r="NEH15" s="5">
        <v>165347.52</v>
      </c>
      <c r="NEI15" s="5">
        <v>165347.52</v>
      </c>
      <c r="NEJ15" s="5">
        <v>165347.52</v>
      </c>
      <c r="NEK15" s="5">
        <v>165347.52</v>
      </c>
      <c r="NEL15" s="5">
        <v>165347.52</v>
      </c>
      <c r="NEM15" s="5">
        <v>165347.52</v>
      </c>
      <c r="NEN15" s="5">
        <v>165347.52</v>
      </c>
      <c r="NEO15" s="5">
        <v>165347.52</v>
      </c>
      <c r="NEP15" s="5">
        <v>165347.52</v>
      </c>
      <c r="NEQ15" s="5">
        <v>165347.52</v>
      </c>
      <c r="NER15" s="5">
        <v>165347.52</v>
      </c>
      <c r="NES15" s="5">
        <v>165347.52</v>
      </c>
      <c r="NET15" s="5">
        <v>165347.52</v>
      </c>
      <c r="NEU15" s="5">
        <v>165347.52</v>
      </c>
      <c r="NEV15" s="5">
        <v>165347.52</v>
      </c>
      <c r="NEW15" s="5">
        <v>165347.52</v>
      </c>
      <c r="NEX15" s="5">
        <v>165347.52</v>
      </c>
      <c r="NEY15" s="5">
        <v>165347.52</v>
      </c>
      <c r="NEZ15" s="5">
        <v>165347.52</v>
      </c>
      <c r="NFA15" s="5">
        <v>165347.52</v>
      </c>
      <c r="NFB15" s="5">
        <v>165347.52</v>
      </c>
      <c r="NFC15" s="5">
        <v>165347.52</v>
      </c>
      <c r="NFD15" s="5">
        <v>165347.52</v>
      </c>
      <c r="NFE15" s="5">
        <v>165347.52</v>
      </c>
      <c r="NFF15" s="5">
        <v>165347.52</v>
      </c>
      <c r="NFG15" s="5">
        <v>165347.52</v>
      </c>
      <c r="NFH15" s="5">
        <v>165347.52</v>
      </c>
      <c r="NFI15" s="5">
        <v>165347.52</v>
      </c>
      <c r="NFJ15" s="5">
        <v>165347.52</v>
      </c>
      <c r="NFK15" s="5">
        <v>165347.52</v>
      </c>
      <c r="NFL15" s="5">
        <v>165347.52</v>
      </c>
      <c r="NFM15" s="5">
        <v>165347.52</v>
      </c>
      <c r="NFN15" s="5">
        <v>165347.52</v>
      </c>
      <c r="NFO15" s="5">
        <v>165347.52</v>
      </c>
      <c r="NFP15" s="5">
        <v>165347.52</v>
      </c>
      <c r="NFQ15" s="5">
        <v>165347.52</v>
      </c>
      <c r="NFR15" s="5">
        <v>165347.52</v>
      </c>
      <c r="NFS15" s="5">
        <v>165347.52</v>
      </c>
      <c r="NFT15" s="5">
        <v>165347.52</v>
      </c>
      <c r="NFU15" s="5">
        <v>165347.52</v>
      </c>
      <c r="NFV15" s="5">
        <v>165347.52</v>
      </c>
      <c r="NFW15" s="5">
        <v>165347.52</v>
      </c>
      <c r="NFX15" s="5">
        <v>165347.52</v>
      </c>
      <c r="NFY15" s="5">
        <v>165347.52</v>
      </c>
      <c r="NFZ15" s="5">
        <v>165347.52</v>
      </c>
      <c r="NGA15" s="5">
        <v>165347.52</v>
      </c>
      <c r="NGB15" s="5">
        <v>165347.52</v>
      </c>
      <c r="NGC15" s="5">
        <v>165347.52</v>
      </c>
      <c r="NGD15" s="5">
        <v>165347.52</v>
      </c>
      <c r="NGE15" s="5">
        <v>165347.52</v>
      </c>
      <c r="NGF15" s="5">
        <v>165347.52</v>
      </c>
      <c r="NGG15" s="5">
        <v>165347.52</v>
      </c>
      <c r="NGH15" s="5">
        <v>165347.52</v>
      </c>
      <c r="NGI15" s="5">
        <v>165347.52</v>
      </c>
      <c r="NGJ15" s="5">
        <v>165347.52</v>
      </c>
      <c r="NGK15" s="5">
        <v>165347.52</v>
      </c>
      <c r="NGL15" s="5">
        <v>165347.52</v>
      </c>
      <c r="NGM15" s="5">
        <v>165347.52</v>
      </c>
      <c r="NGN15" s="5">
        <v>165347.52</v>
      </c>
      <c r="NGO15" s="5">
        <v>165347.52</v>
      </c>
      <c r="NGP15" s="5">
        <v>165347.52</v>
      </c>
      <c r="NGQ15" s="5">
        <v>165347.52</v>
      </c>
      <c r="NGR15" s="5">
        <v>165347.52</v>
      </c>
      <c r="NGS15" s="5">
        <v>165347.52</v>
      </c>
      <c r="NGT15" s="5">
        <v>165347.52</v>
      </c>
      <c r="NGU15" s="5">
        <v>165347.52</v>
      </c>
      <c r="NGV15" s="5">
        <v>165347.52</v>
      </c>
      <c r="NGW15" s="5">
        <v>165347.52</v>
      </c>
      <c r="NGX15" s="5">
        <v>165347.52</v>
      </c>
      <c r="NGY15" s="5">
        <v>165347.52</v>
      </c>
      <c r="NGZ15" s="5">
        <v>165347.52</v>
      </c>
      <c r="NHA15" s="5">
        <v>165347.52</v>
      </c>
      <c r="NHB15" s="5">
        <v>165347.52</v>
      </c>
      <c r="NHC15" s="5">
        <v>165347.52</v>
      </c>
      <c r="NHD15" s="5">
        <v>165347.52</v>
      </c>
      <c r="NHE15" s="5">
        <v>165347.52</v>
      </c>
      <c r="NHF15" s="5">
        <v>165347.52</v>
      </c>
      <c r="NHG15" s="5">
        <v>165347.52</v>
      </c>
      <c r="NHH15" s="5">
        <v>165347.52</v>
      </c>
      <c r="NHI15" s="5">
        <v>165347.52</v>
      </c>
      <c r="NHJ15" s="5">
        <v>165347.52</v>
      </c>
      <c r="NHK15" s="5">
        <v>165347.52</v>
      </c>
      <c r="NHL15" s="5">
        <v>165347.52</v>
      </c>
      <c r="NHM15" s="5">
        <v>165347.52</v>
      </c>
      <c r="NHN15" s="5">
        <v>165347.52</v>
      </c>
      <c r="NHO15" s="5">
        <v>165347.52</v>
      </c>
      <c r="NHP15" s="5">
        <v>165347.52</v>
      </c>
      <c r="NHQ15" s="5">
        <v>165347.52</v>
      </c>
      <c r="NHR15" s="5">
        <v>165347.52</v>
      </c>
      <c r="NHS15" s="5">
        <v>165347.52</v>
      </c>
      <c r="NHT15" s="5">
        <v>165347.52</v>
      </c>
      <c r="NHU15" s="5">
        <v>165347.52</v>
      </c>
      <c r="NHV15" s="5">
        <v>165347.52</v>
      </c>
      <c r="NHW15" s="5">
        <v>165347.52</v>
      </c>
      <c r="NHX15" s="5">
        <v>165347.52</v>
      </c>
      <c r="NHY15" s="5">
        <v>165347.52</v>
      </c>
      <c r="NHZ15" s="5">
        <v>165347.52</v>
      </c>
      <c r="NIA15" s="5">
        <v>165347.52</v>
      </c>
      <c r="NIB15" s="5">
        <v>165347.52</v>
      </c>
      <c r="NIC15" s="5">
        <v>165347.52</v>
      </c>
      <c r="NID15" s="5">
        <v>165347.52</v>
      </c>
      <c r="NIE15" s="5">
        <v>165347.52</v>
      </c>
      <c r="NIF15" s="5">
        <v>165347.52</v>
      </c>
      <c r="NIG15" s="5">
        <v>165347.52</v>
      </c>
      <c r="NIH15" s="5">
        <v>165347.52</v>
      </c>
      <c r="NII15" s="5">
        <v>165347.52</v>
      </c>
      <c r="NIJ15" s="5">
        <v>165347.52</v>
      </c>
      <c r="NIK15" s="5">
        <v>165347.52</v>
      </c>
      <c r="NIL15" s="5">
        <v>165347.52</v>
      </c>
      <c r="NIM15" s="5">
        <v>165347.52</v>
      </c>
      <c r="NIN15" s="5">
        <v>165347.52</v>
      </c>
      <c r="NIO15" s="5">
        <v>165347.52</v>
      </c>
      <c r="NIP15" s="5">
        <v>165347.52</v>
      </c>
      <c r="NIQ15" s="5">
        <v>165347.52</v>
      </c>
      <c r="NIR15" s="5">
        <v>165347.52</v>
      </c>
      <c r="NIS15" s="5">
        <v>165347.52</v>
      </c>
      <c r="NIT15" s="5">
        <v>165347.52</v>
      </c>
      <c r="NIU15" s="5">
        <v>165347.52</v>
      </c>
      <c r="NIV15" s="5">
        <v>165347.52</v>
      </c>
      <c r="NIW15" s="5">
        <v>165347.52</v>
      </c>
      <c r="NIX15" s="5">
        <v>165347.52</v>
      </c>
      <c r="NIY15" s="5">
        <v>165347.52</v>
      </c>
      <c r="NIZ15" s="5">
        <v>165347.52</v>
      </c>
      <c r="NJA15" s="5">
        <v>165347.52</v>
      </c>
      <c r="NJB15" s="5">
        <v>165347.52</v>
      </c>
      <c r="NJC15" s="5">
        <v>165347.52</v>
      </c>
      <c r="NJD15" s="5">
        <v>165347.52</v>
      </c>
      <c r="NJE15" s="5">
        <v>165347.52</v>
      </c>
      <c r="NJF15" s="5">
        <v>165347.52</v>
      </c>
      <c r="NJG15" s="5">
        <v>165347.52</v>
      </c>
      <c r="NJH15" s="5">
        <v>165347.52</v>
      </c>
      <c r="NJI15" s="5">
        <v>165347.52</v>
      </c>
      <c r="NJJ15" s="5">
        <v>165347.52</v>
      </c>
      <c r="NJK15" s="5">
        <v>165347.52</v>
      </c>
      <c r="NJL15" s="5">
        <v>165347.52</v>
      </c>
      <c r="NJM15" s="5">
        <v>165347.52</v>
      </c>
      <c r="NJN15" s="5">
        <v>165347.52</v>
      </c>
      <c r="NJO15" s="5">
        <v>165347.52</v>
      </c>
      <c r="NJP15" s="5">
        <v>165347.52</v>
      </c>
      <c r="NJQ15" s="5">
        <v>165347.52</v>
      </c>
      <c r="NJR15" s="5">
        <v>165347.52</v>
      </c>
      <c r="NJS15" s="5">
        <v>165347.52</v>
      </c>
      <c r="NJT15" s="5">
        <v>165347.52</v>
      </c>
      <c r="NJU15" s="5">
        <v>165347.52</v>
      </c>
      <c r="NJV15" s="5">
        <v>165347.52</v>
      </c>
      <c r="NJW15" s="5">
        <v>165347.52</v>
      </c>
      <c r="NJX15" s="5">
        <v>165347.52</v>
      </c>
      <c r="NJY15" s="5">
        <v>165347.52</v>
      </c>
      <c r="NJZ15" s="5">
        <v>165347.52</v>
      </c>
      <c r="NKA15" s="5">
        <v>165347.52</v>
      </c>
      <c r="NKB15" s="5">
        <v>165347.52</v>
      </c>
      <c r="NKC15" s="5">
        <v>165347.52</v>
      </c>
      <c r="NKD15" s="5">
        <v>165347.52</v>
      </c>
      <c r="NKE15" s="5">
        <v>165347.52</v>
      </c>
      <c r="NKF15" s="5">
        <v>165347.52</v>
      </c>
      <c r="NKG15" s="5">
        <v>165347.52</v>
      </c>
      <c r="NKH15" s="5">
        <v>165347.52</v>
      </c>
      <c r="NKI15" s="5">
        <v>165347.52</v>
      </c>
      <c r="NKJ15" s="5">
        <v>165347.52</v>
      </c>
      <c r="NKK15" s="5">
        <v>165347.52</v>
      </c>
      <c r="NKL15" s="5">
        <v>165347.52</v>
      </c>
      <c r="NKM15" s="5">
        <v>165347.52</v>
      </c>
      <c r="NKN15" s="5">
        <v>165347.52</v>
      </c>
      <c r="NKO15" s="5">
        <v>165347.52</v>
      </c>
      <c r="NKP15" s="5">
        <v>165347.52</v>
      </c>
      <c r="NKQ15" s="5">
        <v>165347.52</v>
      </c>
      <c r="NKR15" s="5">
        <v>165347.52</v>
      </c>
      <c r="NKS15" s="5">
        <v>165347.52</v>
      </c>
      <c r="NKT15" s="5">
        <v>165347.52</v>
      </c>
      <c r="NKU15" s="5">
        <v>165347.52</v>
      </c>
      <c r="NKV15" s="5">
        <v>165347.52</v>
      </c>
      <c r="NKW15" s="5">
        <v>165347.52</v>
      </c>
      <c r="NKX15" s="5">
        <v>165347.52</v>
      </c>
      <c r="NKY15" s="5">
        <v>165347.52</v>
      </c>
      <c r="NKZ15" s="5">
        <v>165347.52</v>
      </c>
      <c r="NLA15" s="5">
        <v>165347.52</v>
      </c>
      <c r="NLB15" s="5">
        <v>165347.52</v>
      </c>
      <c r="NLC15" s="5">
        <v>165347.52</v>
      </c>
      <c r="NLD15" s="5">
        <v>165347.52</v>
      </c>
      <c r="NLE15" s="5">
        <v>165347.52</v>
      </c>
      <c r="NLF15" s="5">
        <v>165347.52</v>
      </c>
      <c r="NLG15" s="5">
        <v>165347.52</v>
      </c>
      <c r="NLH15" s="5">
        <v>165347.52</v>
      </c>
      <c r="NLI15" s="5">
        <v>165347.52</v>
      </c>
      <c r="NLJ15" s="5">
        <v>165347.52</v>
      </c>
      <c r="NLK15" s="5">
        <v>165347.52</v>
      </c>
      <c r="NLL15" s="5">
        <v>165347.52</v>
      </c>
      <c r="NLM15" s="5">
        <v>165347.52</v>
      </c>
      <c r="NLN15" s="5">
        <v>165347.52</v>
      </c>
      <c r="NLO15" s="5">
        <v>165347.52</v>
      </c>
      <c r="NLP15" s="5">
        <v>165347.52</v>
      </c>
      <c r="NLQ15" s="5">
        <v>165347.52</v>
      </c>
      <c r="NLR15" s="5">
        <v>165347.52</v>
      </c>
      <c r="NLS15" s="5">
        <v>165347.52</v>
      </c>
      <c r="NLT15" s="5">
        <v>165347.52</v>
      </c>
      <c r="NLU15" s="5">
        <v>165347.52</v>
      </c>
      <c r="NLV15" s="5">
        <v>165347.52</v>
      </c>
      <c r="NLW15" s="5">
        <v>165347.52</v>
      </c>
      <c r="NLX15" s="5">
        <v>165347.52</v>
      </c>
      <c r="NLY15" s="5">
        <v>165347.52</v>
      </c>
      <c r="NLZ15" s="5">
        <v>165347.52</v>
      </c>
      <c r="NMA15" s="5">
        <v>165347.52</v>
      </c>
      <c r="NMB15" s="5">
        <v>165347.52</v>
      </c>
      <c r="NMC15" s="5">
        <v>165347.52</v>
      </c>
      <c r="NMD15" s="5">
        <v>165347.52</v>
      </c>
      <c r="NME15" s="5">
        <v>165347.52</v>
      </c>
      <c r="NMF15" s="5">
        <v>165347.52</v>
      </c>
      <c r="NMG15" s="5">
        <v>165347.52</v>
      </c>
      <c r="NMH15" s="5">
        <v>165347.52</v>
      </c>
      <c r="NMI15" s="5">
        <v>165347.52</v>
      </c>
      <c r="NMJ15" s="5">
        <v>165347.52</v>
      </c>
      <c r="NMK15" s="5">
        <v>165347.52</v>
      </c>
      <c r="NML15" s="5">
        <v>165347.52</v>
      </c>
      <c r="NMM15" s="5">
        <v>165347.52</v>
      </c>
      <c r="NMN15" s="5">
        <v>165347.52</v>
      </c>
      <c r="NMO15" s="5">
        <v>165347.52</v>
      </c>
      <c r="NMP15" s="5">
        <v>165347.52</v>
      </c>
      <c r="NMQ15" s="5">
        <v>165347.52</v>
      </c>
      <c r="NMR15" s="5">
        <v>165347.52</v>
      </c>
      <c r="NMS15" s="5">
        <v>165347.52</v>
      </c>
      <c r="NMT15" s="5">
        <v>165347.52</v>
      </c>
      <c r="NMU15" s="5">
        <v>165347.52</v>
      </c>
      <c r="NMV15" s="5">
        <v>165347.52</v>
      </c>
      <c r="NMW15" s="5">
        <v>165347.52</v>
      </c>
      <c r="NMX15" s="5">
        <v>165347.52</v>
      </c>
      <c r="NMY15" s="5">
        <v>165347.52</v>
      </c>
      <c r="NMZ15" s="5">
        <v>165347.52</v>
      </c>
      <c r="NNA15" s="5">
        <v>165347.52</v>
      </c>
      <c r="NNB15" s="5">
        <v>165347.52</v>
      </c>
      <c r="NNC15" s="5">
        <v>165347.52</v>
      </c>
      <c r="NND15" s="5">
        <v>165347.52</v>
      </c>
      <c r="NNE15" s="5">
        <v>165347.52</v>
      </c>
      <c r="NNF15" s="5">
        <v>165347.52</v>
      </c>
      <c r="NNG15" s="5">
        <v>165347.52</v>
      </c>
      <c r="NNH15" s="5">
        <v>165347.52</v>
      </c>
      <c r="NNI15" s="5">
        <v>165347.52</v>
      </c>
      <c r="NNJ15" s="5">
        <v>165347.52</v>
      </c>
      <c r="NNK15" s="5">
        <v>165347.52</v>
      </c>
      <c r="NNL15" s="5">
        <v>165347.52</v>
      </c>
      <c r="NNM15" s="5">
        <v>165347.52</v>
      </c>
      <c r="NNN15" s="5">
        <v>165347.52</v>
      </c>
      <c r="NNO15" s="5">
        <v>165347.52</v>
      </c>
      <c r="NNP15" s="5">
        <v>165347.52</v>
      </c>
      <c r="NNQ15" s="5">
        <v>165347.52</v>
      </c>
      <c r="NNR15" s="5">
        <v>165347.52</v>
      </c>
      <c r="NNS15" s="5">
        <v>165347.52</v>
      </c>
      <c r="NNT15" s="5">
        <v>165347.52</v>
      </c>
      <c r="NNU15" s="5">
        <v>165347.52</v>
      </c>
      <c r="NNV15" s="5">
        <v>165347.52</v>
      </c>
      <c r="NNW15" s="5">
        <v>165347.52</v>
      </c>
      <c r="NNX15" s="5">
        <v>165347.52</v>
      </c>
      <c r="NNY15" s="5">
        <v>165347.52</v>
      </c>
      <c r="NNZ15" s="5">
        <v>165347.52</v>
      </c>
      <c r="NOA15" s="5">
        <v>165347.52</v>
      </c>
      <c r="NOB15" s="5">
        <v>165347.52</v>
      </c>
      <c r="NOC15" s="5">
        <v>165347.52</v>
      </c>
      <c r="NOD15" s="5">
        <v>165347.52</v>
      </c>
      <c r="NOE15" s="5">
        <v>165347.52</v>
      </c>
      <c r="NOF15" s="5">
        <v>165347.52</v>
      </c>
      <c r="NOG15" s="5">
        <v>165347.52</v>
      </c>
      <c r="NOH15" s="5">
        <v>165347.52</v>
      </c>
      <c r="NOI15" s="5">
        <v>165347.52</v>
      </c>
      <c r="NOJ15" s="5">
        <v>165347.52</v>
      </c>
      <c r="NOK15" s="5">
        <v>165347.52</v>
      </c>
      <c r="NOL15" s="5">
        <v>165347.52</v>
      </c>
      <c r="NOM15" s="5">
        <v>165347.52</v>
      </c>
      <c r="NON15" s="5">
        <v>165347.52</v>
      </c>
      <c r="NOO15" s="5">
        <v>165347.52</v>
      </c>
      <c r="NOP15" s="5">
        <v>165347.52</v>
      </c>
      <c r="NOQ15" s="5">
        <v>165347.52</v>
      </c>
      <c r="NOR15" s="5">
        <v>165347.52</v>
      </c>
      <c r="NOS15" s="5">
        <v>165347.52</v>
      </c>
      <c r="NOT15" s="5">
        <v>165347.52</v>
      </c>
      <c r="NOU15" s="5">
        <v>165347.52</v>
      </c>
      <c r="NOV15" s="5">
        <v>165347.52</v>
      </c>
      <c r="NOW15" s="5">
        <v>165347.52</v>
      </c>
      <c r="NOX15" s="5">
        <v>165347.52</v>
      </c>
      <c r="NOY15" s="5">
        <v>165347.52</v>
      </c>
      <c r="NOZ15" s="5">
        <v>165347.52</v>
      </c>
      <c r="NPA15" s="5">
        <v>165347.52</v>
      </c>
      <c r="NPB15" s="5">
        <v>165347.52</v>
      </c>
      <c r="NPC15" s="5">
        <v>165347.52</v>
      </c>
      <c r="NPD15" s="5">
        <v>165347.52</v>
      </c>
      <c r="NPE15" s="5">
        <v>165347.52</v>
      </c>
      <c r="NPF15" s="5">
        <v>165347.52</v>
      </c>
      <c r="NPG15" s="5">
        <v>165347.52</v>
      </c>
      <c r="NPH15" s="5">
        <v>165347.52</v>
      </c>
      <c r="NPI15" s="5">
        <v>165347.52</v>
      </c>
      <c r="NPJ15" s="5">
        <v>165347.52</v>
      </c>
      <c r="NPK15" s="5">
        <v>165347.52</v>
      </c>
      <c r="NPL15" s="5">
        <v>165347.52</v>
      </c>
      <c r="NPM15" s="5">
        <v>165347.52</v>
      </c>
      <c r="NPN15" s="5">
        <v>165347.52</v>
      </c>
      <c r="NPO15" s="5">
        <v>165347.52</v>
      </c>
      <c r="NPP15" s="5">
        <v>165347.52</v>
      </c>
      <c r="NPQ15" s="5">
        <v>165347.52</v>
      </c>
      <c r="NPR15" s="5">
        <v>165347.52</v>
      </c>
      <c r="NPS15" s="5">
        <v>165347.52</v>
      </c>
      <c r="NPT15" s="5">
        <v>165347.52</v>
      </c>
      <c r="NPU15" s="5">
        <v>165347.52</v>
      </c>
      <c r="NPV15" s="5">
        <v>165347.52</v>
      </c>
      <c r="NPW15" s="5">
        <v>165347.52</v>
      </c>
      <c r="NPX15" s="5">
        <v>165347.52</v>
      </c>
      <c r="NPY15" s="5">
        <v>165347.52</v>
      </c>
      <c r="NPZ15" s="5">
        <v>165347.52</v>
      </c>
      <c r="NQA15" s="5">
        <v>165347.52</v>
      </c>
      <c r="NQB15" s="5">
        <v>165347.52</v>
      </c>
      <c r="NQC15" s="5">
        <v>165347.52</v>
      </c>
      <c r="NQD15" s="5">
        <v>165347.52</v>
      </c>
      <c r="NQE15" s="5">
        <v>165347.52</v>
      </c>
      <c r="NQF15" s="5">
        <v>165347.52</v>
      </c>
      <c r="NQG15" s="5">
        <v>165347.52</v>
      </c>
      <c r="NQH15" s="5">
        <v>165347.52</v>
      </c>
      <c r="NQI15" s="5">
        <v>165347.52</v>
      </c>
      <c r="NQJ15" s="5">
        <v>165347.52</v>
      </c>
      <c r="NQK15" s="5">
        <v>165347.52</v>
      </c>
      <c r="NQL15" s="5">
        <v>165347.52</v>
      </c>
      <c r="NQM15" s="5">
        <v>165347.52</v>
      </c>
      <c r="NQN15" s="5">
        <v>165347.52</v>
      </c>
      <c r="NQO15" s="5">
        <v>165347.52</v>
      </c>
      <c r="NQP15" s="5">
        <v>165347.52</v>
      </c>
      <c r="NQQ15" s="5">
        <v>165347.52</v>
      </c>
      <c r="NQR15" s="5">
        <v>165347.52</v>
      </c>
      <c r="NQS15" s="5">
        <v>165347.52</v>
      </c>
      <c r="NQT15" s="5">
        <v>165347.52</v>
      </c>
      <c r="NQU15" s="5">
        <v>165347.52</v>
      </c>
      <c r="NQV15" s="5">
        <v>165347.52</v>
      </c>
      <c r="NQW15" s="5">
        <v>165347.52</v>
      </c>
      <c r="NQX15" s="5">
        <v>165347.52</v>
      </c>
      <c r="NQY15" s="5">
        <v>165347.52</v>
      </c>
      <c r="NQZ15" s="5">
        <v>165347.52</v>
      </c>
      <c r="NRA15" s="5">
        <v>165347.52</v>
      </c>
      <c r="NRB15" s="5">
        <v>165347.52</v>
      </c>
      <c r="NRC15" s="5">
        <v>165347.52</v>
      </c>
      <c r="NRD15" s="5">
        <v>165347.52</v>
      </c>
      <c r="NRE15" s="5">
        <v>165347.52</v>
      </c>
      <c r="NRF15" s="5">
        <v>165347.52</v>
      </c>
      <c r="NRG15" s="5">
        <v>165347.52</v>
      </c>
      <c r="NRH15" s="5">
        <v>165347.52</v>
      </c>
      <c r="NRI15" s="5">
        <v>165347.52</v>
      </c>
      <c r="NRJ15" s="5">
        <v>165347.52</v>
      </c>
      <c r="NRK15" s="5">
        <v>165347.52</v>
      </c>
      <c r="NRL15" s="5">
        <v>165347.52</v>
      </c>
      <c r="NRM15" s="5">
        <v>165347.52</v>
      </c>
      <c r="NRN15" s="5">
        <v>165347.52</v>
      </c>
      <c r="NRO15" s="5">
        <v>165347.52</v>
      </c>
      <c r="NRP15" s="5">
        <v>165347.52</v>
      </c>
      <c r="NRQ15" s="5">
        <v>165347.52</v>
      </c>
      <c r="NRR15" s="5">
        <v>165347.52</v>
      </c>
      <c r="NRS15" s="5">
        <v>165347.52</v>
      </c>
      <c r="NRT15" s="5">
        <v>165347.52</v>
      </c>
      <c r="NRU15" s="5">
        <v>165347.52</v>
      </c>
      <c r="NRV15" s="5">
        <v>165347.52</v>
      </c>
      <c r="NRW15" s="5">
        <v>165347.52</v>
      </c>
      <c r="NRX15" s="5">
        <v>165347.52</v>
      </c>
      <c r="NRY15" s="5">
        <v>165347.52</v>
      </c>
      <c r="NRZ15" s="5">
        <v>165347.52</v>
      </c>
      <c r="NSA15" s="5">
        <v>165347.52</v>
      </c>
      <c r="NSB15" s="5">
        <v>165347.52</v>
      </c>
      <c r="NSC15" s="5">
        <v>165347.52</v>
      </c>
      <c r="NSD15" s="5">
        <v>165347.52</v>
      </c>
      <c r="NSE15" s="5">
        <v>165347.52</v>
      </c>
      <c r="NSF15" s="5">
        <v>165347.52</v>
      </c>
      <c r="NSG15" s="5">
        <v>165347.52</v>
      </c>
      <c r="NSH15" s="5">
        <v>165347.52</v>
      </c>
      <c r="NSI15" s="5">
        <v>165347.52</v>
      </c>
      <c r="NSJ15" s="5">
        <v>165347.52</v>
      </c>
      <c r="NSK15" s="5">
        <v>165347.52</v>
      </c>
      <c r="NSL15" s="5">
        <v>165347.52</v>
      </c>
      <c r="NSM15" s="5">
        <v>165347.52</v>
      </c>
      <c r="NSN15" s="5">
        <v>165347.52</v>
      </c>
      <c r="NSO15" s="5">
        <v>165347.52</v>
      </c>
      <c r="NSP15" s="5">
        <v>165347.52</v>
      </c>
      <c r="NSQ15" s="5">
        <v>165347.52</v>
      </c>
      <c r="NSR15" s="5">
        <v>165347.52</v>
      </c>
      <c r="NSS15" s="5">
        <v>165347.52</v>
      </c>
      <c r="NST15" s="5">
        <v>165347.52</v>
      </c>
      <c r="NSU15" s="5">
        <v>165347.52</v>
      </c>
      <c r="NSV15" s="5">
        <v>165347.52</v>
      </c>
      <c r="NSW15" s="5">
        <v>165347.52</v>
      </c>
      <c r="NSX15" s="5">
        <v>165347.52</v>
      </c>
      <c r="NSY15" s="5">
        <v>165347.52</v>
      </c>
      <c r="NSZ15" s="5">
        <v>165347.52</v>
      </c>
      <c r="NTA15" s="5">
        <v>165347.52</v>
      </c>
      <c r="NTB15" s="5">
        <v>165347.52</v>
      </c>
      <c r="NTC15" s="5">
        <v>165347.52</v>
      </c>
      <c r="NTD15" s="5">
        <v>165347.52</v>
      </c>
      <c r="NTE15" s="5">
        <v>165347.52</v>
      </c>
      <c r="NTF15" s="5">
        <v>165347.52</v>
      </c>
      <c r="NTG15" s="5">
        <v>165347.52</v>
      </c>
      <c r="NTH15" s="5">
        <v>165347.52</v>
      </c>
      <c r="NTI15" s="5">
        <v>165347.52</v>
      </c>
      <c r="NTJ15" s="5">
        <v>165347.52</v>
      </c>
      <c r="NTK15" s="5">
        <v>165347.52</v>
      </c>
      <c r="NTL15" s="5">
        <v>165347.52</v>
      </c>
      <c r="NTM15" s="5">
        <v>165347.52</v>
      </c>
      <c r="NTN15" s="5">
        <v>165347.52</v>
      </c>
      <c r="NTO15" s="5">
        <v>165347.52</v>
      </c>
      <c r="NTP15" s="5">
        <v>165347.52</v>
      </c>
      <c r="NTQ15" s="5">
        <v>165347.52</v>
      </c>
      <c r="NTR15" s="5">
        <v>165347.52</v>
      </c>
      <c r="NTS15" s="5">
        <v>165347.52</v>
      </c>
      <c r="NTT15" s="5">
        <v>165347.52</v>
      </c>
      <c r="NTU15" s="5">
        <v>165347.52</v>
      </c>
      <c r="NTV15" s="5">
        <v>165347.52</v>
      </c>
      <c r="NTW15" s="5">
        <v>165347.52</v>
      </c>
      <c r="NTX15" s="5">
        <v>165347.52</v>
      </c>
      <c r="NTY15" s="5">
        <v>165347.52</v>
      </c>
      <c r="NTZ15" s="5">
        <v>165347.52</v>
      </c>
      <c r="NUA15" s="5">
        <v>165347.52</v>
      </c>
      <c r="NUB15" s="5">
        <v>165347.52</v>
      </c>
      <c r="NUC15" s="5">
        <v>165347.52</v>
      </c>
      <c r="NUD15" s="5">
        <v>165347.52</v>
      </c>
      <c r="NUE15" s="5">
        <v>165347.52</v>
      </c>
      <c r="NUF15" s="5">
        <v>165347.52</v>
      </c>
      <c r="NUG15" s="5">
        <v>165347.52</v>
      </c>
      <c r="NUH15" s="5">
        <v>165347.52</v>
      </c>
      <c r="NUI15" s="5">
        <v>165347.52</v>
      </c>
      <c r="NUJ15" s="5">
        <v>165347.52</v>
      </c>
      <c r="NUK15" s="5">
        <v>165347.52</v>
      </c>
      <c r="NUL15" s="5">
        <v>165347.52</v>
      </c>
      <c r="NUM15" s="5">
        <v>165347.52</v>
      </c>
      <c r="NUN15" s="5">
        <v>165347.52</v>
      </c>
      <c r="NUO15" s="5">
        <v>165347.52</v>
      </c>
      <c r="NUP15" s="5">
        <v>165347.52</v>
      </c>
      <c r="NUQ15" s="5">
        <v>165347.52</v>
      </c>
      <c r="NUR15" s="5">
        <v>165347.52</v>
      </c>
      <c r="NUS15" s="5">
        <v>165347.52</v>
      </c>
      <c r="NUT15" s="5">
        <v>165347.52</v>
      </c>
      <c r="NUU15" s="5">
        <v>165347.52</v>
      </c>
      <c r="NUV15" s="5">
        <v>165347.52</v>
      </c>
      <c r="NUW15" s="5">
        <v>165347.52</v>
      </c>
      <c r="NUX15" s="5">
        <v>165347.52</v>
      </c>
      <c r="NUY15" s="5">
        <v>165347.52</v>
      </c>
      <c r="NUZ15" s="5">
        <v>165347.52</v>
      </c>
      <c r="NVA15" s="5">
        <v>165347.52</v>
      </c>
      <c r="NVB15" s="5">
        <v>165347.52</v>
      </c>
      <c r="NVC15" s="5">
        <v>165347.52</v>
      </c>
      <c r="NVD15" s="5">
        <v>165347.52</v>
      </c>
      <c r="NVE15" s="5">
        <v>165347.52</v>
      </c>
      <c r="NVF15" s="5">
        <v>165347.52</v>
      </c>
      <c r="NVG15" s="5">
        <v>165347.52</v>
      </c>
      <c r="NVH15" s="5">
        <v>165347.52</v>
      </c>
      <c r="NVI15" s="5">
        <v>165347.52</v>
      </c>
      <c r="NVJ15" s="5">
        <v>165347.52</v>
      </c>
      <c r="NVK15" s="5">
        <v>165347.52</v>
      </c>
      <c r="NVL15" s="5">
        <v>165347.52</v>
      </c>
      <c r="NVM15" s="5">
        <v>165347.52</v>
      </c>
      <c r="NVN15" s="5">
        <v>165347.52</v>
      </c>
      <c r="NVO15" s="5">
        <v>165347.52</v>
      </c>
      <c r="NVP15" s="5">
        <v>165347.52</v>
      </c>
      <c r="NVQ15" s="5">
        <v>165347.52</v>
      </c>
      <c r="NVR15" s="5">
        <v>165347.52</v>
      </c>
      <c r="NVS15" s="5">
        <v>165347.52</v>
      </c>
      <c r="NVT15" s="5">
        <v>165347.52</v>
      </c>
      <c r="NVU15" s="5">
        <v>165347.52</v>
      </c>
      <c r="NVV15" s="5">
        <v>165347.52</v>
      </c>
      <c r="NVW15" s="5">
        <v>165347.52</v>
      </c>
      <c r="NVX15" s="5">
        <v>165347.52</v>
      </c>
      <c r="NVY15" s="5">
        <v>165347.52</v>
      </c>
      <c r="NVZ15" s="5">
        <v>165347.52</v>
      </c>
      <c r="NWA15" s="5">
        <v>165347.52</v>
      </c>
      <c r="NWB15" s="5">
        <v>165347.52</v>
      </c>
      <c r="NWC15" s="5">
        <v>165347.52</v>
      </c>
      <c r="NWD15" s="5">
        <v>165347.52</v>
      </c>
      <c r="NWE15" s="5">
        <v>165347.52</v>
      </c>
      <c r="NWF15" s="5">
        <v>165347.52</v>
      </c>
      <c r="NWG15" s="5">
        <v>165347.52</v>
      </c>
      <c r="NWH15" s="5">
        <v>165347.52</v>
      </c>
      <c r="NWI15" s="5">
        <v>165347.52</v>
      </c>
      <c r="NWJ15" s="5">
        <v>165347.52</v>
      </c>
      <c r="NWK15" s="5">
        <v>165347.52</v>
      </c>
      <c r="NWL15" s="5">
        <v>165347.52</v>
      </c>
      <c r="NWM15" s="5">
        <v>165347.52</v>
      </c>
      <c r="NWN15" s="5">
        <v>165347.52</v>
      </c>
      <c r="NWO15" s="5">
        <v>165347.52</v>
      </c>
      <c r="NWP15" s="5">
        <v>165347.52</v>
      </c>
      <c r="NWQ15" s="5">
        <v>165347.52</v>
      </c>
      <c r="NWR15" s="5">
        <v>165347.52</v>
      </c>
      <c r="NWS15" s="5">
        <v>165347.52</v>
      </c>
      <c r="NWT15" s="5">
        <v>165347.52</v>
      </c>
      <c r="NWU15" s="5">
        <v>165347.52</v>
      </c>
      <c r="NWV15" s="5">
        <v>165347.52</v>
      </c>
      <c r="NWW15" s="5">
        <v>165347.52</v>
      </c>
      <c r="NWX15" s="5">
        <v>165347.52</v>
      </c>
      <c r="NWY15" s="5">
        <v>165347.52</v>
      </c>
      <c r="NWZ15" s="5">
        <v>165347.52</v>
      </c>
      <c r="NXA15" s="5">
        <v>165347.52</v>
      </c>
      <c r="NXB15" s="5">
        <v>165347.52</v>
      </c>
      <c r="NXC15" s="5">
        <v>165347.52</v>
      </c>
      <c r="NXD15" s="5">
        <v>165347.52</v>
      </c>
      <c r="NXE15" s="5">
        <v>165347.52</v>
      </c>
      <c r="NXF15" s="5">
        <v>165347.52</v>
      </c>
      <c r="NXG15" s="5">
        <v>165347.52</v>
      </c>
      <c r="NXH15" s="5">
        <v>165347.52</v>
      </c>
      <c r="NXI15" s="5">
        <v>165347.52</v>
      </c>
      <c r="NXJ15" s="5">
        <v>165347.52</v>
      </c>
      <c r="NXK15" s="5">
        <v>165347.52</v>
      </c>
      <c r="NXL15" s="5">
        <v>165347.52</v>
      </c>
      <c r="NXM15" s="5">
        <v>165347.52</v>
      </c>
      <c r="NXN15" s="5">
        <v>165347.52</v>
      </c>
      <c r="NXO15" s="5">
        <v>165347.52</v>
      </c>
      <c r="NXP15" s="5">
        <v>165347.52</v>
      </c>
      <c r="NXQ15" s="5">
        <v>165347.52</v>
      </c>
      <c r="NXR15" s="5">
        <v>165347.52</v>
      </c>
      <c r="NXS15" s="5">
        <v>165347.52</v>
      </c>
      <c r="NXT15" s="5">
        <v>165347.52</v>
      </c>
      <c r="NXU15" s="5">
        <v>165347.52</v>
      </c>
      <c r="NXV15" s="5">
        <v>165347.52</v>
      </c>
      <c r="NXW15" s="5">
        <v>165347.52</v>
      </c>
      <c r="NXX15" s="5">
        <v>165347.52</v>
      </c>
      <c r="NXY15" s="5">
        <v>165347.52</v>
      </c>
      <c r="NXZ15" s="5">
        <v>165347.52</v>
      </c>
      <c r="NYA15" s="5">
        <v>165347.52</v>
      </c>
      <c r="NYB15" s="5">
        <v>165347.52</v>
      </c>
      <c r="NYC15" s="5">
        <v>165347.52</v>
      </c>
      <c r="NYD15" s="5">
        <v>165347.52</v>
      </c>
      <c r="NYE15" s="5">
        <v>165347.52</v>
      </c>
      <c r="NYF15" s="5">
        <v>165347.52</v>
      </c>
      <c r="NYG15" s="5">
        <v>165347.52</v>
      </c>
      <c r="NYH15" s="5">
        <v>165347.52</v>
      </c>
      <c r="NYI15" s="5">
        <v>165347.52</v>
      </c>
      <c r="NYJ15" s="5">
        <v>165347.52</v>
      </c>
      <c r="NYK15" s="5">
        <v>165347.52</v>
      </c>
      <c r="NYL15" s="5">
        <v>165347.52</v>
      </c>
      <c r="NYM15" s="5">
        <v>165347.52</v>
      </c>
      <c r="NYN15" s="5">
        <v>165347.52</v>
      </c>
      <c r="NYO15" s="5">
        <v>165347.52</v>
      </c>
      <c r="NYP15" s="5">
        <v>165347.52</v>
      </c>
      <c r="NYQ15" s="5">
        <v>165347.52</v>
      </c>
      <c r="NYR15" s="5">
        <v>165347.52</v>
      </c>
      <c r="NYS15" s="5">
        <v>165347.52</v>
      </c>
      <c r="NYT15" s="5">
        <v>165347.52</v>
      </c>
      <c r="NYU15" s="5">
        <v>165347.52</v>
      </c>
      <c r="NYV15" s="5">
        <v>165347.52</v>
      </c>
      <c r="NYW15" s="5">
        <v>165347.52</v>
      </c>
      <c r="NYX15" s="5">
        <v>165347.52</v>
      </c>
      <c r="NYY15" s="5">
        <v>165347.52</v>
      </c>
      <c r="NYZ15" s="5">
        <v>165347.52</v>
      </c>
      <c r="NZA15" s="5">
        <v>165347.52</v>
      </c>
      <c r="NZB15" s="5">
        <v>165347.52</v>
      </c>
      <c r="NZC15" s="5">
        <v>165347.52</v>
      </c>
      <c r="NZD15" s="5">
        <v>165347.52</v>
      </c>
      <c r="NZE15" s="5">
        <v>165347.52</v>
      </c>
      <c r="NZF15" s="5">
        <v>165347.52</v>
      </c>
      <c r="NZG15" s="5">
        <v>165347.52</v>
      </c>
      <c r="NZH15" s="5">
        <v>165347.52</v>
      </c>
      <c r="NZI15" s="5">
        <v>165347.52</v>
      </c>
      <c r="NZJ15" s="5">
        <v>165347.52</v>
      </c>
      <c r="NZK15" s="5">
        <v>165347.52</v>
      </c>
      <c r="NZL15" s="5">
        <v>165347.52</v>
      </c>
      <c r="NZM15" s="5">
        <v>165347.52</v>
      </c>
      <c r="NZN15" s="5">
        <v>165347.52</v>
      </c>
      <c r="NZO15" s="5">
        <v>165347.52</v>
      </c>
      <c r="NZP15" s="5">
        <v>165347.52</v>
      </c>
      <c r="NZQ15" s="5">
        <v>165347.52</v>
      </c>
      <c r="NZR15" s="5">
        <v>165347.52</v>
      </c>
      <c r="NZS15" s="5">
        <v>165347.52</v>
      </c>
      <c r="NZT15" s="5">
        <v>165347.52</v>
      </c>
      <c r="NZU15" s="5">
        <v>165347.52</v>
      </c>
      <c r="NZV15" s="5">
        <v>165347.52</v>
      </c>
      <c r="NZW15" s="5">
        <v>165347.52</v>
      </c>
      <c r="NZX15" s="5">
        <v>165347.52</v>
      </c>
      <c r="NZY15" s="5">
        <v>165347.52</v>
      </c>
      <c r="NZZ15" s="5">
        <v>165347.52</v>
      </c>
      <c r="OAA15" s="5">
        <v>165347.52</v>
      </c>
      <c r="OAB15" s="5">
        <v>165347.52</v>
      </c>
      <c r="OAC15" s="5">
        <v>165347.52</v>
      </c>
      <c r="OAD15" s="5">
        <v>165347.52</v>
      </c>
      <c r="OAE15" s="5">
        <v>165347.52</v>
      </c>
      <c r="OAF15" s="5">
        <v>165347.52</v>
      </c>
      <c r="OAG15" s="5">
        <v>165347.52</v>
      </c>
      <c r="OAH15" s="5">
        <v>165347.52</v>
      </c>
      <c r="OAI15" s="5">
        <v>165347.52</v>
      </c>
      <c r="OAJ15" s="5">
        <v>165347.52</v>
      </c>
      <c r="OAK15" s="5">
        <v>165347.52</v>
      </c>
      <c r="OAL15" s="5">
        <v>165347.52</v>
      </c>
      <c r="OAM15" s="5">
        <v>165347.52</v>
      </c>
      <c r="OAN15" s="5">
        <v>165347.52</v>
      </c>
      <c r="OAO15" s="5">
        <v>165347.52</v>
      </c>
      <c r="OAP15" s="5">
        <v>165347.52</v>
      </c>
      <c r="OAQ15" s="5">
        <v>165347.52</v>
      </c>
      <c r="OAR15" s="5">
        <v>165347.52</v>
      </c>
      <c r="OAS15" s="5">
        <v>165347.52</v>
      </c>
      <c r="OAT15" s="5">
        <v>165347.52</v>
      </c>
      <c r="OAU15" s="5">
        <v>165347.52</v>
      </c>
      <c r="OAV15" s="5">
        <v>165347.52</v>
      </c>
      <c r="OAW15" s="5">
        <v>165347.52</v>
      </c>
      <c r="OAX15" s="5">
        <v>165347.52</v>
      </c>
      <c r="OAY15" s="5">
        <v>165347.52</v>
      </c>
      <c r="OAZ15" s="5">
        <v>165347.52</v>
      </c>
      <c r="OBA15" s="5">
        <v>165347.52</v>
      </c>
      <c r="OBB15" s="5">
        <v>165347.52</v>
      </c>
      <c r="OBC15" s="5">
        <v>165347.52</v>
      </c>
      <c r="OBD15" s="5">
        <v>165347.52</v>
      </c>
      <c r="OBE15" s="5">
        <v>165347.52</v>
      </c>
      <c r="OBF15" s="5">
        <v>165347.52</v>
      </c>
      <c r="OBG15" s="5">
        <v>165347.52</v>
      </c>
      <c r="OBH15" s="5">
        <v>165347.52</v>
      </c>
      <c r="OBI15" s="5">
        <v>165347.52</v>
      </c>
      <c r="OBJ15" s="5">
        <v>165347.52</v>
      </c>
      <c r="OBK15" s="5">
        <v>165347.52</v>
      </c>
      <c r="OBL15" s="5">
        <v>165347.52</v>
      </c>
      <c r="OBM15" s="5">
        <v>165347.52</v>
      </c>
      <c r="OBN15" s="5">
        <v>165347.52</v>
      </c>
      <c r="OBO15" s="5">
        <v>165347.52</v>
      </c>
      <c r="OBP15" s="5">
        <v>165347.52</v>
      </c>
      <c r="OBQ15" s="5">
        <v>165347.52</v>
      </c>
      <c r="OBR15" s="5">
        <v>165347.52</v>
      </c>
      <c r="OBS15" s="5">
        <v>165347.52</v>
      </c>
      <c r="OBT15" s="5">
        <v>165347.52</v>
      </c>
      <c r="OBU15" s="5">
        <v>165347.52</v>
      </c>
      <c r="OBV15" s="5">
        <v>165347.52</v>
      </c>
      <c r="OBW15" s="5">
        <v>165347.52</v>
      </c>
      <c r="OBX15" s="5">
        <v>165347.52</v>
      </c>
      <c r="OBY15" s="5">
        <v>165347.52</v>
      </c>
      <c r="OBZ15" s="5">
        <v>165347.52</v>
      </c>
      <c r="OCA15" s="5">
        <v>165347.52</v>
      </c>
      <c r="OCB15" s="5">
        <v>165347.52</v>
      </c>
      <c r="OCC15" s="5">
        <v>165347.52</v>
      </c>
      <c r="OCD15" s="5">
        <v>165347.52</v>
      </c>
      <c r="OCE15" s="5">
        <v>165347.52</v>
      </c>
      <c r="OCF15" s="5">
        <v>165347.52</v>
      </c>
      <c r="OCG15" s="5">
        <v>165347.52</v>
      </c>
      <c r="OCH15" s="5">
        <v>165347.52</v>
      </c>
      <c r="OCI15" s="5">
        <v>165347.52</v>
      </c>
      <c r="OCJ15" s="5">
        <v>165347.52</v>
      </c>
      <c r="OCK15" s="5">
        <v>165347.52</v>
      </c>
      <c r="OCL15" s="5">
        <v>165347.52</v>
      </c>
      <c r="OCM15" s="5">
        <v>165347.52</v>
      </c>
      <c r="OCN15" s="5">
        <v>165347.52</v>
      </c>
      <c r="OCO15" s="5">
        <v>165347.52</v>
      </c>
      <c r="OCP15" s="5">
        <v>165347.52</v>
      </c>
      <c r="OCQ15" s="5">
        <v>165347.52</v>
      </c>
      <c r="OCR15" s="5">
        <v>165347.52</v>
      </c>
      <c r="OCS15" s="5">
        <v>165347.52</v>
      </c>
      <c r="OCT15" s="5">
        <v>165347.52</v>
      </c>
      <c r="OCU15" s="5">
        <v>165347.52</v>
      </c>
      <c r="OCV15" s="5">
        <v>165347.52</v>
      </c>
      <c r="OCW15" s="5">
        <v>165347.52</v>
      </c>
      <c r="OCX15" s="5">
        <v>165347.52</v>
      </c>
      <c r="OCY15" s="5">
        <v>165347.52</v>
      </c>
      <c r="OCZ15" s="5">
        <v>165347.52</v>
      </c>
      <c r="ODA15" s="5">
        <v>165347.52</v>
      </c>
      <c r="ODB15" s="5">
        <v>165347.52</v>
      </c>
      <c r="ODC15" s="5">
        <v>165347.52</v>
      </c>
      <c r="ODD15" s="5">
        <v>165347.52</v>
      </c>
      <c r="ODE15" s="5">
        <v>165347.52</v>
      </c>
      <c r="ODF15" s="5">
        <v>165347.52</v>
      </c>
      <c r="ODG15" s="5">
        <v>165347.52</v>
      </c>
      <c r="ODH15" s="5">
        <v>165347.52</v>
      </c>
      <c r="ODI15" s="5">
        <v>165347.52</v>
      </c>
      <c r="ODJ15" s="5">
        <v>165347.52</v>
      </c>
      <c r="ODK15" s="5">
        <v>165347.52</v>
      </c>
      <c r="ODL15" s="5">
        <v>165347.52</v>
      </c>
      <c r="ODM15" s="5">
        <v>165347.52</v>
      </c>
      <c r="ODN15" s="5">
        <v>165347.52</v>
      </c>
      <c r="ODO15" s="5">
        <v>165347.52</v>
      </c>
      <c r="ODP15" s="5">
        <v>165347.52</v>
      </c>
      <c r="ODQ15" s="5">
        <v>165347.52</v>
      </c>
      <c r="ODR15" s="5">
        <v>165347.52</v>
      </c>
      <c r="ODS15" s="5">
        <v>165347.52</v>
      </c>
      <c r="ODT15" s="5">
        <v>165347.52</v>
      </c>
      <c r="ODU15" s="5">
        <v>165347.52</v>
      </c>
      <c r="ODV15" s="5">
        <v>165347.52</v>
      </c>
      <c r="ODW15" s="5">
        <v>165347.52</v>
      </c>
      <c r="ODX15" s="5">
        <v>165347.52</v>
      </c>
      <c r="ODY15" s="5">
        <v>165347.52</v>
      </c>
      <c r="ODZ15" s="5">
        <v>165347.52</v>
      </c>
      <c r="OEA15" s="5">
        <v>165347.52</v>
      </c>
      <c r="OEB15" s="5">
        <v>165347.52</v>
      </c>
      <c r="OEC15" s="5">
        <v>165347.52</v>
      </c>
      <c r="OED15" s="5">
        <v>165347.52</v>
      </c>
      <c r="OEE15" s="5">
        <v>165347.52</v>
      </c>
      <c r="OEF15" s="5">
        <v>165347.52</v>
      </c>
      <c r="OEG15" s="5">
        <v>165347.52</v>
      </c>
      <c r="OEH15" s="5">
        <v>165347.52</v>
      </c>
      <c r="OEI15" s="5">
        <v>165347.52</v>
      </c>
      <c r="OEJ15" s="5">
        <v>165347.52</v>
      </c>
      <c r="OEK15" s="5">
        <v>165347.52</v>
      </c>
      <c r="OEL15" s="5">
        <v>165347.52</v>
      </c>
      <c r="OEM15" s="5">
        <v>165347.52</v>
      </c>
      <c r="OEN15" s="5">
        <v>165347.52</v>
      </c>
      <c r="OEO15" s="5">
        <v>165347.52</v>
      </c>
      <c r="OEP15" s="5">
        <v>165347.52</v>
      </c>
      <c r="OEQ15" s="5">
        <v>165347.52</v>
      </c>
      <c r="OER15" s="5">
        <v>165347.52</v>
      </c>
      <c r="OES15" s="5">
        <v>165347.52</v>
      </c>
      <c r="OET15" s="5">
        <v>165347.52</v>
      </c>
      <c r="OEU15" s="5">
        <v>165347.52</v>
      </c>
      <c r="OEV15" s="5">
        <v>165347.52</v>
      </c>
      <c r="OEW15" s="5">
        <v>165347.52</v>
      </c>
      <c r="OEX15" s="5">
        <v>165347.52</v>
      </c>
      <c r="OEY15" s="5">
        <v>165347.52</v>
      </c>
      <c r="OEZ15" s="5">
        <v>165347.52</v>
      </c>
      <c r="OFA15" s="5">
        <v>165347.52</v>
      </c>
      <c r="OFB15" s="5">
        <v>165347.52</v>
      </c>
      <c r="OFC15" s="5">
        <v>165347.52</v>
      </c>
      <c r="OFD15" s="5">
        <v>165347.52</v>
      </c>
      <c r="OFE15" s="5">
        <v>165347.52</v>
      </c>
      <c r="OFF15" s="5">
        <v>165347.52</v>
      </c>
      <c r="OFG15" s="5">
        <v>165347.52</v>
      </c>
      <c r="OFH15" s="5">
        <v>165347.52</v>
      </c>
      <c r="OFI15" s="5">
        <v>165347.52</v>
      </c>
      <c r="OFJ15" s="5">
        <v>165347.52</v>
      </c>
      <c r="OFK15" s="5">
        <v>165347.52</v>
      </c>
      <c r="OFL15" s="5">
        <v>165347.52</v>
      </c>
      <c r="OFM15" s="5">
        <v>165347.52</v>
      </c>
      <c r="OFN15" s="5">
        <v>165347.52</v>
      </c>
      <c r="OFO15" s="5">
        <v>165347.52</v>
      </c>
      <c r="OFP15" s="5">
        <v>165347.52</v>
      </c>
      <c r="OFQ15" s="5">
        <v>165347.52</v>
      </c>
      <c r="OFR15" s="5">
        <v>165347.52</v>
      </c>
      <c r="OFS15" s="5">
        <v>165347.52</v>
      </c>
      <c r="OFT15" s="5">
        <v>165347.52</v>
      </c>
      <c r="OFU15" s="5">
        <v>165347.52</v>
      </c>
      <c r="OFV15" s="5">
        <v>165347.52</v>
      </c>
      <c r="OFW15" s="5">
        <v>165347.52</v>
      </c>
      <c r="OFX15" s="5">
        <v>165347.52</v>
      </c>
      <c r="OFY15" s="5">
        <v>165347.52</v>
      </c>
      <c r="OFZ15" s="5">
        <v>165347.52</v>
      </c>
      <c r="OGA15" s="5">
        <v>165347.52</v>
      </c>
      <c r="OGB15" s="5">
        <v>165347.52</v>
      </c>
      <c r="OGC15" s="5">
        <v>165347.52</v>
      </c>
      <c r="OGD15" s="5">
        <v>165347.52</v>
      </c>
      <c r="OGE15" s="5">
        <v>165347.52</v>
      </c>
      <c r="OGF15" s="5">
        <v>165347.52</v>
      </c>
      <c r="OGG15" s="5">
        <v>165347.52</v>
      </c>
      <c r="OGH15" s="5">
        <v>165347.52</v>
      </c>
      <c r="OGI15" s="5">
        <v>165347.52</v>
      </c>
      <c r="OGJ15" s="5">
        <v>165347.52</v>
      </c>
      <c r="OGK15" s="5">
        <v>165347.52</v>
      </c>
      <c r="OGL15" s="5">
        <v>165347.52</v>
      </c>
      <c r="OGM15" s="5">
        <v>165347.52</v>
      </c>
      <c r="OGN15" s="5">
        <v>165347.52</v>
      </c>
      <c r="OGO15" s="5">
        <v>165347.52</v>
      </c>
      <c r="OGP15" s="5">
        <v>165347.52</v>
      </c>
      <c r="OGQ15" s="5">
        <v>165347.52</v>
      </c>
      <c r="OGR15" s="5">
        <v>165347.52</v>
      </c>
      <c r="OGS15" s="5">
        <v>165347.52</v>
      </c>
      <c r="OGT15" s="5">
        <v>165347.52</v>
      </c>
      <c r="OGU15" s="5">
        <v>165347.52</v>
      </c>
      <c r="OGV15" s="5">
        <v>165347.52</v>
      </c>
      <c r="OGW15" s="5">
        <v>165347.52</v>
      </c>
      <c r="OGX15" s="5">
        <v>165347.52</v>
      </c>
      <c r="OGY15" s="5">
        <v>165347.52</v>
      </c>
      <c r="OGZ15" s="5">
        <v>165347.52</v>
      </c>
      <c r="OHA15" s="5">
        <v>165347.52</v>
      </c>
      <c r="OHB15" s="5">
        <v>165347.52</v>
      </c>
      <c r="OHC15" s="5">
        <v>165347.52</v>
      </c>
      <c r="OHD15" s="5">
        <v>165347.52</v>
      </c>
      <c r="OHE15" s="5">
        <v>165347.52</v>
      </c>
      <c r="OHF15" s="5">
        <v>165347.52</v>
      </c>
      <c r="OHG15" s="5">
        <v>165347.52</v>
      </c>
      <c r="OHH15" s="5">
        <v>165347.52</v>
      </c>
      <c r="OHI15" s="5">
        <v>165347.52</v>
      </c>
      <c r="OHJ15" s="5">
        <v>165347.52</v>
      </c>
      <c r="OHK15" s="5">
        <v>165347.52</v>
      </c>
      <c r="OHL15" s="5">
        <v>165347.52</v>
      </c>
      <c r="OHM15" s="5">
        <v>165347.52</v>
      </c>
      <c r="OHN15" s="5">
        <v>165347.52</v>
      </c>
      <c r="OHO15" s="5">
        <v>165347.52</v>
      </c>
      <c r="OHP15" s="5">
        <v>165347.52</v>
      </c>
      <c r="OHQ15" s="5">
        <v>165347.52</v>
      </c>
      <c r="OHR15" s="5">
        <v>165347.52</v>
      </c>
      <c r="OHS15" s="5">
        <v>165347.52</v>
      </c>
      <c r="OHT15" s="5">
        <v>165347.52</v>
      </c>
      <c r="OHU15" s="5">
        <v>165347.52</v>
      </c>
      <c r="OHV15" s="5">
        <v>165347.52</v>
      </c>
      <c r="OHW15" s="5">
        <v>165347.52</v>
      </c>
      <c r="OHX15" s="5">
        <v>165347.52</v>
      </c>
      <c r="OHY15" s="5">
        <v>165347.52</v>
      </c>
      <c r="OHZ15" s="5">
        <v>165347.52</v>
      </c>
      <c r="OIA15" s="5">
        <v>165347.52</v>
      </c>
      <c r="OIB15" s="5">
        <v>165347.52</v>
      </c>
      <c r="OIC15" s="5">
        <v>165347.52</v>
      </c>
      <c r="OID15" s="5">
        <v>165347.52</v>
      </c>
      <c r="OIE15" s="5">
        <v>165347.52</v>
      </c>
      <c r="OIF15" s="5">
        <v>165347.52</v>
      </c>
      <c r="OIG15" s="5">
        <v>165347.52</v>
      </c>
      <c r="OIH15" s="5">
        <v>165347.52</v>
      </c>
      <c r="OII15" s="5">
        <v>165347.52</v>
      </c>
      <c r="OIJ15" s="5">
        <v>165347.52</v>
      </c>
      <c r="OIK15" s="5">
        <v>165347.52</v>
      </c>
      <c r="OIL15" s="5">
        <v>165347.52</v>
      </c>
      <c r="OIM15" s="5">
        <v>165347.52</v>
      </c>
      <c r="OIN15" s="5">
        <v>165347.52</v>
      </c>
      <c r="OIO15" s="5">
        <v>165347.52</v>
      </c>
      <c r="OIP15" s="5">
        <v>165347.52</v>
      </c>
      <c r="OIQ15" s="5">
        <v>165347.52</v>
      </c>
      <c r="OIR15" s="5">
        <v>165347.52</v>
      </c>
      <c r="OIS15" s="5">
        <v>165347.52</v>
      </c>
      <c r="OIT15" s="5">
        <v>165347.52</v>
      </c>
      <c r="OIU15" s="5">
        <v>165347.52</v>
      </c>
      <c r="OIV15" s="5">
        <v>165347.52</v>
      </c>
      <c r="OIW15" s="5">
        <v>165347.52</v>
      </c>
      <c r="OIX15" s="5">
        <v>165347.52</v>
      </c>
      <c r="OIY15" s="5">
        <v>165347.52</v>
      </c>
      <c r="OIZ15" s="5">
        <v>165347.52</v>
      </c>
      <c r="OJA15" s="5">
        <v>165347.52</v>
      </c>
      <c r="OJB15" s="5">
        <v>165347.52</v>
      </c>
      <c r="OJC15" s="5">
        <v>165347.52</v>
      </c>
      <c r="OJD15" s="5">
        <v>165347.52</v>
      </c>
      <c r="OJE15" s="5">
        <v>165347.52</v>
      </c>
      <c r="OJF15" s="5">
        <v>165347.52</v>
      </c>
      <c r="OJG15" s="5">
        <v>165347.52</v>
      </c>
      <c r="OJH15" s="5">
        <v>165347.52</v>
      </c>
      <c r="OJI15" s="5">
        <v>165347.52</v>
      </c>
      <c r="OJJ15" s="5">
        <v>165347.52</v>
      </c>
      <c r="OJK15" s="5">
        <v>165347.52</v>
      </c>
      <c r="OJL15" s="5">
        <v>165347.52</v>
      </c>
      <c r="OJM15" s="5">
        <v>165347.52</v>
      </c>
      <c r="OJN15" s="5">
        <v>165347.52</v>
      </c>
      <c r="OJO15" s="5">
        <v>165347.52</v>
      </c>
      <c r="OJP15" s="5">
        <v>165347.52</v>
      </c>
      <c r="OJQ15" s="5">
        <v>165347.52</v>
      </c>
      <c r="OJR15" s="5">
        <v>165347.52</v>
      </c>
      <c r="OJS15" s="5">
        <v>165347.52</v>
      </c>
      <c r="OJT15" s="5">
        <v>165347.52</v>
      </c>
      <c r="OJU15" s="5">
        <v>165347.52</v>
      </c>
      <c r="OJV15" s="5">
        <v>165347.52</v>
      </c>
      <c r="OJW15" s="5">
        <v>165347.52</v>
      </c>
      <c r="OJX15" s="5">
        <v>165347.52</v>
      </c>
      <c r="OJY15" s="5">
        <v>165347.52</v>
      </c>
      <c r="OJZ15" s="5">
        <v>165347.52</v>
      </c>
      <c r="OKA15" s="5">
        <v>165347.52</v>
      </c>
      <c r="OKB15" s="5">
        <v>165347.52</v>
      </c>
      <c r="OKC15" s="5">
        <v>165347.52</v>
      </c>
      <c r="OKD15" s="5">
        <v>165347.52</v>
      </c>
      <c r="OKE15" s="5">
        <v>165347.52</v>
      </c>
      <c r="OKF15" s="5">
        <v>165347.52</v>
      </c>
      <c r="OKG15" s="5">
        <v>165347.52</v>
      </c>
      <c r="OKH15" s="5">
        <v>165347.52</v>
      </c>
      <c r="OKI15" s="5">
        <v>165347.52</v>
      </c>
      <c r="OKJ15" s="5">
        <v>165347.52</v>
      </c>
      <c r="OKK15" s="5">
        <v>165347.52</v>
      </c>
      <c r="OKL15" s="5">
        <v>165347.52</v>
      </c>
      <c r="OKM15" s="5">
        <v>165347.52</v>
      </c>
      <c r="OKN15" s="5">
        <v>165347.52</v>
      </c>
      <c r="OKO15" s="5">
        <v>165347.52</v>
      </c>
      <c r="OKP15" s="5">
        <v>165347.52</v>
      </c>
      <c r="OKQ15" s="5">
        <v>165347.52</v>
      </c>
      <c r="OKR15" s="5">
        <v>165347.52</v>
      </c>
      <c r="OKS15" s="5">
        <v>165347.52</v>
      </c>
      <c r="OKT15" s="5">
        <v>165347.52</v>
      </c>
      <c r="OKU15" s="5">
        <v>165347.52</v>
      </c>
      <c r="OKV15" s="5">
        <v>165347.52</v>
      </c>
      <c r="OKW15" s="5">
        <v>165347.52</v>
      </c>
      <c r="OKX15" s="5">
        <v>165347.52</v>
      </c>
      <c r="OKY15" s="5">
        <v>165347.52</v>
      </c>
      <c r="OKZ15" s="5">
        <v>165347.52</v>
      </c>
      <c r="OLA15" s="5">
        <v>165347.52</v>
      </c>
      <c r="OLB15" s="5">
        <v>165347.52</v>
      </c>
      <c r="OLC15" s="5">
        <v>165347.52</v>
      </c>
      <c r="OLD15" s="5">
        <v>165347.52</v>
      </c>
      <c r="OLE15" s="5">
        <v>165347.52</v>
      </c>
      <c r="OLF15" s="5">
        <v>165347.52</v>
      </c>
      <c r="OLG15" s="5">
        <v>165347.52</v>
      </c>
      <c r="OLH15" s="5">
        <v>165347.52</v>
      </c>
      <c r="OLI15" s="5">
        <v>165347.52</v>
      </c>
      <c r="OLJ15" s="5">
        <v>165347.52</v>
      </c>
      <c r="OLK15" s="5">
        <v>165347.52</v>
      </c>
      <c r="OLL15" s="5">
        <v>165347.52</v>
      </c>
      <c r="OLM15" s="5">
        <v>165347.52</v>
      </c>
      <c r="OLN15" s="5">
        <v>165347.52</v>
      </c>
      <c r="OLO15" s="5">
        <v>165347.52</v>
      </c>
      <c r="OLP15" s="5">
        <v>165347.52</v>
      </c>
      <c r="OLQ15" s="5">
        <v>165347.52</v>
      </c>
      <c r="OLR15" s="5">
        <v>165347.52</v>
      </c>
      <c r="OLS15" s="5">
        <v>165347.52</v>
      </c>
      <c r="OLT15" s="5">
        <v>165347.52</v>
      </c>
      <c r="OLU15" s="5">
        <v>165347.52</v>
      </c>
      <c r="OLV15" s="5">
        <v>165347.52</v>
      </c>
      <c r="OLW15" s="5">
        <v>165347.52</v>
      </c>
      <c r="OLX15" s="5">
        <v>165347.52</v>
      </c>
      <c r="OLY15" s="5">
        <v>165347.52</v>
      </c>
      <c r="OLZ15" s="5">
        <v>165347.52</v>
      </c>
      <c r="OMA15" s="5">
        <v>165347.52</v>
      </c>
      <c r="OMB15" s="5">
        <v>165347.52</v>
      </c>
      <c r="OMC15" s="5">
        <v>165347.52</v>
      </c>
      <c r="OMD15" s="5">
        <v>165347.52</v>
      </c>
      <c r="OME15" s="5">
        <v>165347.52</v>
      </c>
      <c r="OMF15" s="5">
        <v>165347.52</v>
      </c>
      <c r="OMG15" s="5">
        <v>165347.52</v>
      </c>
      <c r="OMH15" s="5">
        <v>165347.52</v>
      </c>
      <c r="OMI15" s="5">
        <v>165347.52</v>
      </c>
      <c r="OMJ15" s="5">
        <v>165347.52</v>
      </c>
      <c r="OMK15" s="5">
        <v>165347.52</v>
      </c>
      <c r="OML15" s="5">
        <v>165347.52</v>
      </c>
      <c r="OMM15" s="5">
        <v>165347.52</v>
      </c>
      <c r="OMN15" s="5">
        <v>165347.52</v>
      </c>
      <c r="OMO15" s="5">
        <v>165347.52</v>
      </c>
      <c r="OMP15" s="5">
        <v>165347.52</v>
      </c>
      <c r="OMQ15" s="5">
        <v>165347.52</v>
      </c>
      <c r="OMR15" s="5">
        <v>165347.52</v>
      </c>
      <c r="OMS15" s="5">
        <v>165347.52</v>
      </c>
      <c r="OMT15" s="5">
        <v>165347.52</v>
      </c>
      <c r="OMU15" s="5">
        <v>165347.52</v>
      </c>
      <c r="OMV15" s="5">
        <v>165347.52</v>
      </c>
      <c r="OMW15" s="5">
        <v>165347.52</v>
      </c>
      <c r="OMX15" s="5">
        <v>165347.52</v>
      </c>
      <c r="OMY15" s="5">
        <v>165347.52</v>
      </c>
      <c r="OMZ15" s="5">
        <v>165347.52</v>
      </c>
      <c r="ONA15" s="5">
        <v>165347.52</v>
      </c>
      <c r="ONB15" s="5">
        <v>165347.52</v>
      </c>
      <c r="ONC15" s="5">
        <v>165347.52</v>
      </c>
      <c r="OND15" s="5">
        <v>165347.52</v>
      </c>
      <c r="ONE15" s="5">
        <v>165347.52</v>
      </c>
      <c r="ONF15" s="5">
        <v>165347.52</v>
      </c>
      <c r="ONG15" s="5">
        <v>165347.52</v>
      </c>
      <c r="ONH15" s="5">
        <v>165347.52</v>
      </c>
      <c r="ONI15" s="5">
        <v>165347.52</v>
      </c>
      <c r="ONJ15" s="5">
        <v>165347.52</v>
      </c>
      <c r="ONK15" s="5">
        <v>165347.52</v>
      </c>
      <c r="ONL15" s="5">
        <v>165347.52</v>
      </c>
      <c r="ONM15" s="5">
        <v>165347.52</v>
      </c>
      <c r="ONN15" s="5">
        <v>165347.52</v>
      </c>
      <c r="ONO15" s="5">
        <v>165347.52</v>
      </c>
      <c r="ONP15" s="5">
        <v>165347.52</v>
      </c>
      <c r="ONQ15" s="5">
        <v>165347.52</v>
      </c>
      <c r="ONR15" s="5">
        <v>165347.52</v>
      </c>
      <c r="ONS15" s="5">
        <v>165347.52</v>
      </c>
      <c r="ONT15" s="5">
        <v>165347.52</v>
      </c>
      <c r="ONU15" s="5">
        <v>165347.52</v>
      </c>
      <c r="ONV15" s="5">
        <v>165347.52</v>
      </c>
      <c r="ONW15" s="5">
        <v>165347.52</v>
      </c>
      <c r="ONX15" s="5">
        <v>165347.52</v>
      </c>
      <c r="ONY15" s="5">
        <v>165347.52</v>
      </c>
      <c r="ONZ15" s="5">
        <v>165347.52</v>
      </c>
      <c r="OOA15" s="5">
        <v>165347.52</v>
      </c>
      <c r="OOB15" s="5">
        <v>165347.52</v>
      </c>
      <c r="OOC15" s="5">
        <v>165347.52</v>
      </c>
      <c r="OOD15" s="5">
        <v>165347.52</v>
      </c>
      <c r="OOE15" s="5">
        <v>165347.52</v>
      </c>
      <c r="OOF15" s="5">
        <v>165347.52</v>
      </c>
      <c r="OOG15" s="5">
        <v>165347.52</v>
      </c>
      <c r="OOH15" s="5">
        <v>165347.52</v>
      </c>
      <c r="OOI15" s="5">
        <v>165347.52</v>
      </c>
      <c r="OOJ15" s="5">
        <v>165347.52</v>
      </c>
      <c r="OOK15" s="5">
        <v>165347.52</v>
      </c>
      <c r="OOL15" s="5">
        <v>165347.52</v>
      </c>
      <c r="OOM15" s="5">
        <v>165347.52</v>
      </c>
      <c r="OON15" s="5">
        <v>165347.52</v>
      </c>
      <c r="OOO15" s="5">
        <v>165347.52</v>
      </c>
      <c r="OOP15" s="5">
        <v>165347.52</v>
      </c>
      <c r="OOQ15" s="5">
        <v>165347.52</v>
      </c>
      <c r="OOR15" s="5">
        <v>165347.52</v>
      </c>
      <c r="OOS15" s="5">
        <v>165347.52</v>
      </c>
      <c r="OOT15" s="5">
        <v>165347.52</v>
      </c>
      <c r="OOU15" s="5">
        <v>165347.52</v>
      </c>
      <c r="OOV15" s="5">
        <v>165347.52</v>
      </c>
      <c r="OOW15" s="5">
        <v>165347.52</v>
      </c>
      <c r="OOX15" s="5">
        <v>165347.52</v>
      </c>
      <c r="OOY15" s="5">
        <v>165347.52</v>
      </c>
      <c r="OOZ15" s="5">
        <v>165347.52</v>
      </c>
      <c r="OPA15" s="5">
        <v>165347.52</v>
      </c>
      <c r="OPB15" s="5">
        <v>165347.52</v>
      </c>
      <c r="OPC15" s="5">
        <v>165347.52</v>
      </c>
      <c r="OPD15" s="5">
        <v>165347.52</v>
      </c>
      <c r="OPE15" s="5">
        <v>165347.52</v>
      </c>
      <c r="OPF15" s="5">
        <v>165347.52</v>
      </c>
      <c r="OPG15" s="5">
        <v>165347.52</v>
      </c>
      <c r="OPH15" s="5">
        <v>165347.52</v>
      </c>
      <c r="OPI15" s="5">
        <v>165347.52</v>
      </c>
      <c r="OPJ15" s="5">
        <v>165347.52</v>
      </c>
      <c r="OPK15" s="5">
        <v>165347.52</v>
      </c>
      <c r="OPL15" s="5">
        <v>165347.52</v>
      </c>
      <c r="OPM15" s="5">
        <v>165347.52</v>
      </c>
      <c r="OPN15" s="5">
        <v>165347.52</v>
      </c>
      <c r="OPO15" s="5">
        <v>165347.52</v>
      </c>
      <c r="OPP15" s="5">
        <v>165347.52</v>
      </c>
      <c r="OPQ15" s="5">
        <v>165347.52</v>
      </c>
      <c r="OPR15" s="5">
        <v>165347.52</v>
      </c>
      <c r="OPS15" s="5">
        <v>165347.52</v>
      </c>
      <c r="OPT15" s="5">
        <v>165347.52</v>
      </c>
      <c r="OPU15" s="5">
        <v>165347.52</v>
      </c>
      <c r="OPV15" s="5">
        <v>165347.52</v>
      </c>
      <c r="OPW15" s="5">
        <v>165347.52</v>
      </c>
      <c r="OPX15" s="5">
        <v>165347.52</v>
      </c>
      <c r="OPY15" s="5">
        <v>165347.52</v>
      </c>
      <c r="OPZ15" s="5">
        <v>165347.52</v>
      </c>
      <c r="OQA15" s="5">
        <v>165347.52</v>
      </c>
      <c r="OQB15" s="5">
        <v>165347.52</v>
      </c>
      <c r="OQC15" s="5">
        <v>165347.52</v>
      </c>
      <c r="OQD15" s="5">
        <v>165347.52</v>
      </c>
      <c r="OQE15" s="5">
        <v>165347.52</v>
      </c>
      <c r="OQF15" s="5">
        <v>165347.52</v>
      </c>
      <c r="OQG15" s="5">
        <v>165347.52</v>
      </c>
      <c r="OQH15" s="5">
        <v>165347.52</v>
      </c>
      <c r="OQI15" s="5">
        <v>165347.52</v>
      </c>
      <c r="OQJ15" s="5">
        <v>165347.52</v>
      </c>
      <c r="OQK15" s="5">
        <v>165347.52</v>
      </c>
      <c r="OQL15" s="5">
        <v>165347.52</v>
      </c>
      <c r="OQM15" s="5">
        <v>165347.52</v>
      </c>
      <c r="OQN15" s="5">
        <v>165347.52</v>
      </c>
      <c r="OQO15" s="5">
        <v>165347.52</v>
      </c>
      <c r="OQP15" s="5">
        <v>165347.52</v>
      </c>
      <c r="OQQ15" s="5">
        <v>165347.52</v>
      </c>
      <c r="OQR15" s="5">
        <v>165347.52</v>
      </c>
      <c r="OQS15" s="5">
        <v>165347.52</v>
      </c>
      <c r="OQT15" s="5">
        <v>165347.52</v>
      </c>
      <c r="OQU15" s="5">
        <v>165347.52</v>
      </c>
      <c r="OQV15" s="5">
        <v>165347.52</v>
      </c>
      <c r="OQW15" s="5">
        <v>165347.52</v>
      </c>
      <c r="OQX15" s="5">
        <v>165347.52</v>
      </c>
      <c r="OQY15" s="5">
        <v>165347.52</v>
      </c>
      <c r="OQZ15" s="5">
        <v>165347.52</v>
      </c>
      <c r="ORA15" s="5">
        <v>165347.52</v>
      </c>
      <c r="ORB15" s="5">
        <v>165347.52</v>
      </c>
      <c r="ORC15" s="5">
        <v>165347.52</v>
      </c>
      <c r="ORD15" s="5">
        <v>165347.52</v>
      </c>
      <c r="ORE15" s="5">
        <v>165347.52</v>
      </c>
      <c r="ORF15" s="5">
        <v>165347.52</v>
      </c>
      <c r="ORG15" s="5">
        <v>165347.52</v>
      </c>
      <c r="ORH15" s="5">
        <v>165347.52</v>
      </c>
      <c r="ORI15" s="5">
        <v>165347.52</v>
      </c>
      <c r="ORJ15" s="5">
        <v>165347.52</v>
      </c>
      <c r="ORK15" s="5">
        <v>165347.52</v>
      </c>
      <c r="ORL15" s="5">
        <v>165347.52</v>
      </c>
      <c r="ORM15" s="5">
        <v>165347.52</v>
      </c>
      <c r="ORN15" s="5">
        <v>165347.52</v>
      </c>
      <c r="ORO15" s="5">
        <v>165347.52</v>
      </c>
      <c r="ORP15" s="5">
        <v>165347.52</v>
      </c>
      <c r="ORQ15" s="5">
        <v>165347.52</v>
      </c>
      <c r="ORR15" s="5">
        <v>165347.52</v>
      </c>
      <c r="ORS15" s="5">
        <v>165347.52</v>
      </c>
      <c r="ORT15" s="5">
        <v>165347.52</v>
      </c>
      <c r="ORU15" s="5">
        <v>165347.52</v>
      </c>
      <c r="ORV15" s="5">
        <v>165347.52</v>
      </c>
      <c r="ORW15" s="5">
        <v>165347.52</v>
      </c>
      <c r="ORX15" s="5">
        <v>165347.52</v>
      </c>
      <c r="ORY15" s="5">
        <v>165347.52</v>
      </c>
      <c r="ORZ15" s="5">
        <v>165347.52</v>
      </c>
      <c r="OSA15" s="5">
        <v>165347.52</v>
      </c>
      <c r="OSB15" s="5">
        <v>165347.52</v>
      </c>
      <c r="OSC15" s="5">
        <v>165347.52</v>
      </c>
      <c r="OSD15" s="5">
        <v>165347.52</v>
      </c>
      <c r="OSE15" s="5">
        <v>165347.52</v>
      </c>
      <c r="OSF15" s="5">
        <v>165347.52</v>
      </c>
      <c r="OSG15" s="5">
        <v>165347.52</v>
      </c>
      <c r="OSH15" s="5">
        <v>165347.52</v>
      </c>
      <c r="OSI15" s="5">
        <v>165347.52</v>
      </c>
      <c r="OSJ15" s="5">
        <v>165347.52</v>
      </c>
      <c r="OSK15" s="5">
        <v>165347.52</v>
      </c>
      <c r="OSL15" s="5">
        <v>165347.52</v>
      </c>
      <c r="OSM15" s="5">
        <v>165347.52</v>
      </c>
      <c r="OSN15" s="5">
        <v>165347.52</v>
      </c>
      <c r="OSO15" s="5">
        <v>165347.52</v>
      </c>
      <c r="OSP15" s="5">
        <v>165347.52</v>
      </c>
      <c r="OSQ15" s="5">
        <v>165347.52</v>
      </c>
      <c r="OSR15" s="5">
        <v>165347.52</v>
      </c>
      <c r="OSS15" s="5">
        <v>165347.52</v>
      </c>
      <c r="OST15" s="5">
        <v>165347.52</v>
      </c>
      <c r="OSU15" s="5">
        <v>165347.52</v>
      </c>
      <c r="OSV15" s="5">
        <v>165347.52</v>
      </c>
      <c r="OSW15" s="5">
        <v>165347.52</v>
      </c>
      <c r="OSX15" s="5">
        <v>165347.52</v>
      </c>
      <c r="OSY15" s="5">
        <v>165347.52</v>
      </c>
      <c r="OSZ15" s="5">
        <v>165347.52</v>
      </c>
      <c r="OTA15" s="5">
        <v>165347.52</v>
      </c>
      <c r="OTB15" s="5">
        <v>165347.52</v>
      </c>
      <c r="OTC15" s="5">
        <v>165347.52</v>
      </c>
      <c r="OTD15" s="5">
        <v>165347.52</v>
      </c>
      <c r="OTE15" s="5">
        <v>165347.52</v>
      </c>
      <c r="OTF15" s="5">
        <v>165347.52</v>
      </c>
      <c r="OTG15" s="5">
        <v>165347.52</v>
      </c>
      <c r="OTH15" s="5">
        <v>165347.52</v>
      </c>
      <c r="OTI15" s="5">
        <v>165347.52</v>
      </c>
      <c r="OTJ15" s="5">
        <v>165347.52</v>
      </c>
      <c r="OTK15" s="5">
        <v>165347.52</v>
      </c>
      <c r="OTL15" s="5">
        <v>165347.52</v>
      </c>
      <c r="OTM15" s="5">
        <v>165347.52</v>
      </c>
      <c r="OTN15" s="5">
        <v>165347.52</v>
      </c>
      <c r="OTO15" s="5">
        <v>165347.52</v>
      </c>
      <c r="OTP15" s="5">
        <v>165347.52</v>
      </c>
      <c r="OTQ15" s="5">
        <v>165347.52</v>
      </c>
      <c r="OTR15" s="5">
        <v>165347.52</v>
      </c>
      <c r="OTS15" s="5">
        <v>165347.52</v>
      </c>
      <c r="OTT15" s="5">
        <v>165347.52</v>
      </c>
      <c r="OTU15" s="5">
        <v>165347.52</v>
      </c>
      <c r="OTV15" s="5">
        <v>165347.52</v>
      </c>
      <c r="OTW15" s="5">
        <v>165347.52</v>
      </c>
      <c r="OTX15" s="5">
        <v>165347.52</v>
      </c>
      <c r="OTY15" s="5">
        <v>165347.52</v>
      </c>
      <c r="OTZ15" s="5">
        <v>165347.52</v>
      </c>
      <c r="OUA15" s="5">
        <v>165347.52</v>
      </c>
      <c r="OUB15" s="5">
        <v>165347.52</v>
      </c>
      <c r="OUC15" s="5">
        <v>165347.52</v>
      </c>
      <c r="OUD15" s="5">
        <v>165347.52</v>
      </c>
      <c r="OUE15" s="5">
        <v>165347.52</v>
      </c>
      <c r="OUF15" s="5">
        <v>165347.52</v>
      </c>
      <c r="OUG15" s="5">
        <v>165347.52</v>
      </c>
      <c r="OUH15" s="5">
        <v>165347.52</v>
      </c>
      <c r="OUI15" s="5">
        <v>165347.52</v>
      </c>
      <c r="OUJ15" s="5">
        <v>165347.52</v>
      </c>
      <c r="OUK15" s="5">
        <v>165347.52</v>
      </c>
      <c r="OUL15" s="5">
        <v>165347.52</v>
      </c>
      <c r="OUM15" s="5">
        <v>165347.52</v>
      </c>
      <c r="OUN15" s="5">
        <v>165347.52</v>
      </c>
      <c r="OUO15" s="5">
        <v>165347.52</v>
      </c>
      <c r="OUP15" s="5">
        <v>165347.52</v>
      </c>
      <c r="OUQ15" s="5">
        <v>165347.52</v>
      </c>
      <c r="OUR15" s="5">
        <v>165347.52</v>
      </c>
      <c r="OUS15" s="5">
        <v>165347.52</v>
      </c>
      <c r="OUT15" s="5">
        <v>165347.52</v>
      </c>
      <c r="OUU15" s="5">
        <v>165347.52</v>
      </c>
      <c r="OUV15" s="5">
        <v>165347.52</v>
      </c>
      <c r="OUW15" s="5">
        <v>165347.52</v>
      </c>
      <c r="OUX15" s="5">
        <v>165347.52</v>
      </c>
      <c r="OUY15" s="5">
        <v>165347.52</v>
      </c>
      <c r="OUZ15" s="5">
        <v>165347.52</v>
      </c>
      <c r="OVA15" s="5">
        <v>165347.52</v>
      </c>
      <c r="OVB15" s="5">
        <v>165347.52</v>
      </c>
      <c r="OVC15" s="5">
        <v>165347.52</v>
      </c>
      <c r="OVD15" s="5">
        <v>165347.52</v>
      </c>
      <c r="OVE15" s="5">
        <v>165347.52</v>
      </c>
      <c r="OVF15" s="5">
        <v>165347.52</v>
      </c>
      <c r="OVG15" s="5">
        <v>165347.52</v>
      </c>
      <c r="OVH15" s="5">
        <v>165347.52</v>
      </c>
      <c r="OVI15" s="5">
        <v>165347.52</v>
      </c>
      <c r="OVJ15" s="5">
        <v>165347.52</v>
      </c>
      <c r="OVK15" s="5">
        <v>165347.52</v>
      </c>
      <c r="OVL15" s="5">
        <v>165347.52</v>
      </c>
      <c r="OVM15" s="5">
        <v>165347.52</v>
      </c>
      <c r="OVN15" s="5">
        <v>165347.52</v>
      </c>
      <c r="OVO15" s="5">
        <v>165347.52</v>
      </c>
      <c r="OVP15" s="5">
        <v>165347.52</v>
      </c>
      <c r="OVQ15" s="5">
        <v>165347.52</v>
      </c>
      <c r="OVR15" s="5">
        <v>165347.52</v>
      </c>
      <c r="OVS15" s="5">
        <v>165347.52</v>
      </c>
      <c r="OVT15" s="5">
        <v>165347.52</v>
      </c>
      <c r="OVU15" s="5">
        <v>165347.52</v>
      </c>
      <c r="OVV15" s="5">
        <v>165347.52</v>
      </c>
      <c r="OVW15" s="5">
        <v>165347.52</v>
      </c>
      <c r="OVX15" s="5">
        <v>165347.52</v>
      </c>
      <c r="OVY15" s="5">
        <v>165347.52</v>
      </c>
      <c r="OVZ15" s="5">
        <v>165347.52</v>
      </c>
      <c r="OWA15" s="5">
        <v>165347.52</v>
      </c>
      <c r="OWB15" s="5">
        <v>165347.52</v>
      </c>
      <c r="OWC15" s="5">
        <v>165347.52</v>
      </c>
      <c r="OWD15" s="5">
        <v>165347.52</v>
      </c>
      <c r="OWE15" s="5">
        <v>165347.52</v>
      </c>
      <c r="OWF15" s="5">
        <v>165347.52</v>
      </c>
      <c r="OWG15" s="5">
        <v>165347.52</v>
      </c>
      <c r="OWH15" s="5">
        <v>165347.52</v>
      </c>
      <c r="OWI15" s="5">
        <v>165347.52</v>
      </c>
      <c r="OWJ15" s="5">
        <v>165347.52</v>
      </c>
      <c r="OWK15" s="5">
        <v>165347.52</v>
      </c>
      <c r="OWL15" s="5">
        <v>165347.52</v>
      </c>
      <c r="OWM15" s="5">
        <v>165347.52</v>
      </c>
      <c r="OWN15" s="5">
        <v>165347.52</v>
      </c>
      <c r="OWO15" s="5">
        <v>165347.52</v>
      </c>
      <c r="OWP15" s="5">
        <v>165347.52</v>
      </c>
      <c r="OWQ15" s="5">
        <v>165347.52</v>
      </c>
      <c r="OWR15" s="5">
        <v>165347.52</v>
      </c>
      <c r="OWS15" s="5">
        <v>165347.52</v>
      </c>
      <c r="OWT15" s="5">
        <v>165347.52</v>
      </c>
      <c r="OWU15" s="5">
        <v>165347.52</v>
      </c>
      <c r="OWV15" s="5">
        <v>165347.52</v>
      </c>
      <c r="OWW15" s="5">
        <v>165347.52</v>
      </c>
      <c r="OWX15" s="5">
        <v>165347.52</v>
      </c>
      <c r="OWY15" s="5">
        <v>165347.52</v>
      </c>
      <c r="OWZ15" s="5">
        <v>165347.52</v>
      </c>
      <c r="OXA15" s="5">
        <v>165347.52</v>
      </c>
      <c r="OXB15" s="5">
        <v>165347.52</v>
      </c>
      <c r="OXC15" s="5">
        <v>165347.52</v>
      </c>
      <c r="OXD15" s="5">
        <v>165347.52</v>
      </c>
      <c r="OXE15" s="5">
        <v>165347.52</v>
      </c>
      <c r="OXF15" s="5">
        <v>165347.52</v>
      </c>
      <c r="OXG15" s="5">
        <v>165347.52</v>
      </c>
      <c r="OXH15" s="5">
        <v>165347.52</v>
      </c>
      <c r="OXI15" s="5">
        <v>165347.52</v>
      </c>
      <c r="OXJ15" s="5">
        <v>165347.52</v>
      </c>
      <c r="OXK15" s="5">
        <v>165347.52</v>
      </c>
      <c r="OXL15" s="5">
        <v>165347.52</v>
      </c>
      <c r="OXM15" s="5">
        <v>165347.52</v>
      </c>
      <c r="OXN15" s="5">
        <v>165347.52</v>
      </c>
      <c r="OXO15" s="5">
        <v>165347.52</v>
      </c>
      <c r="OXP15" s="5">
        <v>165347.52</v>
      </c>
      <c r="OXQ15" s="5">
        <v>165347.52</v>
      </c>
      <c r="OXR15" s="5">
        <v>165347.52</v>
      </c>
      <c r="OXS15" s="5">
        <v>165347.52</v>
      </c>
      <c r="OXT15" s="5">
        <v>165347.52</v>
      </c>
      <c r="OXU15" s="5">
        <v>165347.52</v>
      </c>
      <c r="OXV15" s="5">
        <v>165347.52</v>
      </c>
      <c r="OXW15" s="5">
        <v>165347.52</v>
      </c>
      <c r="OXX15" s="5">
        <v>165347.52</v>
      </c>
      <c r="OXY15" s="5">
        <v>165347.52</v>
      </c>
      <c r="OXZ15" s="5">
        <v>165347.52</v>
      </c>
      <c r="OYA15" s="5">
        <v>165347.52</v>
      </c>
      <c r="OYB15" s="5">
        <v>165347.52</v>
      </c>
      <c r="OYC15" s="5">
        <v>165347.52</v>
      </c>
      <c r="OYD15" s="5">
        <v>165347.52</v>
      </c>
      <c r="OYE15" s="5">
        <v>165347.52</v>
      </c>
      <c r="OYF15" s="5">
        <v>165347.52</v>
      </c>
      <c r="OYG15" s="5">
        <v>165347.52</v>
      </c>
      <c r="OYH15" s="5">
        <v>165347.52</v>
      </c>
      <c r="OYI15" s="5">
        <v>165347.52</v>
      </c>
      <c r="OYJ15" s="5">
        <v>165347.52</v>
      </c>
      <c r="OYK15" s="5">
        <v>165347.52</v>
      </c>
      <c r="OYL15" s="5">
        <v>165347.52</v>
      </c>
      <c r="OYM15" s="5">
        <v>165347.52</v>
      </c>
      <c r="OYN15" s="5">
        <v>165347.52</v>
      </c>
      <c r="OYO15" s="5">
        <v>165347.52</v>
      </c>
      <c r="OYP15" s="5">
        <v>165347.52</v>
      </c>
      <c r="OYQ15" s="5">
        <v>165347.52</v>
      </c>
      <c r="OYR15" s="5">
        <v>165347.52</v>
      </c>
      <c r="OYS15" s="5">
        <v>165347.52</v>
      </c>
      <c r="OYT15" s="5">
        <v>165347.52</v>
      </c>
      <c r="OYU15" s="5">
        <v>165347.52</v>
      </c>
      <c r="OYV15" s="5">
        <v>165347.52</v>
      </c>
      <c r="OYW15" s="5">
        <v>165347.52</v>
      </c>
      <c r="OYX15" s="5">
        <v>165347.52</v>
      </c>
      <c r="OYY15" s="5">
        <v>165347.52</v>
      </c>
      <c r="OYZ15" s="5">
        <v>165347.52</v>
      </c>
      <c r="OZA15" s="5">
        <v>165347.52</v>
      </c>
      <c r="OZB15" s="5">
        <v>165347.52</v>
      </c>
      <c r="OZC15" s="5">
        <v>165347.52</v>
      </c>
      <c r="OZD15" s="5">
        <v>165347.52</v>
      </c>
      <c r="OZE15" s="5">
        <v>165347.52</v>
      </c>
      <c r="OZF15" s="5">
        <v>165347.52</v>
      </c>
      <c r="OZG15" s="5">
        <v>165347.52</v>
      </c>
      <c r="OZH15" s="5">
        <v>165347.52</v>
      </c>
      <c r="OZI15" s="5">
        <v>165347.52</v>
      </c>
      <c r="OZJ15" s="5">
        <v>165347.52</v>
      </c>
      <c r="OZK15" s="5">
        <v>165347.52</v>
      </c>
      <c r="OZL15" s="5">
        <v>165347.52</v>
      </c>
      <c r="OZM15" s="5">
        <v>165347.52</v>
      </c>
      <c r="OZN15" s="5">
        <v>165347.52</v>
      </c>
      <c r="OZO15" s="5">
        <v>165347.52</v>
      </c>
      <c r="OZP15" s="5">
        <v>165347.52</v>
      </c>
      <c r="OZQ15" s="5">
        <v>165347.52</v>
      </c>
      <c r="OZR15" s="5">
        <v>165347.52</v>
      </c>
      <c r="OZS15" s="5">
        <v>165347.52</v>
      </c>
      <c r="OZT15" s="5">
        <v>165347.52</v>
      </c>
      <c r="OZU15" s="5">
        <v>165347.52</v>
      </c>
      <c r="OZV15" s="5">
        <v>165347.52</v>
      </c>
      <c r="OZW15" s="5">
        <v>165347.52</v>
      </c>
      <c r="OZX15" s="5">
        <v>165347.52</v>
      </c>
      <c r="OZY15" s="5">
        <v>165347.52</v>
      </c>
      <c r="OZZ15" s="5">
        <v>165347.52</v>
      </c>
      <c r="PAA15" s="5">
        <v>165347.52</v>
      </c>
      <c r="PAB15" s="5">
        <v>165347.52</v>
      </c>
      <c r="PAC15" s="5">
        <v>165347.52</v>
      </c>
      <c r="PAD15" s="5">
        <v>165347.52</v>
      </c>
      <c r="PAE15" s="5">
        <v>165347.52</v>
      </c>
      <c r="PAF15" s="5">
        <v>165347.52</v>
      </c>
      <c r="PAG15" s="5">
        <v>165347.52</v>
      </c>
      <c r="PAH15" s="5">
        <v>165347.52</v>
      </c>
      <c r="PAI15" s="5">
        <v>165347.52</v>
      </c>
      <c r="PAJ15" s="5">
        <v>165347.52</v>
      </c>
      <c r="PAK15" s="5">
        <v>165347.52</v>
      </c>
      <c r="PAL15" s="5">
        <v>165347.52</v>
      </c>
      <c r="PAM15" s="5">
        <v>165347.52</v>
      </c>
      <c r="PAN15" s="5">
        <v>165347.52</v>
      </c>
      <c r="PAO15" s="5">
        <v>165347.52</v>
      </c>
      <c r="PAP15" s="5">
        <v>165347.52</v>
      </c>
      <c r="PAQ15" s="5">
        <v>165347.52</v>
      </c>
      <c r="PAR15" s="5">
        <v>165347.52</v>
      </c>
      <c r="PAS15" s="5">
        <v>165347.52</v>
      </c>
      <c r="PAT15" s="5">
        <v>165347.52</v>
      </c>
      <c r="PAU15" s="5">
        <v>165347.52</v>
      </c>
      <c r="PAV15" s="5">
        <v>165347.52</v>
      </c>
      <c r="PAW15" s="5">
        <v>165347.52</v>
      </c>
      <c r="PAX15" s="5">
        <v>165347.52</v>
      </c>
      <c r="PAY15" s="5">
        <v>165347.52</v>
      </c>
      <c r="PAZ15" s="5">
        <v>165347.52</v>
      </c>
      <c r="PBA15" s="5">
        <v>165347.52</v>
      </c>
      <c r="PBB15" s="5">
        <v>165347.52</v>
      </c>
      <c r="PBC15" s="5">
        <v>165347.52</v>
      </c>
      <c r="PBD15" s="5">
        <v>165347.52</v>
      </c>
      <c r="PBE15" s="5">
        <v>165347.52</v>
      </c>
      <c r="PBF15" s="5">
        <v>165347.52</v>
      </c>
      <c r="PBG15" s="5">
        <v>165347.52</v>
      </c>
      <c r="PBH15" s="5">
        <v>165347.52</v>
      </c>
      <c r="PBI15" s="5">
        <v>165347.52</v>
      </c>
      <c r="PBJ15" s="5">
        <v>165347.52</v>
      </c>
      <c r="PBK15" s="5">
        <v>165347.52</v>
      </c>
      <c r="PBL15" s="5">
        <v>165347.52</v>
      </c>
      <c r="PBM15" s="5">
        <v>165347.52</v>
      </c>
      <c r="PBN15" s="5">
        <v>165347.52</v>
      </c>
      <c r="PBO15" s="5">
        <v>165347.52</v>
      </c>
      <c r="PBP15" s="5">
        <v>165347.52</v>
      </c>
      <c r="PBQ15" s="5">
        <v>165347.52</v>
      </c>
      <c r="PBR15" s="5">
        <v>165347.52</v>
      </c>
      <c r="PBS15" s="5">
        <v>165347.52</v>
      </c>
      <c r="PBT15" s="5">
        <v>165347.52</v>
      </c>
      <c r="PBU15" s="5">
        <v>165347.52</v>
      </c>
      <c r="PBV15" s="5">
        <v>165347.52</v>
      </c>
      <c r="PBW15" s="5">
        <v>165347.52</v>
      </c>
      <c r="PBX15" s="5">
        <v>165347.52</v>
      </c>
      <c r="PBY15" s="5">
        <v>165347.52</v>
      </c>
      <c r="PBZ15" s="5">
        <v>165347.52</v>
      </c>
      <c r="PCA15" s="5">
        <v>165347.52</v>
      </c>
      <c r="PCB15" s="5">
        <v>165347.52</v>
      </c>
      <c r="PCC15" s="5">
        <v>165347.52</v>
      </c>
      <c r="PCD15" s="5">
        <v>165347.52</v>
      </c>
      <c r="PCE15" s="5">
        <v>165347.52</v>
      </c>
      <c r="PCF15" s="5">
        <v>165347.52</v>
      </c>
      <c r="PCG15" s="5">
        <v>165347.52</v>
      </c>
      <c r="PCH15" s="5">
        <v>165347.52</v>
      </c>
      <c r="PCI15" s="5">
        <v>165347.52</v>
      </c>
      <c r="PCJ15" s="5">
        <v>165347.52</v>
      </c>
      <c r="PCK15" s="5">
        <v>165347.52</v>
      </c>
      <c r="PCL15" s="5">
        <v>165347.52</v>
      </c>
      <c r="PCM15" s="5">
        <v>165347.52</v>
      </c>
      <c r="PCN15" s="5">
        <v>165347.52</v>
      </c>
      <c r="PCO15" s="5">
        <v>165347.52</v>
      </c>
      <c r="PCP15" s="5">
        <v>165347.52</v>
      </c>
      <c r="PCQ15" s="5">
        <v>165347.52</v>
      </c>
      <c r="PCR15" s="5">
        <v>165347.52</v>
      </c>
      <c r="PCS15" s="5">
        <v>165347.52</v>
      </c>
      <c r="PCT15" s="5">
        <v>165347.52</v>
      </c>
      <c r="PCU15" s="5">
        <v>165347.52</v>
      </c>
      <c r="PCV15" s="5">
        <v>165347.52</v>
      </c>
      <c r="PCW15" s="5">
        <v>165347.52</v>
      </c>
      <c r="PCX15" s="5">
        <v>165347.52</v>
      </c>
      <c r="PCY15" s="5">
        <v>165347.52</v>
      </c>
      <c r="PCZ15" s="5">
        <v>165347.52</v>
      </c>
      <c r="PDA15" s="5">
        <v>165347.52</v>
      </c>
      <c r="PDB15" s="5">
        <v>165347.52</v>
      </c>
      <c r="PDC15" s="5">
        <v>165347.52</v>
      </c>
      <c r="PDD15" s="5">
        <v>165347.52</v>
      </c>
      <c r="PDE15" s="5">
        <v>165347.52</v>
      </c>
      <c r="PDF15" s="5">
        <v>165347.52</v>
      </c>
      <c r="PDG15" s="5">
        <v>165347.52</v>
      </c>
      <c r="PDH15" s="5">
        <v>165347.52</v>
      </c>
      <c r="PDI15" s="5">
        <v>165347.52</v>
      </c>
      <c r="PDJ15" s="5">
        <v>165347.52</v>
      </c>
      <c r="PDK15" s="5">
        <v>165347.52</v>
      </c>
      <c r="PDL15" s="5">
        <v>165347.52</v>
      </c>
      <c r="PDM15" s="5">
        <v>165347.52</v>
      </c>
      <c r="PDN15" s="5">
        <v>165347.52</v>
      </c>
      <c r="PDO15" s="5">
        <v>165347.52</v>
      </c>
      <c r="PDP15" s="5">
        <v>165347.52</v>
      </c>
      <c r="PDQ15" s="5">
        <v>165347.52</v>
      </c>
      <c r="PDR15" s="5">
        <v>165347.52</v>
      </c>
      <c r="PDS15" s="5">
        <v>165347.52</v>
      </c>
      <c r="PDT15" s="5">
        <v>165347.52</v>
      </c>
      <c r="PDU15" s="5">
        <v>165347.52</v>
      </c>
      <c r="PDV15" s="5">
        <v>165347.52</v>
      </c>
      <c r="PDW15" s="5">
        <v>165347.52</v>
      </c>
      <c r="PDX15" s="5">
        <v>165347.52</v>
      </c>
      <c r="PDY15" s="5">
        <v>165347.52</v>
      </c>
      <c r="PDZ15" s="5">
        <v>165347.52</v>
      </c>
      <c r="PEA15" s="5">
        <v>165347.52</v>
      </c>
      <c r="PEB15" s="5">
        <v>165347.52</v>
      </c>
      <c r="PEC15" s="5">
        <v>165347.52</v>
      </c>
      <c r="PED15" s="5">
        <v>165347.52</v>
      </c>
      <c r="PEE15" s="5">
        <v>165347.52</v>
      </c>
      <c r="PEF15" s="5">
        <v>165347.52</v>
      </c>
      <c r="PEG15" s="5">
        <v>165347.52</v>
      </c>
      <c r="PEH15" s="5">
        <v>165347.52</v>
      </c>
      <c r="PEI15" s="5">
        <v>165347.52</v>
      </c>
      <c r="PEJ15" s="5">
        <v>165347.52</v>
      </c>
      <c r="PEK15" s="5">
        <v>165347.52</v>
      </c>
      <c r="PEL15" s="5">
        <v>165347.52</v>
      </c>
      <c r="PEM15" s="5">
        <v>165347.52</v>
      </c>
      <c r="PEN15" s="5">
        <v>165347.52</v>
      </c>
      <c r="PEO15" s="5">
        <v>165347.52</v>
      </c>
      <c r="PEP15" s="5">
        <v>165347.52</v>
      </c>
      <c r="PEQ15" s="5">
        <v>165347.52</v>
      </c>
      <c r="PER15" s="5">
        <v>165347.52</v>
      </c>
      <c r="PES15" s="5">
        <v>165347.52</v>
      </c>
      <c r="PET15" s="5">
        <v>165347.52</v>
      </c>
      <c r="PEU15" s="5">
        <v>165347.52</v>
      </c>
      <c r="PEV15" s="5">
        <v>165347.52</v>
      </c>
      <c r="PEW15" s="5">
        <v>165347.52</v>
      </c>
      <c r="PEX15" s="5">
        <v>165347.52</v>
      </c>
      <c r="PEY15" s="5">
        <v>165347.52</v>
      </c>
      <c r="PEZ15" s="5">
        <v>165347.52</v>
      </c>
      <c r="PFA15" s="5">
        <v>165347.52</v>
      </c>
      <c r="PFB15" s="5">
        <v>165347.52</v>
      </c>
      <c r="PFC15" s="5">
        <v>165347.52</v>
      </c>
      <c r="PFD15" s="5">
        <v>165347.52</v>
      </c>
      <c r="PFE15" s="5">
        <v>165347.52</v>
      </c>
      <c r="PFF15" s="5">
        <v>165347.52</v>
      </c>
      <c r="PFG15" s="5">
        <v>165347.52</v>
      </c>
      <c r="PFH15" s="5">
        <v>165347.52</v>
      </c>
      <c r="PFI15" s="5">
        <v>165347.52</v>
      </c>
      <c r="PFJ15" s="5">
        <v>165347.52</v>
      </c>
      <c r="PFK15" s="5">
        <v>165347.52</v>
      </c>
      <c r="PFL15" s="5">
        <v>165347.52</v>
      </c>
      <c r="PFM15" s="5">
        <v>165347.52</v>
      </c>
      <c r="PFN15" s="5">
        <v>165347.52</v>
      </c>
      <c r="PFO15" s="5">
        <v>165347.52</v>
      </c>
      <c r="PFP15" s="5">
        <v>165347.52</v>
      </c>
      <c r="PFQ15" s="5">
        <v>165347.52</v>
      </c>
      <c r="PFR15" s="5">
        <v>165347.52</v>
      </c>
      <c r="PFS15" s="5">
        <v>165347.52</v>
      </c>
      <c r="PFT15" s="5">
        <v>165347.52</v>
      </c>
      <c r="PFU15" s="5">
        <v>165347.52</v>
      </c>
      <c r="PFV15" s="5">
        <v>165347.52</v>
      </c>
      <c r="PFW15" s="5">
        <v>165347.52</v>
      </c>
      <c r="PFX15" s="5">
        <v>165347.52</v>
      </c>
      <c r="PFY15" s="5">
        <v>165347.52</v>
      </c>
      <c r="PFZ15" s="5">
        <v>165347.52</v>
      </c>
      <c r="PGA15" s="5">
        <v>165347.52</v>
      </c>
      <c r="PGB15" s="5">
        <v>165347.52</v>
      </c>
      <c r="PGC15" s="5">
        <v>165347.52</v>
      </c>
      <c r="PGD15" s="5">
        <v>165347.52</v>
      </c>
      <c r="PGE15" s="5">
        <v>165347.52</v>
      </c>
      <c r="PGF15" s="5">
        <v>165347.52</v>
      </c>
      <c r="PGG15" s="5">
        <v>165347.52</v>
      </c>
      <c r="PGH15" s="5">
        <v>165347.52</v>
      </c>
      <c r="PGI15" s="5">
        <v>165347.52</v>
      </c>
      <c r="PGJ15" s="5">
        <v>165347.52</v>
      </c>
      <c r="PGK15" s="5">
        <v>165347.52</v>
      </c>
      <c r="PGL15" s="5">
        <v>165347.52</v>
      </c>
      <c r="PGM15" s="5">
        <v>165347.52</v>
      </c>
      <c r="PGN15" s="5">
        <v>165347.52</v>
      </c>
      <c r="PGO15" s="5">
        <v>165347.52</v>
      </c>
      <c r="PGP15" s="5">
        <v>165347.52</v>
      </c>
      <c r="PGQ15" s="5">
        <v>165347.52</v>
      </c>
      <c r="PGR15" s="5">
        <v>165347.52</v>
      </c>
      <c r="PGS15" s="5">
        <v>165347.52</v>
      </c>
      <c r="PGT15" s="5">
        <v>165347.52</v>
      </c>
      <c r="PGU15" s="5">
        <v>165347.52</v>
      </c>
      <c r="PGV15" s="5">
        <v>165347.52</v>
      </c>
      <c r="PGW15" s="5">
        <v>165347.52</v>
      </c>
      <c r="PGX15" s="5">
        <v>165347.52</v>
      </c>
      <c r="PGY15" s="5">
        <v>165347.52</v>
      </c>
      <c r="PGZ15" s="5">
        <v>165347.52</v>
      </c>
      <c r="PHA15" s="5">
        <v>165347.52</v>
      </c>
      <c r="PHB15" s="5">
        <v>165347.52</v>
      </c>
      <c r="PHC15" s="5">
        <v>165347.52</v>
      </c>
      <c r="PHD15" s="5">
        <v>165347.52</v>
      </c>
      <c r="PHE15" s="5">
        <v>165347.52</v>
      </c>
      <c r="PHF15" s="5">
        <v>165347.52</v>
      </c>
      <c r="PHG15" s="5">
        <v>165347.52</v>
      </c>
      <c r="PHH15" s="5">
        <v>165347.52</v>
      </c>
      <c r="PHI15" s="5">
        <v>165347.52</v>
      </c>
      <c r="PHJ15" s="5">
        <v>165347.52</v>
      </c>
      <c r="PHK15" s="5">
        <v>165347.52</v>
      </c>
      <c r="PHL15" s="5">
        <v>165347.52</v>
      </c>
      <c r="PHM15" s="5">
        <v>165347.52</v>
      </c>
      <c r="PHN15" s="5">
        <v>165347.52</v>
      </c>
      <c r="PHO15" s="5">
        <v>165347.52</v>
      </c>
      <c r="PHP15" s="5">
        <v>165347.52</v>
      </c>
      <c r="PHQ15" s="5">
        <v>165347.52</v>
      </c>
      <c r="PHR15" s="5">
        <v>165347.52</v>
      </c>
      <c r="PHS15" s="5">
        <v>165347.52</v>
      </c>
      <c r="PHT15" s="5">
        <v>165347.52</v>
      </c>
      <c r="PHU15" s="5">
        <v>165347.52</v>
      </c>
      <c r="PHV15" s="5">
        <v>165347.52</v>
      </c>
      <c r="PHW15" s="5">
        <v>165347.52</v>
      </c>
      <c r="PHX15" s="5">
        <v>165347.52</v>
      </c>
      <c r="PHY15" s="5">
        <v>165347.52</v>
      </c>
      <c r="PHZ15" s="5">
        <v>165347.52</v>
      </c>
      <c r="PIA15" s="5">
        <v>165347.52</v>
      </c>
      <c r="PIB15" s="5">
        <v>165347.52</v>
      </c>
      <c r="PIC15" s="5">
        <v>165347.52</v>
      </c>
      <c r="PID15" s="5">
        <v>165347.52</v>
      </c>
      <c r="PIE15" s="5">
        <v>165347.52</v>
      </c>
      <c r="PIF15" s="5">
        <v>165347.52</v>
      </c>
      <c r="PIG15" s="5">
        <v>165347.52</v>
      </c>
      <c r="PIH15" s="5">
        <v>165347.52</v>
      </c>
      <c r="PII15" s="5">
        <v>165347.52</v>
      </c>
      <c r="PIJ15" s="5">
        <v>165347.52</v>
      </c>
      <c r="PIK15" s="5">
        <v>165347.52</v>
      </c>
      <c r="PIL15" s="5">
        <v>165347.52</v>
      </c>
      <c r="PIM15" s="5">
        <v>165347.52</v>
      </c>
      <c r="PIN15" s="5">
        <v>165347.52</v>
      </c>
      <c r="PIO15" s="5">
        <v>165347.52</v>
      </c>
      <c r="PIP15" s="5">
        <v>165347.52</v>
      </c>
      <c r="PIQ15" s="5">
        <v>165347.52</v>
      </c>
      <c r="PIR15" s="5">
        <v>165347.52</v>
      </c>
      <c r="PIS15" s="5">
        <v>165347.52</v>
      </c>
      <c r="PIT15" s="5">
        <v>165347.52</v>
      </c>
      <c r="PIU15" s="5">
        <v>165347.52</v>
      </c>
      <c r="PIV15" s="5">
        <v>165347.52</v>
      </c>
      <c r="PIW15" s="5">
        <v>165347.52</v>
      </c>
      <c r="PIX15" s="5">
        <v>165347.52</v>
      </c>
      <c r="PIY15" s="5">
        <v>165347.52</v>
      </c>
      <c r="PIZ15" s="5">
        <v>165347.52</v>
      </c>
      <c r="PJA15" s="5">
        <v>165347.52</v>
      </c>
      <c r="PJB15" s="5">
        <v>165347.52</v>
      </c>
      <c r="PJC15" s="5">
        <v>165347.52</v>
      </c>
      <c r="PJD15" s="5">
        <v>165347.52</v>
      </c>
      <c r="PJE15" s="5">
        <v>165347.52</v>
      </c>
      <c r="PJF15" s="5">
        <v>165347.52</v>
      </c>
      <c r="PJG15" s="5">
        <v>165347.52</v>
      </c>
      <c r="PJH15" s="5">
        <v>165347.52</v>
      </c>
      <c r="PJI15" s="5">
        <v>165347.52</v>
      </c>
      <c r="PJJ15" s="5">
        <v>165347.52</v>
      </c>
      <c r="PJK15" s="5">
        <v>165347.52</v>
      </c>
      <c r="PJL15" s="5">
        <v>165347.52</v>
      </c>
      <c r="PJM15" s="5">
        <v>165347.52</v>
      </c>
      <c r="PJN15" s="5">
        <v>165347.52</v>
      </c>
      <c r="PJO15" s="5">
        <v>165347.52</v>
      </c>
      <c r="PJP15" s="5">
        <v>165347.52</v>
      </c>
      <c r="PJQ15" s="5">
        <v>165347.52</v>
      </c>
      <c r="PJR15" s="5">
        <v>165347.52</v>
      </c>
      <c r="PJS15" s="5">
        <v>165347.52</v>
      </c>
      <c r="PJT15" s="5">
        <v>165347.52</v>
      </c>
      <c r="PJU15" s="5">
        <v>165347.52</v>
      </c>
      <c r="PJV15" s="5">
        <v>165347.52</v>
      </c>
      <c r="PJW15" s="5">
        <v>165347.52</v>
      </c>
      <c r="PJX15" s="5">
        <v>165347.52</v>
      </c>
      <c r="PJY15" s="5">
        <v>165347.52</v>
      </c>
      <c r="PJZ15" s="5">
        <v>165347.52</v>
      </c>
      <c r="PKA15" s="5">
        <v>165347.52</v>
      </c>
      <c r="PKB15" s="5">
        <v>165347.52</v>
      </c>
      <c r="PKC15" s="5">
        <v>165347.52</v>
      </c>
      <c r="PKD15" s="5">
        <v>165347.52</v>
      </c>
      <c r="PKE15" s="5">
        <v>165347.52</v>
      </c>
      <c r="PKF15" s="5">
        <v>165347.52</v>
      </c>
      <c r="PKG15" s="5">
        <v>165347.52</v>
      </c>
      <c r="PKH15" s="5">
        <v>165347.52</v>
      </c>
      <c r="PKI15" s="5">
        <v>165347.52</v>
      </c>
      <c r="PKJ15" s="5">
        <v>165347.52</v>
      </c>
      <c r="PKK15" s="5">
        <v>165347.52</v>
      </c>
      <c r="PKL15" s="5">
        <v>165347.52</v>
      </c>
      <c r="PKM15" s="5">
        <v>165347.52</v>
      </c>
      <c r="PKN15" s="5">
        <v>165347.52</v>
      </c>
      <c r="PKO15" s="5">
        <v>165347.52</v>
      </c>
      <c r="PKP15" s="5">
        <v>165347.52</v>
      </c>
      <c r="PKQ15" s="5">
        <v>165347.52</v>
      </c>
      <c r="PKR15" s="5">
        <v>165347.52</v>
      </c>
      <c r="PKS15" s="5">
        <v>165347.52</v>
      </c>
      <c r="PKT15" s="5">
        <v>165347.52</v>
      </c>
      <c r="PKU15" s="5">
        <v>165347.52</v>
      </c>
      <c r="PKV15" s="5">
        <v>165347.52</v>
      </c>
      <c r="PKW15" s="5">
        <v>165347.52</v>
      </c>
      <c r="PKX15" s="5">
        <v>165347.52</v>
      </c>
      <c r="PKY15" s="5">
        <v>165347.52</v>
      </c>
      <c r="PKZ15" s="5">
        <v>165347.52</v>
      </c>
      <c r="PLA15" s="5">
        <v>165347.52</v>
      </c>
      <c r="PLB15" s="5">
        <v>165347.52</v>
      </c>
      <c r="PLC15" s="5">
        <v>165347.52</v>
      </c>
      <c r="PLD15" s="5">
        <v>165347.52</v>
      </c>
      <c r="PLE15" s="5">
        <v>165347.52</v>
      </c>
      <c r="PLF15" s="5">
        <v>165347.52</v>
      </c>
      <c r="PLG15" s="5">
        <v>165347.52</v>
      </c>
      <c r="PLH15" s="5">
        <v>165347.52</v>
      </c>
      <c r="PLI15" s="5">
        <v>165347.52</v>
      </c>
      <c r="PLJ15" s="5">
        <v>165347.52</v>
      </c>
      <c r="PLK15" s="5">
        <v>165347.52</v>
      </c>
      <c r="PLL15" s="5">
        <v>165347.52</v>
      </c>
      <c r="PLM15" s="5">
        <v>165347.52</v>
      </c>
      <c r="PLN15" s="5">
        <v>165347.52</v>
      </c>
      <c r="PLO15" s="5">
        <v>165347.52</v>
      </c>
      <c r="PLP15" s="5">
        <v>165347.52</v>
      </c>
      <c r="PLQ15" s="5">
        <v>165347.52</v>
      </c>
      <c r="PLR15" s="5">
        <v>165347.52</v>
      </c>
      <c r="PLS15" s="5">
        <v>165347.52</v>
      </c>
      <c r="PLT15" s="5">
        <v>165347.52</v>
      </c>
      <c r="PLU15" s="5">
        <v>165347.52</v>
      </c>
      <c r="PLV15" s="5">
        <v>165347.52</v>
      </c>
      <c r="PLW15" s="5">
        <v>165347.52</v>
      </c>
      <c r="PLX15" s="5">
        <v>165347.52</v>
      </c>
      <c r="PLY15" s="5">
        <v>165347.52</v>
      </c>
      <c r="PLZ15" s="5">
        <v>165347.52</v>
      </c>
      <c r="PMA15" s="5">
        <v>165347.52</v>
      </c>
      <c r="PMB15" s="5">
        <v>165347.52</v>
      </c>
      <c r="PMC15" s="5">
        <v>165347.52</v>
      </c>
      <c r="PMD15" s="5">
        <v>165347.52</v>
      </c>
      <c r="PME15" s="5">
        <v>165347.52</v>
      </c>
      <c r="PMF15" s="5">
        <v>165347.52</v>
      </c>
      <c r="PMG15" s="5">
        <v>165347.52</v>
      </c>
      <c r="PMH15" s="5">
        <v>165347.52</v>
      </c>
      <c r="PMI15" s="5">
        <v>165347.52</v>
      </c>
      <c r="PMJ15" s="5">
        <v>165347.52</v>
      </c>
      <c r="PMK15" s="5">
        <v>165347.52</v>
      </c>
      <c r="PML15" s="5">
        <v>165347.52</v>
      </c>
      <c r="PMM15" s="5">
        <v>165347.52</v>
      </c>
      <c r="PMN15" s="5">
        <v>165347.52</v>
      </c>
      <c r="PMO15" s="5">
        <v>165347.52</v>
      </c>
      <c r="PMP15" s="5">
        <v>165347.52</v>
      </c>
      <c r="PMQ15" s="5">
        <v>165347.52</v>
      </c>
      <c r="PMR15" s="5">
        <v>165347.52</v>
      </c>
      <c r="PMS15" s="5">
        <v>165347.52</v>
      </c>
      <c r="PMT15" s="5">
        <v>165347.52</v>
      </c>
      <c r="PMU15" s="5">
        <v>165347.52</v>
      </c>
      <c r="PMV15" s="5">
        <v>165347.52</v>
      </c>
      <c r="PMW15" s="5">
        <v>165347.52</v>
      </c>
      <c r="PMX15" s="5">
        <v>165347.52</v>
      </c>
      <c r="PMY15" s="5">
        <v>165347.52</v>
      </c>
      <c r="PMZ15" s="5">
        <v>165347.52</v>
      </c>
      <c r="PNA15" s="5">
        <v>165347.52</v>
      </c>
      <c r="PNB15" s="5">
        <v>165347.52</v>
      </c>
      <c r="PNC15" s="5">
        <v>165347.52</v>
      </c>
      <c r="PND15" s="5">
        <v>165347.52</v>
      </c>
      <c r="PNE15" s="5">
        <v>165347.52</v>
      </c>
      <c r="PNF15" s="5">
        <v>165347.52</v>
      </c>
      <c r="PNG15" s="5">
        <v>165347.52</v>
      </c>
      <c r="PNH15" s="5">
        <v>165347.52</v>
      </c>
      <c r="PNI15" s="5">
        <v>165347.52</v>
      </c>
      <c r="PNJ15" s="5">
        <v>165347.52</v>
      </c>
      <c r="PNK15" s="5">
        <v>165347.52</v>
      </c>
      <c r="PNL15" s="5">
        <v>165347.52</v>
      </c>
      <c r="PNM15" s="5">
        <v>165347.52</v>
      </c>
      <c r="PNN15" s="5">
        <v>165347.52</v>
      </c>
      <c r="PNO15" s="5">
        <v>165347.52</v>
      </c>
      <c r="PNP15" s="5">
        <v>165347.52</v>
      </c>
      <c r="PNQ15" s="5">
        <v>165347.52</v>
      </c>
      <c r="PNR15" s="5">
        <v>165347.52</v>
      </c>
      <c r="PNS15" s="5">
        <v>165347.52</v>
      </c>
      <c r="PNT15" s="5">
        <v>165347.52</v>
      </c>
      <c r="PNU15" s="5">
        <v>165347.52</v>
      </c>
      <c r="PNV15" s="5">
        <v>165347.52</v>
      </c>
      <c r="PNW15" s="5">
        <v>165347.52</v>
      </c>
      <c r="PNX15" s="5">
        <v>165347.52</v>
      </c>
      <c r="PNY15" s="5">
        <v>165347.52</v>
      </c>
      <c r="PNZ15" s="5">
        <v>165347.52</v>
      </c>
      <c r="POA15" s="5">
        <v>165347.52</v>
      </c>
      <c r="POB15" s="5">
        <v>165347.52</v>
      </c>
      <c r="POC15" s="5">
        <v>165347.52</v>
      </c>
      <c r="POD15" s="5">
        <v>165347.52</v>
      </c>
      <c r="POE15" s="5">
        <v>165347.52</v>
      </c>
      <c r="POF15" s="5">
        <v>165347.52</v>
      </c>
      <c r="POG15" s="5">
        <v>165347.52</v>
      </c>
      <c r="POH15" s="5">
        <v>165347.52</v>
      </c>
      <c r="POI15" s="5">
        <v>165347.52</v>
      </c>
      <c r="POJ15" s="5">
        <v>165347.52</v>
      </c>
      <c r="POK15" s="5">
        <v>165347.52</v>
      </c>
      <c r="POL15" s="5">
        <v>165347.52</v>
      </c>
      <c r="POM15" s="5">
        <v>165347.52</v>
      </c>
      <c r="PON15" s="5">
        <v>165347.52</v>
      </c>
      <c r="POO15" s="5">
        <v>165347.52</v>
      </c>
      <c r="POP15" s="5">
        <v>165347.52</v>
      </c>
      <c r="POQ15" s="5">
        <v>165347.52</v>
      </c>
      <c r="POR15" s="5">
        <v>165347.52</v>
      </c>
      <c r="POS15" s="5">
        <v>165347.52</v>
      </c>
      <c r="POT15" s="5">
        <v>165347.52</v>
      </c>
      <c r="POU15" s="5">
        <v>165347.52</v>
      </c>
      <c r="POV15" s="5">
        <v>165347.52</v>
      </c>
      <c r="POW15" s="5">
        <v>165347.52</v>
      </c>
      <c r="POX15" s="5">
        <v>165347.52</v>
      </c>
      <c r="POY15" s="5">
        <v>165347.52</v>
      </c>
      <c r="POZ15" s="5">
        <v>165347.52</v>
      </c>
      <c r="PPA15" s="5">
        <v>165347.52</v>
      </c>
      <c r="PPB15" s="5">
        <v>165347.52</v>
      </c>
      <c r="PPC15" s="5">
        <v>165347.52</v>
      </c>
      <c r="PPD15" s="5">
        <v>165347.52</v>
      </c>
      <c r="PPE15" s="5">
        <v>165347.52</v>
      </c>
      <c r="PPF15" s="5">
        <v>165347.52</v>
      </c>
      <c r="PPG15" s="5">
        <v>165347.52</v>
      </c>
      <c r="PPH15" s="5">
        <v>165347.52</v>
      </c>
      <c r="PPI15" s="5">
        <v>165347.52</v>
      </c>
      <c r="PPJ15" s="5">
        <v>165347.52</v>
      </c>
      <c r="PPK15" s="5">
        <v>165347.52</v>
      </c>
      <c r="PPL15" s="5">
        <v>165347.52</v>
      </c>
      <c r="PPM15" s="5">
        <v>165347.52</v>
      </c>
      <c r="PPN15" s="5">
        <v>165347.52</v>
      </c>
      <c r="PPO15" s="5">
        <v>165347.52</v>
      </c>
      <c r="PPP15" s="5">
        <v>165347.52</v>
      </c>
      <c r="PPQ15" s="5">
        <v>165347.52</v>
      </c>
      <c r="PPR15" s="5">
        <v>165347.52</v>
      </c>
      <c r="PPS15" s="5">
        <v>165347.52</v>
      </c>
      <c r="PPT15" s="5">
        <v>165347.52</v>
      </c>
      <c r="PPU15" s="5">
        <v>165347.52</v>
      </c>
      <c r="PPV15" s="5">
        <v>165347.52</v>
      </c>
      <c r="PPW15" s="5">
        <v>165347.52</v>
      </c>
      <c r="PPX15" s="5">
        <v>165347.52</v>
      </c>
      <c r="PPY15" s="5">
        <v>165347.52</v>
      </c>
      <c r="PPZ15" s="5">
        <v>165347.52</v>
      </c>
      <c r="PQA15" s="5">
        <v>165347.52</v>
      </c>
      <c r="PQB15" s="5">
        <v>165347.52</v>
      </c>
      <c r="PQC15" s="5">
        <v>165347.52</v>
      </c>
      <c r="PQD15" s="5">
        <v>165347.52</v>
      </c>
      <c r="PQE15" s="5">
        <v>165347.52</v>
      </c>
      <c r="PQF15" s="5">
        <v>165347.52</v>
      </c>
      <c r="PQG15" s="5">
        <v>165347.52</v>
      </c>
      <c r="PQH15" s="5">
        <v>165347.52</v>
      </c>
      <c r="PQI15" s="5">
        <v>165347.52</v>
      </c>
      <c r="PQJ15" s="5">
        <v>165347.52</v>
      </c>
      <c r="PQK15" s="5">
        <v>165347.52</v>
      </c>
      <c r="PQL15" s="5">
        <v>165347.52</v>
      </c>
      <c r="PQM15" s="5">
        <v>165347.52</v>
      </c>
      <c r="PQN15" s="5">
        <v>165347.52</v>
      </c>
      <c r="PQO15" s="5">
        <v>165347.52</v>
      </c>
      <c r="PQP15" s="5">
        <v>165347.52</v>
      </c>
      <c r="PQQ15" s="5">
        <v>165347.52</v>
      </c>
      <c r="PQR15" s="5">
        <v>165347.52</v>
      </c>
      <c r="PQS15" s="5">
        <v>165347.52</v>
      </c>
      <c r="PQT15" s="5">
        <v>165347.52</v>
      </c>
      <c r="PQU15" s="5">
        <v>165347.52</v>
      </c>
      <c r="PQV15" s="5">
        <v>165347.52</v>
      </c>
      <c r="PQW15" s="5">
        <v>165347.52</v>
      </c>
      <c r="PQX15" s="5">
        <v>165347.52</v>
      </c>
      <c r="PQY15" s="5">
        <v>165347.52</v>
      </c>
      <c r="PQZ15" s="5">
        <v>165347.52</v>
      </c>
      <c r="PRA15" s="5">
        <v>165347.52</v>
      </c>
      <c r="PRB15" s="5">
        <v>165347.52</v>
      </c>
      <c r="PRC15" s="5">
        <v>165347.52</v>
      </c>
      <c r="PRD15" s="5">
        <v>165347.52</v>
      </c>
      <c r="PRE15" s="5">
        <v>165347.52</v>
      </c>
      <c r="PRF15" s="5">
        <v>165347.52</v>
      </c>
      <c r="PRG15" s="5">
        <v>165347.52</v>
      </c>
      <c r="PRH15" s="5">
        <v>165347.52</v>
      </c>
      <c r="PRI15" s="5">
        <v>165347.52</v>
      </c>
      <c r="PRJ15" s="5">
        <v>165347.52</v>
      </c>
      <c r="PRK15" s="5">
        <v>165347.52</v>
      </c>
      <c r="PRL15" s="5">
        <v>165347.52</v>
      </c>
      <c r="PRM15" s="5">
        <v>165347.52</v>
      </c>
      <c r="PRN15" s="5">
        <v>165347.52</v>
      </c>
      <c r="PRO15" s="5">
        <v>165347.52</v>
      </c>
      <c r="PRP15" s="5">
        <v>165347.52</v>
      </c>
      <c r="PRQ15" s="5">
        <v>165347.52</v>
      </c>
      <c r="PRR15" s="5">
        <v>165347.52</v>
      </c>
      <c r="PRS15" s="5">
        <v>165347.52</v>
      </c>
      <c r="PRT15" s="5">
        <v>165347.52</v>
      </c>
      <c r="PRU15" s="5">
        <v>165347.52</v>
      </c>
      <c r="PRV15" s="5">
        <v>165347.52</v>
      </c>
      <c r="PRW15" s="5">
        <v>165347.52</v>
      </c>
      <c r="PRX15" s="5">
        <v>165347.52</v>
      </c>
      <c r="PRY15" s="5">
        <v>165347.52</v>
      </c>
      <c r="PRZ15" s="5">
        <v>165347.52</v>
      </c>
      <c r="PSA15" s="5">
        <v>165347.52</v>
      </c>
      <c r="PSB15" s="5">
        <v>165347.52</v>
      </c>
      <c r="PSC15" s="5">
        <v>165347.52</v>
      </c>
      <c r="PSD15" s="5">
        <v>165347.52</v>
      </c>
      <c r="PSE15" s="5">
        <v>165347.52</v>
      </c>
      <c r="PSF15" s="5">
        <v>165347.52</v>
      </c>
      <c r="PSG15" s="5">
        <v>165347.52</v>
      </c>
      <c r="PSH15" s="5">
        <v>165347.52</v>
      </c>
      <c r="PSI15" s="5">
        <v>165347.52</v>
      </c>
      <c r="PSJ15" s="5">
        <v>165347.52</v>
      </c>
      <c r="PSK15" s="5">
        <v>165347.52</v>
      </c>
      <c r="PSL15" s="5">
        <v>165347.52</v>
      </c>
      <c r="PSM15" s="5">
        <v>165347.52</v>
      </c>
      <c r="PSN15" s="5">
        <v>165347.52</v>
      </c>
      <c r="PSO15" s="5">
        <v>165347.52</v>
      </c>
      <c r="PSP15" s="5">
        <v>165347.52</v>
      </c>
      <c r="PSQ15" s="5">
        <v>165347.52</v>
      </c>
      <c r="PSR15" s="5">
        <v>165347.52</v>
      </c>
      <c r="PSS15" s="5">
        <v>165347.52</v>
      </c>
      <c r="PST15" s="5">
        <v>165347.52</v>
      </c>
      <c r="PSU15" s="5">
        <v>165347.52</v>
      </c>
      <c r="PSV15" s="5">
        <v>165347.52</v>
      </c>
      <c r="PSW15" s="5">
        <v>165347.52</v>
      </c>
      <c r="PSX15" s="5">
        <v>165347.52</v>
      </c>
      <c r="PSY15" s="5">
        <v>165347.52</v>
      </c>
      <c r="PSZ15" s="5">
        <v>165347.52</v>
      </c>
      <c r="PTA15" s="5">
        <v>165347.52</v>
      </c>
      <c r="PTB15" s="5">
        <v>165347.52</v>
      </c>
      <c r="PTC15" s="5">
        <v>165347.52</v>
      </c>
      <c r="PTD15" s="5">
        <v>165347.52</v>
      </c>
      <c r="PTE15" s="5">
        <v>165347.52</v>
      </c>
      <c r="PTF15" s="5">
        <v>165347.52</v>
      </c>
      <c r="PTG15" s="5">
        <v>165347.52</v>
      </c>
      <c r="PTH15" s="5">
        <v>165347.52</v>
      </c>
      <c r="PTI15" s="5">
        <v>165347.52</v>
      </c>
      <c r="PTJ15" s="5">
        <v>165347.52</v>
      </c>
      <c r="PTK15" s="5">
        <v>165347.52</v>
      </c>
      <c r="PTL15" s="5">
        <v>165347.52</v>
      </c>
      <c r="PTM15" s="5">
        <v>165347.52</v>
      </c>
      <c r="PTN15" s="5">
        <v>165347.52</v>
      </c>
      <c r="PTO15" s="5">
        <v>165347.52</v>
      </c>
      <c r="PTP15" s="5">
        <v>165347.52</v>
      </c>
      <c r="PTQ15" s="5">
        <v>165347.52</v>
      </c>
      <c r="PTR15" s="5">
        <v>165347.52</v>
      </c>
      <c r="PTS15" s="5">
        <v>165347.52</v>
      </c>
      <c r="PTT15" s="5">
        <v>165347.52</v>
      </c>
      <c r="PTU15" s="5">
        <v>165347.52</v>
      </c>
      <c r="PTV15" s="5">
        <v>165347.52</v>
      </c>
      <c r="PTW15" s="5">
        <v>165347.52</v>
      </c>
      <c r="PTX15" s="5">
        <v>165347.52</v>
      </c>
      <c r="PTY15" s="5">
        <v>165347.52</v>
      </c>
      <c r="PTZ15" s="5">
        <v>165347.52</v>
      </c>
      <c r="PUA15" s="5">
        <v>165347.52</v>
      </c>
      <c r="PUB15" s="5">
        <v>165347.52</v>
      </c>
      <c r="PUC15" s="5">
        <v>165347.52</v>
      </c>
      <c r="PUD15" s="5">
        <v>165347.52</v>
      </c>
      <c r="PUE15" s="5">
        <v>165347.52</v>
      </c>
      <c r="PUF15" s="5">
        <v>165347.52</v>
      </c>
      <c r="PUG15" s="5">
        <v>165347.52</v>
      </c>
      <c r="PUH15" s="5">
        <v>165347.52</v>
      </c>
      <c r="PUI15" s="5">
        <v>165347.52</v>
      </c>
      <c r="PUJ15" s="5">
        <v>165347.52</v>
      </c>
      <c r="PUK15" s="5">
        <v>165347.52</v>
      </c>
      <c r="PUL15" s="5">
        <v>165347.52</v>
      </c>
      <c r="PUM15" s="5">
        <v>165347.52</v>
      </c>
      <c r="PUN15" s="5">
        <v>165347.52</v>
      </c>
      <c r="PUO15" s="5">
        <v>165347.52</v>
      </c>
      <c r="PUP15" s="5">
        <v>165347.52</v>
      </c>
      <c r="PUQ15" s="5">
        <v>165347.52</v>
      </c>
      <c r="PUR15" s="5">
        <v>165347.52</v>
      </c>
      <c r="PUS15" s="5">
        <v>165347.52</v>
      </c>
      <c r="PUT15" s="5">
        <v>165347.52</v>
      </c>
      <c r="PUU15" s="5">
        <v>165347.52</v>
      </c>
      <c r="PUV15" s="5">
        <v>165347.52</v>
      </c>
      <c r="PUW15" s="5">
        <v>165347.52</v>
      </c>
      <c r="PUX15" s="5">
        <v>165347.52</v>
      </c>
      <c r="PUY15" s="5">
        <v>165347.52</v>
      </c>
      <c r="PUZ15" s="5">
        <v>165347.52</v>
      </c>
      <c r="PVA15" s="5">
        <v>165347.52</v>
      </c>
      <c r="PVB15" s="5">
        <v>165347.52</v>
      </c>
      <c r="PVC15" s="5">
        <v>165347.52</v>
      </c>
      <c r="PVD15" s="5">
        <v>165347.52</v>
      </c>
      <c r="PVE15" s="5">
        <v>165347.52</v>
      </c>
      <c r="PVF15" s="5">
        <v>165347.52</v>
      </c>
      <c r="PVG15" s="5">
        <v>165347.52</v>
      </c>
      <c r="PVH15" s="5">
        <v>165347.52</v>
      </c>
      <c r="PVI15" s="5">
        <v>165347.52</v>
      </c>
      <c r="PVJ15" s="5">
        <v>165347.52</v>
      </c>
      <c r="PVK15" s="5">
        <v>165347.52</v>
      </c>
      <c r="PVL15" s="5">
        <v>165347.52</v>
      </c>
      <c r="PVM15" s="5">
        <v>165347.52</v>
      </c>
      <c r="PVN15" s="5">
        <v>165347.52</v>
      </c>
      <c r="PVO15" s="5">
        <v>165347.52</v>
      </c>
      <c r="PVP15" s="5">
        <v>165347.52</v>
      </c>
      <c r="PVQ15" s="5">
        <v>165347.52</v>
      </c>
      <c r="PVR15" s="5">
        <v>165347.52</v>
      </c>
      <c r="PVS15" s="5">
        <v>165347.52</v>
      </c>
      <c r="PVT15" s="5">
        <v>165347.52</v>
      </c>
      <c r="PVU15" s="5">
        <v>165347.52</v>
      </c>
      <c r="PVV15" s="5">
        <v>165347.52</v>
      </c>
      <c r="PVW15" s="5">
        <v>165347.52</v>
      </c>
      <c r="PVX15" s="5">
        <v>165347.52</v>
      </c>
      <c r="PVY15" s="5">
        <v>165347.52</v>
      </c>
      <c r="PVZ15" s="5">
        <v>165347.52</v>
      </c>
      <c r="PWA15" s="5">
        <v>165347.52</v>
      </c>
      <c r="PWB15" s="5">
        <v>165347.52</v>
      </c>
      <c r="PWC15" s="5">
        <v>165347.52</v>
      </c>
      <c r="PWD15" s="5">
        <v>165347.52</v>
      </c>
      <c r="PWE15" s="5">
        <v>165347.52</v>
      </c>
      <c r="PWF15" s="5">
        <v>165347.52</v>
      </c>
      <c r="PWG15" s="5">
        <v>165347.52</v>
      </c>
      <c r="PWH15" s="5">
        <v>165347.52</v>
      </c>
      <c r="PWI15" s="5">
        <v>165347.52</v>
      </c>
      <c r="PWJ15" s="5">
        <v>165347.52</v>
      </c>
      <c r="PWK15" s="5">
        <v>165347.52</v>
      </c>
      <c r="PWL15" s="5">
        <v>165347.52</v>
      </c>
      <c r="PWM15" s="5">
        <v>165347.52</v>
      </c>
      <c r="PWN15" s="5">
        <v>165347.52</v>
      </c>
      <c r="PWO15" s="5">
        <v>165347.52</v>
      </c>
      <c r="PWP15" s="5">
        <v>165347.52</v>
      </c>
      <c r="PWQ15" s="5">
        <v>165347.52</v>
      </c>
      <c r="PWR15" s="5">
        <v>165347.52</v>
      </c>
      <c r="PWS15" s="5">
        <v>165347.52</v>
      </c>
      <c r="PWT15" s="5">
        <v>165347.52</v>
      </c>
      <c r="PWU15" s="5">
        <v>165347.52</v>
      </c>
      <c r="PWV15" s="5">
        <v>165347.52</v>
      </c>
      <c r="PWW15" s="5">
        <v>165347.52</v>
      </c>
      <c r="PWX15" s="5">
        <v>165347.52</v>
      </c>
      <c r="PWY15" s="5">
        <v>165347.52</v>
      </c>
      <c r="PWZ15" s="5">
        <v>165347.52</v>
      </c>
      <c r="PXA15" s="5">
        <v>165347.52</v>
      </c>
      <c r="PXB15" s="5">
        <v>165347.52</v>
      </c>
      <c r="PXC15" s="5">
        <v>165347.52</v>
      </c>
      <c r="PXD15" s="5">
        <v>165347.52</v>
      </c>
      <c r="PXE15" s="5">
        <v>165347.52</v>
      </c>
      <c r="PXF15" s="5">
        <v>165347.52</v>
      </c>
      <c r="PXG15" s="5">
        <v>165347.52</v>
      </c>
      <c r="PXH15" s="5">
        <v>165347.52</v>
      </c>
      <c r="PXI15" s="5">
        <v>165347.52</v>
      </c>
      <c r="PXJ15" s="5">
        <v>165347.52</v>
      </c>
      <c r="PXK15" s="5">
        <v>165347.52</v>
      </c>
      <c r="PXL15" s="5">
        <v>165347.52</v>
      </c>
      <c r="PXM15" s="5">
        <v>165347.52</v>
      </c>
      <c r="PXN15" s="5">
        <v>165347.52</v>
      </c>
      <c r="PXO15" s="5">
        <v>165347.52</v>
      </c>
      <c r="PXP15" s="5">
        <v>165347.52</v>
      </c>
      <c r="PXQ15" s="5">
        <v>165347.52</v>
      </c>
      <c r="PXR15" s="5">
        <v>165347.52</v>
      </c>
      <c r="PXS15" s="5">
        <v>165347.52</v>
      </c>
      <c r="PXT15" s="5">
        <v>165347.52</v>
      </c>
      <c r="PXU15" s="5">
        <v>165347.52</v>
      </c>
      <c r="PXV15" s="5">
        <v>165347.52</v>
      </c>
      <c r="PXW15" s="5">
        <v>165347.52</v>
      </c>
      <c r="PXX15" s="5">
        <v>165347.52</v>
      </c>
      <c r="PXY15" s="5">
        <v>165347.52</v>
      </c>
      <c r="PXZ15" s="5">
        <v>165347.52</v>
      </c>
      <c r="PYA15" s="5">
        <v>165347.52</v>
      </c>
      <c r="PYB15" s="5">
        <v>165347.52</v>
      </c>
      <c r="PYC15" s="5">
        <v>165347.52</v>
      </c>
      <c r="PYD15" s="5">
        <v>165347.52</v>
      </c>
      <c r="PYE15" s="5">
        <v>165347.52</v>
      </c>
      <c r="PYF15" s="5">
        <v>165347.52</v>
      </c>
      <c r="PYG15" s="5">
        <v>165347.52</v>
      </c>
      <c r="PYH15" s="5">
        <v>165347.52</v>
      </c>
      <c r="PYI15" s="5">
        <v>165347.52</v>
      </c>
      <c r="PYJ15" s="5">
        <v>165347.52</v>
      </c>
      <c r="PYK15" s="5">
        <v>165347.52</v>
      </c>
      <c r="PYL15" s="5">
        <v>165347.52</v>
      </c>
      <c r="PYM15" s="5">
        <v>165347.52</v>
      </c>
      <c r="PYN15" s="5">
        <v>165347.52</v>
      </c>
      <c r="PYO15" s="5">
        <v>165347.52</v>
      </c>
      <c r="PYP15" s="5">
        <v>165347.52</v>
      </c>
      <c r="PYQ15" s="5">
        <v>165347.52</v>
      </c>
      <c r="PYR15" s="5">
        <v>165347.52</v>
      </c>
      <c r="PYS15" s="5">
        <v>165347.52</v>
      </c>
      <c r="PYT15" s="5">
        <v>165347.52</v>
      </c>
      <c r="PYU15" s="5">
        <v>165347.52</v>
      </c>
      <c r="PYV15" s="5">
        <v>165347.52</v>
      </c>
      <c r="PYW15" s="5">
        <v>165347.52</v>
      </c>
      <c r="PYX15" s="5">
        <v>165347.52</v>
      </c>
      <c r="PYY15" s="5">
        <v>165347.52</v>
      </c>
      <c r="PYZ15" s="5">
        <v>165347.52</v>
      </c>
      <c r="PZA15" s="5">
        <v>165347.52</v>
      </c>
      <c r="PZB15" s="5">
        <v>165347.52</v>
      </c>
      <c r="PZC15" s="5">
        <v>165347.52</v>
      </c>
      <c r="PZD15" s="5">
        <v>165347.52</v>
      </c>
      <c r="PZE15" s="5">
        <v>165347.52</v>
      </c>
      <c r="PZF15" s="5">
        <v>165347.52</v>
      </c>
      <c r="PZG15" s="5">
        <v>165347.52</v>
      </c>
      <c r="PZH15" s="5">
        <v>165347.52</v>
      </c>
      <c r="PZI15" s="5">
        <v>165347.52</v>
      </c>
      <c r="PZJ15" s="5">
        <v>165347.52</v>
      </c>
      <c r="PZK15" s="5">
        <v>165347.52</v>
      </c>
      <c r="PZL15" s="5">
        <v>165347.52</v>
      </c>
      <c r="PZM15" s="5">
        <v>165347.52</v>
      </c>
      <c r="PZN15" s="5">
        <v>165347.52</v>
      </c>
      <c r="PZO15" s="5">
        <v>165347.52</v>
      </c>
      <c r="PZP15" s="5">
        <v>165347.52</v>
      </c>
      <c r="PZQ15" s="5">
        <v>165347.52</v>
      </c>
      <c r="PZR15" s="5">
        <v>165347.52</v>
      </c>
      <c r="PZS15" s="5">
        <v>165347.52</v>
      </c>
      <c r="PZT15" s="5">
        <v>165347.52</v>
      </c>
      <c r="PZU15" s="5">
        <v>165347.52</v>
      </c>
      <c r="PZV15" s="5">
        <v>165347.52</v>
      </c>
      <c r="PZW15" s="5">
        <v>165347.52</v>
      </c>
      <c r="PZX15" s="5">
        <v>165347.52</v>
      </c>
      <c r="PZY15" s="5">
        <v>165347.52</v>
      </c>
      <c r="PZZ15" s="5">
        <v>165347.52</v>
      </c>
      <c r="QAA15" s="5">
        <v>165347.52</v>
      </c>
      <c r="QAB15" s="5">
        <v>165347.52</v>
      </c>
      <c r="QAC15" s="5">
        <v>165347.52</v>
      </c>
      <c r="QAD15" s="5">
        <v>165347.52</v>
      </c>
      <c r="QAE15" s="5">
        <v>165347.52</v>
      </c>
      <c r="QAF15" s="5">
        <v>165347.52</v>
      </c>
      <c r="QAG15" s="5">
        <v>165347.52</v>
      </c>
      <c r="QAH15" s="5">
        <v>165347.52</v>
      </c>
      <c r="QAI15" s="5">
        <v>165347.52</v>
      </c>
      <c r="QAJ15" s="5">
        <v>165347.52</v>
      </c>
      <c r="QAK15" s="5">
        <v>165347.52</v>
      </c>
      <c r="QAL15" s="5">
        <v>165347.52</v>
      </c>
      <c r="QAM15" s="5">
        <v>165347.52</v>
      </c>
      <c r="QAN15" s="5">
        <v>165347.52</v>
      </c>
      <c r="QAO15" s="5">
        <v>165347.52</v>
      </c>
      <c r="QAP15" s="5">
        <v>165347.52</v>
      </c>
      <c r="QAQ15" s="5">
        <v>165347.52</v>
      </c>
      <c r="QAR15" s="5">
        <v>165347.52</v>
      </c>
      <c r="QAS15" s="5">
        <v>165347.52</v>
      </c>
      <c r="QAT15" s="5">
        <v>165347.52</v>
      </c>
      <c r="QAU15" s="5">
        <v>165347.52</v>
      </c>
      <c r="QAV15" s="5">
        <v>165347.52</v>
      </c>
      <c r="QAW15" s="5">
        <v>165347.52</v>
      </c>
      <c r="QAX15" s="5">
        <v>165347.52</v>
      </c>
      <c r="QAY15" s="5">
        <v>165347.52</v>
      </c>
      <c r="QAZ15" s="5">
        <v>165347.52</v>
      </c>
      <c r="QBA15" s="5">
        <v>165347.52</v>
      </c>
      <c r="QBB15" s="5">
        <v>165347.52</v>
      </c>
      <c r="QBC15" s="5">
        <v>165347.52</v>
      </c>
      <c r="QBD15" s="5">
        <v>165347.52</v>
      </c>
      <c r="QBE15" s="5">
        <v>165347.52</v>
      </c>
      <c r="QBF15" s="5">
        <v>165347.52</v>
      </c>
      <c r="QBG15" s="5">
        <v>165347.52</v>
      </c>
      <c r="QBH15" s="5">
        <v>165347.52</v>
      </c>
      <c r="QBI15" s="5">
        <v>165347.52</v>
      </c>
      <c r="QBJ15" s="5">
        <v>165347.52</v>
      </c>
      <c r="QBK15" s="5">
        <v>165347.52</v>
      </c>
      <c r="QBL15" s="5">
        <v>165347.52</v>
      </c>
      <c r="QBM15" s="5">
        <v>165347.52</v>
      </c>
      <c r="QBN15" s="5">
        <v>165347.52</v>
      </c>
      <c r="QBO15" s="5">
        <v>165347.52</v>
      </c>
      <c r="QBP15" s="5">
        <v>165347.52</v>
      </c>
      <c r="QBQ15" s="5">
        <v>165347.52</v>
      </c>
      <c r="QBR15" s="5">
        <v>165347.52</v>
      </c>
      <c r="QBS15" s="5">
        <v>165347.52</v>
      </c>
      <c r="QBT15" s="5">
        <v>165347.52</v>
      </c>
      <c r="QBU15" s="5">
        <v>165347.52</v>
      </c>
      <c r="QBV15" s="5">
        <v>165347.52</v>
      </c>
      <c r="QBW15" s="5">
        <v>165347.52</v>
      </c>
      <c r="QBX15" s="5">
        <v>165347.52</v>
      </c>
      <c r="QBY15" s="5">
        <v>165347.52</v>
      </c>
      <c r="QBZ15" s="5">
        <v>165347.52</v>
      </c>
      <c r="QCA15" s="5">
        <v>165347.52</v>
      </c>
      <c r="QCB15" s="5">
        <v>165347.52</v>
      </c>
      <c r="QCC15" s="5">
        <v>165347.52</v>
      </c>
      <c r="QCD15" s="5">
        <v>165347.52</v>
      </c>
      <c r="QCE15" s="5">
        <v>165347.52</v>
      </c>
      <c r="QCF15" s="5">
        <v>165347.52</v>
      </c>
      <c r="QCG15" s="5">
        <v>165347.52</v>
      </c>
      <c r="QCH15" s="5">
        <v>165347.52</v>
      </c>
      <c r="QCI15" s="5">
        <v>165347.52</v>
      </c>
      <c r="QCJ15" s="5">
        <v>165347.52</v>
      </c>
      <c r="QCK15" s="5">
        <v>165347.52</v>
      </c>
      <c r="QCL15" s="5">
        <v>165347.52</v>
      </c>
      <c r="QCM15" s="5">
        <v>165347.52</v>
      </c>
      <c r="QCN15" s="5">
        <v>165347.52</v>
      </c>
      <c r="QCO15" s="5">
        <v>165347.52</v>
      </c>
      <c r="QCP15" s="5">
        <v>165347.52</v>
      </c>
      <c r="QCQ15" s="5">
        <v>165347.52</v>
      </c>
      <c r="QCR15" s="5">
        <v>165347.52</v>
      </c>
      <c r="QCS15" s="5">
        <v>165347.52</v>
      </c>
      <c r="QCT15" s="5">
        <v>165347.52</v>
      </c>
      <c r="QCU15" s="5">
        <v>165347.52</v>
      </c>
      <c r="QCV15" s="5">
        <v>165347.52</v>
      </c>
      <c r="QCW15" s="5">
        <v>165347.52</v>
      </c>
      <c r="QCX15" s="5">
        <v>165347.52</v>
      </c>
      <c r="QCY15" s="5">
        <v>165347.52</v>
      </c>
      <c r="QCZ15" s="5">
        <v>165347.52</v>
      </c>
      <c r="QDA15" s="5">
        <v>165347.52</v>
      </c>
      <c r="QDB15" s="5">
        <v>165347.52</v>
      </c>
      <c r="QDC15" s="5">
        <v>165347.52</v>
      </c>
      <c r="QDD15" s="5">
        <v>165347.52</v>
      </c>
      <c r="QDE15" s="5">
        <v>165347.52</v>
      </c>
      <c r="QDF15" s="5">
        <v>165347.52</v>
      </c>
      <c r="QDG15" s="5">
        <v>165347.52</v>
      </c>
      <c r="QDH15" s="5">
        <v>165347.52</v>
      </c>
      <c r="QDI15" s="5">
        <v>165347.52</v>
      </c>
      <c r="QDJ15" s="5">
        <v>165347.52</v>
      </c>
      <c r="QDK15" s="5">
        <v>165347.52</v>
      </c>
      <c r="QDL15" s="5">
        <v>165347.52</v>
      </c>
      <c r="QDM15" s="5">
        <v>165347.52</v>
      </c>
      <c r="QDN15" s="5">
        <v>165347.52</v>
      </c>
      <c r="QDO15" s="5">
        <v>165347.52</v>
      </c>
      <c r="QDP15" s="5">
        <v>165347.52</v>
      </c>
      <c r="QDQ15" s="5">
        <v>165347.52</v>
      </c>
      <c r="QDR15" s="5">
        <v>165347.52</v>
      </c>
      <c r="QDS15" s="5">
        <v>165347.52</v>
      </c>
      <c r="QDT15" s="5">
        <v>165347.52</v>
      </c>
      <c r="QDU15" s="5">
        <v>165347.52</v>
      </c>
      <c r="QDV15" s="5">
        <v>165347.52</v>
      </c>
      <c r="QDW15" s="5">
        <v>165347.52</v>
      </c>
      <c r="QDX15" s="5">
        <v>165347.52</v>
      </c>
      <c r="QDY15" s="5">
        <v>165347.52</v>
      </c>
      <c r="QDZ15" s="5">
        <v>165347.52</v>
      </c>
      <c r="QEA15" s="5">
        <v>165347.52</v>
      </c>
      <c r="QEB15" s="5">
        <v>165347.52</v>
      </c>
      <c r="QEC15" s="5">
        <v>165347.52</v>
      </c>
      <c r="QED15" s="5">
        <v>165347.52</v>
      </c>
      <c r="QEE15" s="5">
        <v>165347.52</v>
      </c>
      <c r="QEF15" s="5">
        <v>165347.52</v>
      </c>
      <c r="QEG15" s="5">
        <v>165347.52</v>
      </c>
      <c r="QEH15" s="5">
        <v>165347.52</v>
      </c>
      <c r="QEI15" s="5">
        <v>165347.52</v>
      </c>
      <c r="QEJ15" s="5">
        <v>165347.52</v>
      </c>
      <c r="QEK15" s="5">
        <v>165347.52</v>
      </c>
      <c r="QEL15" s="5">
        <v>165347.52</v>
      </c>
      <c r="QEM15" s="5">
        <v>165347.52</v>
      </c>
      <c r="QEN15" s="5">
        <v>165347.52</v>
      </c>
      <c r="QEO15" s="5">
        <v>165347.52</v>
      </c>
      <c r="QEP15" s="5">
        <v>165347.52</v>
      </c>
      <c r="QEQ15" s="5">
        <v>165347.52</v>
      </c>
      <c r="QER15" s="5">
        <v>165347.52</v>
      </c>
      <c r="QES15" s="5">
        <v>165347.52</v>
      </c>
      <c r="QET15" s="5">
        <v>165347.52</v>
      </c>
      <c r="QEU15" s="5">
        <v>165347.52</v>
      </c>
      <c r="QEV15" s="5">
        <v>165347.52</v>
      </c>
      <c r="QEW15" s="5">
        <v>165347.52</v>
      </c>
      <c r="QEX15" s="5">
        <v>165347.52</v>
      </c>
      <c r="QEY15" s="5">
        <v>165347.52</v>
      </c>
      <c r="QEZ15" s="5">
        <v>165347.52</v>
      </c>
      <c r="QFA15" s="5">
        <v>165347.52</v>
      </c>
      <c r="QFB15" s="5">
        <v>165347.52</v>
      </c>
      <c r="QFC15" s="5">
        <v>165347.52</v>
      </c>
      <c r="QFD15" s="5">
        <v>165347.52</v>
      </c>
      <c r="QFE15" s="5">
        <v>165347.52</v>
      </c>
      <c r="QFF15" s="5">
        <v>165347.52</v>
      </c>
      <c r="QFG15" s="5">
        <v>165347.52</v>
      </c>
      <c r="QFH15" s="5">
        <v>165347.52</v>
      </c>
      <c r="QFI15" s="5">
        <v>165347.52</v>
      </c>
      <c r="QFJ15" s="5">
        <v>165347.52</v>
      </c>
      <c r="QFK15" s="5">
        <v>165347.52</v>
      </c>
      <c r="QFL15" s="5">
        <v>165347.52</v>
      </c>
      <c r="QFM15" s="5">
        <v>165347.52</v>
      </c>
      <c r="QFN15" s="5">
        <v>165347.52</v>
      </c>
      <c r="QFO15" s="5">
        <v>165347.52</v>
      </c>
      <c r="QFP15" s="5">
        <v>165347.52</v>
      </c>
      <c r="QFQ15" s="5">
        <v>165347.52</v>
      </c>
      <c r="QFR15" s="5">
        <v>165347.52</v>
      </c>
      <c r="QFS15" s="5">
        <v>165347.52</v>
      </c>
      <c r="QFT15" s="5">
        <v>165347.52</v>
      </c>
      <c r="QFU15" s="5">
        <v>165347.52</v>
      </c>
      <c r="QFV15" s="5">
        <v>165347.52</v>
      </c>
      <c r="QFW15" s="5">
        <v>165347.52</v>
      </c>
      <c r="QFX15" s="5">
        <v>165347.52</v>
      </c>
      <c r="QFY15" s="5">
        <v>165347.52</v>
      </c>
      <c r="QFZ15" s="5">
        <v>165347.52</v>
      </c>
      <c r="QGA15" s="5">
        <v>165347.52</v>
      </c>
      <c r="QGB15" s="5">
        <v>165347.52</v>
      </c>
      <c r="QGC15" s="5">
        <v>165347.52</v>
      </c>
      <c r="QGD15" s="5">
        <v>165347.52</v>
      </c>
      <c r="QGE15" s="5">
        <v>165347.52</v>
      </c>
      <c r="QGF15" s="5">
        <v>165347.52</v>
      </c>
      <c r="QGG15" s="5">
        <v>165347.52</v>
      </c>
      <c r="QGH15" s="5">
        <v>165347.52</v>
      </c>
      <c r="QGI15" s="5">
        <v>165347.52</v>
      </c>
      <c r="QGJ15" s="5">
        <v>165347.52</v>
      </c>
      <c r="QGK15" s="5">
        <v>165347.52</v>
      </c>
      <c r="QGL15" s="5">
        <v>165347.52</v>
      </c>
      <c r="QGM15" s="5">
        <v>165347.52</v>
      </c>
      <c r="QGN15" s="5">
        <v>165347.52</v>
      </c>
      <c r="QGO15" s="5">
        <v>165347.52</v>
      </c>
      <c r="QGP15" s="5">
        <v>165347.52</v>
      </c>
      <c r="QGQ15" s="5">
        <v>165347.52</v>
      </c>
      <c r="QGR15" s="5">
        <v>165347.52</v>
      </c>
      <c r="QGS15" s="5">
        <v>165347.52</v>
      </c>
      <c r="QGT15" s="5">
        <v>165347.52</v>
      </c>
      <c r="QGU15" s="5">
        <v>165347.52</v>
      </c>
      <c r="QGV15" s="5">
        <v>165347.52</v>
      </c>
      <c r="QGW15" s="5">
        <v>165347.52</v>
      </c>
      <c r="QGX15" s="5">
        <v>165347.52</v>
      </c>
      <c r="QGY15" s="5">
        <v>165347.52</v>
      </c>
      <c r="QGZ15" s="5">
        <v>165347.52</v>
      </c>
      <c r="QHA15" s="5">
        <v>165347.52</v>
      </c>
      <c r="QHB15" s="5">
        <v>165347.52</v>
      </c>
      <c r="QHC15" s="5">
        <v>165347.52</v>
      </c>
      <c r="QHD15" s="5">
        <v>165347.52</v>
      </c>
      <c r="QHE15" s="5">
        <v>165347.52</v>
      </c>
      <c r="QHF15" s="5">
        <v>165347.52</v>
      </c>
      <c r="QHG15" s="5">
        <v>165347.52</v>
      </c>
      <c r="QHH15" s="5">
        <v>165347.52</v>
      </c>
      <c r="QHI15" s="5">
        <v>165347.52</v>
      </c>
      <c r="QHJ15" s="5">
        <v>165347.52</v>
      </c>
      <c r="QHK15" s="5">
        <v>165347.52</v>
      </c>
      <c r="QHL15" s="5">
        <v>165347.52</v>
      </c>
      <c r="QHM15" s="5">
        <v>165347.52</v>
      </c>
      <c r="QHN15" s="5">
        <v>165347.52</v>
      </c>
      <c r="QHO15" s="5">
        <v>165347.52</v>
      </c>
      <c r="QHP15" s="5">
        <v>165347.52</v>
      </c>
      <c r="QHQ15" s="5">
        <v>165347.52</v>
      </c>
      <c r="QHR15" s="5">
        <v>165347.52</v>
      </c>
      <c r="QHS15" s="5">
        <v>165347.52</v>
      </c>
      <c r="QHT15" s="5">
        <v>165347.52</v>
      </c>
      <c r="QHU15" s="5">
        <v>165347.52</v>
      </c>
      <c r="QHV15" s="5">
        <v>165347.52</v>
      </c>
      <c r="QHW15" s="5">
        <v>165347.52</v>
      </c>
      <c r="QHX15" s="5">
        <v>165347.52</v>
      </c>
      <c r="QHY15" s="5">
        <v>165347.52</v>
      </c>
      <c r="QHZ15" s="5">
        <v>165347.52</v>
      </c>
      <c r="QIA15" s="5">
        <v>165347.52</v>
      </c>
      <c r="QIB15" s="5">
        <v>165347.52</v>
      </c>
      <c r="QIC15" s="5">
        <v>165347.52</v>
      </c>
      <c r="QID15" s="5">
        <v>165347.52</v>
      </c>
      <c r="QIE15" s="5">
        <v>165347.52</v>
      </c>
      <c r="QIF15" s="5">
        <v>165347.52</v>
      </c>
      <c r="QIG15" s="5">
        <v>165347.52</v>
      </c>
      <c r="QIH15" s="5">
        <v>165347.52</v>
      </c>
      <c r="QII15" s="5">
        <v>165347.52</v>
      </c>
      <c r="QIJ15" s="5">
        <v>165347.52</v>
      </c>
      <c r="QIK15" s="5">
        <v>165347.52</v>
      </c>
      <c r="QIL15" s="5">
        <v>165347.52</v>
      </c>
      <c r="QIM15" s="5">
        <v>165347.52</v>
      </c>
      <c r="QIN15" s="5">
        <v>165347.52</v>
      </c>
      <c r="QIO15" s="5">
        <v>165347.52</v>
      </c>
      <c r="QIP15" s="5">
        <v>165347.52</v>
      </c>
      <c r="QIQ15" s="5">
        <v>165347.52</v>
      </c>
      <c r="QIR15" s="5">
        <v>165347.52</v>
      </c>
      <c r="QIS15" s="5">
        <v>165347.52</v>
      </c>
      <c r="QIT15" s="5">
        <v>165347.52</v>
      </c>
      <c r="QIU15" s="5">
        <v>165347.52</v>
      </c>
      <c r="QIV15" s="5">
        <v>165347.52</v>
      </c>
      <c r="QIW15" s="5">
        <v>165347.52</v>
      </c>
      <c r="QIX15" s="5">
        <v>165347.52</v>
      </c>
      <c r="QIY15" s="5">
        <v>165347.52</v>
      </c>
      <c r="QIZ15" s="5">
        <v>165347.52</v>
      </c>
      <c r="QJA15" s="5">
        <v>165347.52</v>
      </c>
      <c r="QJB15" s="5">
        <v>165347.52</v>
      </c>
      <c r="QJC15" s="5">
        <v>165347.52</v>
      </c>
      <c r="QJD15" s="5">
        <v>165347.52</v>
      </c>
      <c r="QJE15" s="5">
        <v>165347.52</v>
      </c>
      <c r="QJF15" s="5">
        <v>165347.52</v>
      </c>
      <c r="QJG15" s="5">
        <v>165347.52</v>
      </c>
      <c r="QJH15" s="5">
        <v>165347.52</v>
      </c>
      <c r="QJI15" s="5">
        <v>165347.52</v>
      </c>
      <c r="QJJ15" s="5">
        <v>165347.52</v>
      </c>
      <c r="QJK15" s="5">
        <v>165347.52</v>
      </c>
      <c r="QJL15" s="5">
        <v>165347.52</v>
      </c>
      <c r="QJM15" s="5">
        <v>165347.52</v>
      </c>
      <c r="QJN15" s="5">
        <v>165347.52</v>
      </c>
      <c r="QJO15" s="5">
        <v>165347.52</v>
      </c>
      <c r="QJP15" s="5">
        <v>165347.52</v>
      </c>
      <c r="QJQ15" s="5">
        <v>165347.52</v>
      </c>
      <c r="QJR15" s="5">
        <v>165347.52</v>
      </c>
      <c r="QJS15" s="5">
        <v>165347.52</v>
      </c>
      <c r="QJT15" s="5">
        <v>165347.52</v>
      </c>
      <c r="QJU15" s="5">
        <v>165347.52</v>
      </c>
      <c r="QJV15" s="5">
        <v>165347.52</v>
      </c>
      <c r="QJW15" s="5">
        <v>165347.52</v>
      </c>
      <c r="QJX15" s="5">
        <v>165347.52</v>
      </c>
      <c r="QJY15" s="5">
        <v>165347.52</v>
      </c>
      <c r="QJZ15" s="5">
        <v>165347.52</v>
      </c>
      <c r="QKA15" s="5">
        <v>165347.52</v>
      </c>
      <c r="QKB15" s="5">
        <v>165347.52</v>
      </c>
      <c r="QKC15" s="5">
        <v>165347.52</v>
      </c>
      <c r="QKD15" s="5">
        <v>165347.52</v>
      </c>
      <c r="QKE15" s="5">
        <v>165347.52</v>
      </c>
      <c r="QKF15" s="5">
        <v>165347.52</v>
      </c>
      <c r="QKG15" s="5">
        <v>165347.52</v>
      </c>
      <c r="QKH15" s="5">
        <v>165347.52</v>
      </c>
      <c r="QKI15" s="5">
        <v>165347.52</v>
      </c>
      <c r="QKJ15" s="5">
        <v>165347.52</v>
      </c>
      <c r="QKK15" s="5">
        <v>165347.52</v>
      </c>
      <c r="QKL15" s="5">
        <v>165347.52</v>
      </c>
      <c r="QKM15" s="5">
        <v>165347.52</v>
      </c>
      <c r="QKN15" s="5">
        <v>165347.52</v>
      </c>
      <c r="QKO15" s="5">
        <v>165347.52</v>
      </c>
      <c r="QKP15" s="5">
        <v>165347.52</v>
      </c>
      <c r="QKQ15" s="5">
        <v>165347.52</v>
      </c>
      <c r="QKR15" s="5">
        <v>165347.52</v>
      </c>
      <c r="QKS15" s="5">
        <v>165347.52</v>
      </c>
      <c r="QKT15" s="5">
        <v>165347.52</v>
      </c>
      <c r="QKU15" s="5">
        <v>165347.52</v>
      </c>
      <c r="QKV15" s="5">
        <v>165347.52</v>
      </c>
      <c r="QKW15" s="5">
        <v>165347.52</v>
      </c>
      <c r="QKX15" s="5">
        <v>165347.52</v>
      </c>
      <c r="QKY15" s="5">
        <v>165347.52</v>
      </c>
      <c r="QKZ15" s="5">
        <v>165347.52</v>
      </c>
      <c r="QLA15" s="5">
        <v>165347.52</v>
      </c>
      <c r="QLB15" s="5">
        <v>165347.52</v>
      </c>
      <c r="QLC15" s="5">
        <v>165347.52</v>
      </c>
      <c r="QLD15" s="5">
        <v>165347.52</v>
      </c>
      <c r="QLE15" s="5">
        <v>165347.52</v>
      </c>
      <c r="QLF15" s="5">
        <v>165347.52</v>
      </c>
      <c r="QLG15" s="5">
        <v>165347.52</v>
      </c>
      <c r="QLH15" s="5">
        <v>165347.52</v>
      </c>
      <c r="QLI15" s="5">
        <v>165347.52</v>
      </c>
      <c r="QLJ15" s="5">
        <v>165347.52</v>
      </c>
      <c r="QLK15" s="5">
        <v>165347.52</v>
      </c>
      <c r="QLL15" s="5">
        <v>165347.52</v>
      </c>
      <c r="QLM15" s="5">
        <v>165347.52</v>
      </c>
      <c r="QLN15" s="5">
        <v>165347.52</v>
      </c>
      <c r="QLO15" s="5">
        <v>165347.52</v>
      </c>
      <c r="QLP15" s="5">
        <v>165347.52</v>
      </c>
      <c r="QLQ15" s="5">
        <v>165347.52</v>
      </c>
      <c r="QLR15" s="5">
        <v>165347.52</v>
      </c>
      <c r="QLS15" s="5">
        <v>165347.52</v>
      </c>
      <c r="QLT15" s="5">
        <v>165347.52</v>
      </c>
      <c r="QLU15" s="5">
        <v>165347.52</v>
      </c>
      <c r="QLV15" s="5">
        <v>165347.52</v>
      </c>
      <c r="QLW15" s="5">
        <v>165347.52</v>
      </c>
      <c r="QLX15" s="5">
        <v>165347.52</v>
      </c>
      <c r="QLY15" s="5">
        <v>165347.52</v>
      </c>
      <c r="QLZ15" s="5">
        <v>165347.52</v>
      </c>
      <c r="QMA15" s="5">
        <v>165347.52</v>
      </c>
      <c r="QMB15" s="5">
        <v>165347.52</v>
      </c>
      <c r="QMC15" s="5">
        <v>165347.52</v>
      </c>
      <c r="QMD15" s="5">
        <v>165347.52</v>
      </c>
      <c r="QME15" s="5">
        <v>165347.52</v>
      </c>
      <c r="QMF15" s="5">
        <v>165347.52</v>
      </c>
      <c r="QMG15" s="5">
        <v>165347.52</v>
      </c>
      <c r="QMH15" s="5">
        <v>165347.52</v>
      </c>
      <c r="QMI15" s="5">
        <v>165347.52</v>
      </c>
      <c r="QMJ15" s="5">
        <v>165347.52</v>
      </c>
      <c r="QMK15" s="5">
        <v>165347.52</v>
      </c>
      <c r="QML15" s="5">
        <v>165347.52</v>
      </c>
      <c r="QMM15" s="5">
        <v>165347.52</v>
      </c>
      <c r="QMN15" s="5">
        <v>165347.52</v>
      </c>
      <c r="QMO15" s="5">
        <v>165347.52</v>
      </c>
      <c r="QMP15" s="5">
        <v>165347.52</v>
      </c>
      <c r="QMQ15" s="5">
        <v>165347.52</v>
      </c>
      <c r="QMR15" s="5">
        <v>165347.52</v>
      </c>
      <c r="QMS15" s="5">
        <v>165347.52</v>
      </c>
      <c r="QMT15" s="5">
        <v>165347.52</v>
      </c>
      <c r="QMU15" s="5">
        <v>165347.52</v>
      </c>
      <c r="QMV15" s="5">
        <v>165347.52</v>
      </c>
      <c r="QMW15" s="5">
        <v>165347.52</v>
      </c>
      <c r="QMX15" s="5">
        <v>165347.52</v>
      </c>
      <c r="QMY15" s="5">
        <v>165347.52</v>
      </c>
      <c r="QMZ15" s="5">
        <v>165347.52</v>
      </c>
      <c r="QNA15" s="5">
        <v>165347.52</v>
      </c>
      <c r="QNB15" s="5">
        <v>165347.52</v>
      </c>
      <c r="QNC15" s="5">
        <v>165347.52</v>
      </c>
      <c r="QND15" s="5">
        <v>165347.52</v>
      </c>
      <c r="QNE15" s="5">
        <v>165347.52</v>
      </c>
      <c r="QNF15" s="5">
        <v>165347.52</v>
      </c>
      <c r="QNG15" s="5">
        <v>165347.52</v>
      </c>
      <c r="QNH15" s="5">
        <v>165347.52</v>
      </c>
      <c r="QNI15" s="5">
        <v>165347.52</v>
      </c>
      <c r="QNJ15" s="5">
        <v>165347.52</v>
      </c>
      <c r="QNK15" s="5">
        <v>165347.52</v>
      </c>
      <c r="QNL15" s="5">
        <v>165347.52</v>
      </c>
      <c r="QNM15" s="5">
        <v>165347.52</v>
      </c>
      <c r="QNN15" s="5">
        <v>165347.52</v>
      </c>
      <c r="QNO15" s="5">
        <v>165347.52</v>
      </c>
      <c r="QNP15" s="5">
        <v>165347.52</v>
      </c>
      <c r="QNQ15" s="5">
        <v>165347.52</v>
      </c>
      <c r="QNR15" s="5">
        <v>165347.52</v>
      </c>
      <c r="QNS15" s="5">
        <v>165347.52</v>
      </c>
      <c r="QNT15" s="5">
        <v>165347.52</v>
      </c>
      <c r="QNU15" s="5">
        <v>165347.52</v>
      </c>
      <c r="QNV15" s="5">
        <v>165347.52</v>
      </c>
      <c r="QNW15" s="5">
        <v>165347.52</v>
      </c>
      <c r="QNX15" s="5">
        <v>165347.52</v>
      </c>
      <c r="QNY15" s="5">
        <v>165347.52</v>
      </c>
      <c r="QNZ15" s="5">
        <v>165347.52</v>
      </c>
      <c r="QOA15" s="5">
        <v>165347.52</v>
      </c>
      <c r="QOB15" s="5">
        <v>165347.52</v>
      </c>
      <c r="QOC15" s="5">
        <v>165347.52</v>
      </c>
      <c r="QOD15" s="5">
        <v>165347.52</v>
      </c>
      <c r="QOE15" s="5">
        <v>165347.52</v>
      </c>
      <c r="QOF15" s="5">
        <v>165347.52</v>
      </c>
      <c r="QOG15" s="5">
        <v>165347.52</v>
      </c>
      <c r="QOH15" s="5">
        <v>165347.52</v>
      </c>
      <c r="QOI15" s="5">
        <v>165347.52</v>
      </c>
      <c r="QOJ15" s="5">
        <v>165347.52</v>
      </c>
      <c r="QOK15" s="5">
        <v>165347.52</v>
      </c>
      <c r="QOL15" s="5">
        <v>165347.52</v>
      </c>
      <c r="QOM15" s="5">
        <v>165347.52</v>
      </c>
      <c r="QON15" s="5">
        <v>165347.52</v>
      </c>
      <c r="QOO15" s="5">
        <v>165347.52</v>
      </c>
      <c r="QOP15" s="5">
        <v>165347.52</v>
      </c>
      <c r="QOQ15" s="5">
        <v>165347.52</v>
      </c>
      <c r="QOR15" s="5">
        <v>165347.52</v>
      </c>
      <c r="QOS15" s="5">
        <v>165347.52</v>
      </c>
      <c r="QOT15" s="5">
        <v>165347.52</v>
      </c>
      <c r="QOU15" s="5">
        <v>165347.52</v>
      </c>
      <c r="QOV15" s="5">
        <v>165347.52</v>
      </c>
      <c r="QOW15" s="5">
        <v>165347.52</v>
      </c>
      <c r="QOX15" s="5">
        <v>165347.52</v>
      </c>
      <c r="QOY15" s="5">
        <v>165347.52</v>
      </c>
      <c r="QOZ15" s="5">
        <v>165347.52</v>
      </c>
      <c r="QPA15" s="5">
        <v>165347.52</v>
      </c>
      <c r="QPB15" s="5">
        <v>165347.52</v>
      </c>
      <c r="QPC15" s="5">
        <v>165347.52</v>
      </c>
      <c r="QPD15" s="5">
        <v>165347.52</v>
      </c>
      <c r="QPE15" s="5">
        <v>165347.52</v>
      </c>
      <c r="QPF15" s="5">
        <v>165347.52</v>
      </c>
      <c r="QPG15" s="5">
        <v>165347.52</v>
      </c>
      <c r="QPH15" s="5">
        <v>165347.52</v>
      </c>
      <c r="QPI15" s="5">
        <v>165347.52</v>
      </c>
      <c r="QPJ15" s="5">
        <v>165347.52</v>
      </c>
      <c r="QPK15" s="5">
        <v>165347.52</v>
      </c>
      <c r="QPL15" s="5">
        <v>165347.52</v>
      </c>
      <c r="QPM15" s="5">
        <v>165347.52</v>
      </c>
      <c r="QPN15" s="5">
        <v>165347.52</v>
      </c>
      <c r="QPO15" s="5">
        <v>165347.52</v>
      </c>
      <c r="QPP15" s="5">
        <v>165347.52</v>
      </c>
      <c r="QPQ15" s="5">
        <v>165347.52</v>
      </c>
      <c r="QPR15" s="5">
        <v>165347.52</v>
      </c>
      <c r="QPS15" s="5">
        <v>165347.52</v>
      </c>
      <c r="QPT15" s="5">
        <v>165347.52</v>
      </c>
      <c r="QPU15" s="5">
        <v>165347.52</v>
      </c>
      <c r="QPV15" s="5">
        <v>165347.52</v>
      </c>
      <c r="QPW15" s="5">
        <v>165347.52</v>
      </c>
      <c r="QPX15" s="5">
        <v>165347.52</v>
      </c>
      <c r="QPY15" s="5">
        <v>165347.52</v>
      </c>
      <c r="QPZ15" s="5">
        <v>165347.52</v>
      </c>
      <c r="QQA15" s="5">
        <v>165347.52</v>
      </c>
      <c r="QQB15" s="5">
        <v>165347.52</v>
      </c>
      <c r="QQC15" s="5">
        <v>165347.52</v>
      </c>
      <c r="QQD15" s="5">
        <v>165347.52</v>
      </c>
      <c r="QQE15" s="5">
        <v>165347.52</v>
      </c>
      <c r="QQF15" s="5">
        <v>165347.52</v>
      </c>
      <c r="QQG15" s="5">
        <v>165347.52</v>
      </c>
      <c r="QQH15" s="5">
        <v>165347.52</v>
      </c>
      <c r="QQI15" s="5">
        <v>165347.52</v>
      </c>
      <c r="QQJ15" s="5">
        <v>165347.52</v>
      </c>
      <c r="QQK15" s="5">
        <v>165347.52</v>
      </c>
      <c r="QQL15" s="5">
        <v>165347.52</v>
      </c>
      <c r="QQM15" s="5">
        <v>165347.52</v>
      </c>
      <c r="QQN15" s="5">
        <v>165347.52</v>
      </c>
      <c r="QQO15" s="5">
        <v>165347.52</v>
      </c>
      <c r="QQP15" s="5">
        <v>165347.52</v>
      </c>
      <c r="QQQ15" s="5">
        <v>165347.52</v>
      </c>
      <c r="QQR15" s="5">
        <v>165347.52</v>
      </c>
      <c r="QQS15" s="5">
        <v>165347.52</v>
      </c>
      <c r="QQT15" s="5">
        <v>165347.52</v>
      </c>
      <c r="QQU15" s="5">
        <v>165347.52</v>
      </c>
      <c r="QQV15" s="5">
        <v>165347.52</v>
      </c>
      <c r="QQW15" s="5">
        <v>165347.52</v>
      </c>
      <c r="QQX15" s="5">
        <v>165347.52</v>
      </c>
      <c r="QQY15" s="5">
        <v>165347.52</v>
      </c>
      <c r="QQZ15" s="5">
        <v>165347.52</v>
      </c>
      <c r="QRA15" s="5">
        <v>165347.52</v>
      </c>
      <c r="QRB15" s="5">
        <v>165347.52</v>
      </c>
      <c r="QRC15" s="5">
        <v>165347.52</v>
      </c>
      <c r="QRD15" s="5">
        <v>165347.52</v>
      </c>
      <c r="QRE15" s="5">
        <v>165347.52</v>
      </c>
      <c r="QRF15" s="5">
        <v>165347.52</v>
      </c>
      <c r="QRG15" s="5">
        <v>165347.52</v>
      </c>
      <c r="QRH15" s="5">
        <v>165347.52</v>
      </c>
      <c r="QRI15" s="5">
        <v>165347.52</v>
      </c>
      <c r="QRJ15" s="5">
        <v>165347.52</v>
      </c>
      <c r="QRK15" s="5">
        <v>165347.52</v>
      </c>
      <c r="QRL15" s="5">
        <v>165347.52</v>
      </c>
      <c r="QRM15" s="5">
        <v>165347.52</v>
      </c>
      <c r="QRN15" s="5">
        <v>165347.52</v>
      </c>
      <c r="QRO15" s="5">
        <v>165347.52</v>
      </c>
      <c r="QRP15" s="5">
        <v>165347.52</v>
      </c>
      <c r="QRQ15" s="5">
        <v>165347.52</v>
      </c>
      <c r="QRR15" s="5">
        <v>165347.52</v>
      </c>
      <c r="QRS15" s="5">
        <v>165347.52</v>
      </c>
      <c r="QRT15" s="5">
        <v>165347.52</v>
      </c>
      <c r="QRU15" s="5">
        <v>165347.52</v>
      </c>
      <c r="QRV15" s="5">
        <v>165347.52</v>
      </c>
      <c r="QRW15" s="5">
        <v>165347.52</v>
      </c>
      <c r="QRX15" s="5">
        <v>165347.52</v>
      </c>
      <c r="QRY15" s="5">
        <v>165347.52</v>
      </c>
      <c r="QRZ15" s="5">
        <v>165347.52</v>
      </c>
      <c r="QSA15" s="5">
        <v>165347.52</v>
      </c>
      <c r="QSB15" s="5">
        <v>165347.52</v>
      </c>
      <c r="QSC15" s="5">
        <v>165347.52</v>
      </c>
      <c r="QSD15" s="5">
        <v>165347.52</v>
      </c>
      <c r="QSE15" s="5">
        <v>165347.52</v>
      </c>
      <c r="QSF15" s="5">
        <v>165347.52</v>
      </c>
      <c r="QSG15" s="5">
        <v>165347.52</v>
      </c>
      <c r="QSH15" s="5">
        <v>165347.52</v>
      </c>
      <c r="QSI15" s="5">
        <v>165347.52</v>
      </c>
      <c r="QSJ15" s="5">
        <v>165347.52</v>
      </c>
      <c r="QSK15" s="5">
        <v>165347.52</v>
      </c>
      <c r="QSL15" s="5">
        <v>165347.52</v>
      </c>
      <c r="QSM15" s="5">
        <v>165347.52</v>
      </c>
      <c r="QSN15" s="5">
        <v>165347.52</v>
      </c>
      <c r="QSO15" s="5">
        <v>165347.52</v>
      </c>
      <c r="QSP15" s="5">
        <v>165347.52</v>
      </c>
      <c r="QSQ15" s="5">
        <v>165347.52</v>
      </c>
      <c r="QSR15" s="5">
        <v>165347.52</v>
      </c>
      <c r="QSS15" s="5">
        <v>165347.52</v>
      </c>
      <c r="QST15" s="5">
        <v>165347.52</v>
      </c>
      <c r="QSU15" s="5">
        <v>165347.52</v>
      </c>
      <c r="QSV15" s="5">
        <v>165347.52</v>
      </c>
      <c r="QSW15" s="5">
        <v>165347.52</v>
      </c>
      <c r="QSX15" s="5">
        <v>165347.52</v>
      </c>
      <c r="QSY15" s="5">
        <v>165347.52</v>
      </c>
      <c r="QSZ15" s="5">
        <v>165347.52</v>
      </c>
      <c r="QTA15" s="5">
        <v>165347.52</v>
      </c>
      <c r="QTB15" s="5">
        <v>165347.52</v>
      </c>
      <c r="QTC15" s="5">
        <v>165347.52</v>
      </c>
      <c r="QTD15" s="5">
        <v>165347.52</v>
      </c>
      <c r="QTE15" s="5">
        <v>165347.52</v>
      </c>
      <c r="QTF15" s="5">
        <v>165347.52</v>
      </c>
      <c r="QTG15" s="5">
        <v>165347.52</v>
      </c>
      <c r="QTH15" s="5">
        <v>165347.52</v>
      </c>
      <c r="QTI15" s="5">
        <v>165347.52</v>
      </c>
      <c r="QTJ15" s="5">
        <v>165347.52</v>
      </c>
      <c r="QTK15" s="5">
        <v>165347.52</v>
      </c>
      <c r="QTL15" s="5">
        <v>165347.52</v>
      </c>
      <c r="QTM15" s="5">
        <v>165347.52</v>
      </c>
      <c r="QTN15" s="5">
        <v>165347.52</v>
      </c>
      <c r="QTO15" s="5">
        <v>165347.52</v>
      </c>
      <c r="QTP15" s="5">
        <v>165347.52</v>
      </c>
      <c r="QTQ15" s="5">
        <v>165347.52</v>
      </c>
      <c r="QTR15" s="5">
        <v>165347.52</v>
      </c>
      <c r="QTS15" s="5">
        <v>165347.52</v>
      </c>
      <c r="QTT15" s="5">
        <v>165347.52</v>
      </c>
      <c r="QTU15" s="5">
        <v>165347.52</v>
      </c>
      <c r="QTV15" s="5">
        <v>165347.52</v>
      </c>
      <c r="QTW15" s="5">
        <v>165347.52</v>
      </c>
      <c r="QTX15" s="5">
        <v>165347.52</v>
      </c>
      <c r="QTY15" s="5">
        <v>165347.52</v>
      </c>
      <c r="QTZ15" s="5">
        <v>165347.52</v>
      </c>
      <c r="QUA15" s="5">
        <v>165347.52</v>
      </c>
      <c r="QUB15" s="5">
        <v>165347.52</v>
      </c>
      <c r="QUC15" s="5">
        <v>165347.52</v>
      </c>
      <c r="QUD15" s="5">
        <v>165347.52</v>
      </c>
      <c r="QUE15" s="5">
        <v>165347.52</v>
      </c>
      <c r="QUF15" s="5">
        <v>165347.52</v>
      </c>
      <c r="QUG15" s="5">
        <v>165347.52</v>
      </c>
      <c r="QUH15" s="5">
        <v>165347.52</v>
      </c>
      <c r="QUI15" s="5">
        <v>165347.52</v>
      </c>
      <c r="QUJ15" s="5">
        <v>165347.52</v>
      </c>
      <c r="QUK15" s="5">
        <v>165347.52</v>
      </c>
      <c r="QUL15" s="5">
        <v>165347.52</v>
      </c>
      <c r="QUM15" s="5">
        <v>165347.52</v>
      </c>
      <c r="QUN15" s="5">
        <v>165347.52</v>
      </c>
      <c r="QUO15" s="5">
        <v>165347.52</v>
      </c>
      <c r="QUP15" s="5">
        <v>165347.52</v>
      </c>
      <c r="QUQ15" s="5">
        <v>165347.52</v>
      </c>
      <c r="QUR15" s="5">
        <v>165347.52</v>
      </c>
      <c r="QUS15" s="5">
        <v>165347.52</v>
      </c>
      <c r="QUT15" s="5">
        <v>165347.52</v>
      </c>
      <c r="QUU15" s="5">
        <v>165347.52</v>
      </c>
      <c r="QUV15" s="5">
        <v>165347.52</v>
      </c>
      <c r="QUW15" s="5">
        <v>165347.52</v>
      </c>
      <c r="QUX15" s="5">
        <v>165347.52</v>
      </c>
      <c r="QUY15" s="5">
        <v>165347.52</v>
      </c>
      <c r="QUZ15" s="5">
        <v>165347.52</v>
      </c>
      <c r="QVA15" s="5">
        <v>165347.52</v>
      </c>
      <c r="QVB15" s="5">
        <v>165347.52</v>
      </c>
      <c r="QVC15" s="5">
        <v>165347.52</v>
      </c>
      <c r="QVD15" s="5">
        <v>165347.52</v>
      </c>
      <c r="QVE15" s="5">
        <v>165347.52</v>
      </c>
      <c r="QVF15" s="5">
        <v>165347.52</v>
      </c>
      <c r="QVG15" s="5">
        <v>165347.52</v>
      </c>
      <c r="QVH15" s="5">
        <v>165347.52</v>
      </c>
      <c r="QVI15" s="5">
        <v>165347.52</v>
      </c>
      <c r="QVJ15" s="5">
        <v>165347.52</v>
      </c>
      <c r="QVK15" s="5">
        <v>165347.52</v>
      </c>
      <c r="QVL15" s="5">
        <v>165347.52</v>
      </c>
      <c r="QVM15" s="5">
        <v>165347.52</v>
      </c>
      <c r="QVN15" s="5">
        <v>165347.52</v>
      </c>
      <c r="QVO15" s="5">
        <v>165347.52</v>
      </c>
      <c r="QVP15" s="5">
        <v>165347.52</v>
      </c>
      <c r="QVQ15" s="5">
        <v>165347.52</v>
      </c>
      <c r="QVR15" s="5">
        <v>165347.52</v>
      </c>
      <c r="QVS15" s="5">
        <v>165347.52</v>
      </c>
      <c r="QVT15" s="5">
        <v>165347.52</v>
      </c>
      <c r="QVU15" s="5">
        <v>165347.52</v>
      </c>
      <c r="QVV15" s="5">
        <v>165347.52</v>
      </c>
      <c r="QVW15" s="5">
        <v>165347.52</v>
      </c>
      <c r="QVX15" s="5">
        <v>165347.52</v>
      </c>
      <c r="QVY15" s="5">
        <v>165347.52</v>
      </c>
      <c r="QVZ15" s="5">
        <v>165347.52</v>
      </c>
      <c r="QWA15" s="5">
        <v>165347.52</v>
      </c>
      <c r="QWB15" s="5">
        <v>165347.52</v>
      </c>
      <c r="QWC15" s="5">
        <v>165347.52</v>
      </c>
      <c r="QWD15" s="5">
        <v>165347.52</v>
      </c>
      <c r="QWE15" s="5">
        <v>165347.52</v>
      </c>
      <c r="QWF15" s="5">
        <v>165347.52</v>
      </c>
      <c r="QWG15" s="5">
        <v>165347.52</v>
      </c>
      <c r="QWH15" s="5">
        <v>165347.52</v>
      </c>
      <c r="QWI15" s="5">
        <v>165347.52</v>
      </c>
      <c r="QWJ15" s="5">
        <v>165347.52</v>
      </c>
      <c r="QWK15" s="5">
        <v>165347.52</v>
      </c>
      <c r="QWL15" s="5">
        <v>165347.52</v>
      </c>
      <c r="QWM15" s="5">
        <v>165347.52</v>
      </c>
      <c r="QWN15" s="5">
        <v>165347.52</v>
      </c>
      <c r="QWO15" s="5">
        <v>165347.52</v>
      </c>
      <c r="QWP15" s="5">
        <v>165347.52</v>
      </c>
      <c r="QWQ15" s="5">
        <v>165347.52</v>
      </c>
      <c r="QWR15" s="5">
        <v>165347.52</v>
      </c>
      <c r="QWS15" s="5">
        <v>165347.52</v>
      </c>
      <c r="QWT15" s="5">
        <v>165347.52</v>
      </c>
      <c r="QWU15" s="5">
        <v>165347.52</v>
      </c>
      <c r="QWV15" s="5">
        <v>165347.52</v>
      </c>
      <c r="QWW15" s="5">
        <v>165347.52</v>
      </c>
      <c r="QWX15" s="5">
        <v>165347.52</v>
      </c>
      <c r="QWY15" s="5">
        <v>165347.52</v>
      </c>
      <c r="QWZ15" s="5">
        <v>165347.52</v>
      </c>
      <c r="QXA15" s="5">
        <v>165347.52</v>
      </c>
      <c r="QXB15" s="5">
        <v>165347.52</v>
      </c>
      <c r="QXC15" s="5">
        <v>165347.52</v>
      </c>
      <c r="QXD15" s="5">
        <v>165347.52</v>
      </c>
      <c r="QXE15" s="5">
        <v>165347.52</v>
      </c>
      <c r="QXF15" s="5">
        <v>165347.52</v>
      </c>
      <c r="QXG15" s="5">
        <v>165347.52</v>
      </c>
      <c r="QXH15" s="5">
        <v>165347.52</v>
      </c>
      <c r="QXI15" s="5">
        <v>165347.52</v>
      </c>
      <c r="QXJ15" s="5">
        <v>165347.52</v>
      </c>
      <c r="QXK15" s="5">
        <v>165347.52</v>
      </c>
      <c r="QXL15" s="5">
        <v>165347.52</v>
      </c>
      <c r="QXM15" s="5">
        <v>165347.52</v>
      </c>
      <c r="QXN15" s="5">
        <v>165347.52</v>
      </c>
      <c r="QXO15" s="5">
        <v>165347.52</v>
      </c>
      <c r="QXP15" s="5">
        <v>165347.52</v>
      </c>
      <c r="QXQ15" s="5">
        <v>165347.52</v>
      </c>
      <c r="QXR15" s="5">
        <v>165347.52</v>
      </c>
      <c r="QXS15" s="5">
        <v>165347.52</v>
      </c>
      <c r="QXT15" s="5">
        <v>165347.52</v>
      </c>
      <c r="QXU15" s="5">
        <v>165347.52</v>
      </c>
      <c r="QXV15" s="5">
        <v>165347.52</v>
      </c>
      <c r="QXW15" s="5">
        <v>165347.52</v>
      </c>
      <c r="QXX15" s="5">
        <v>165347.52</v>
      </c>
      <c r="QXY15" s="5">
        <v>165347.52</v>
      </c>
      <c r="QXZ15" s="5">
        <v>165347.52</v>
      </c>
      <c r="QYA15" s="5">
        <v>165347.52</v>
      </c>
      <c r="QYB15" s="5">
        <v>165347.52</v>
      </c>
      <c r="QYC15" s="5">
        <v>165347.52</v>
      </c>
      <c r="QYD15" s="5">
        <v>165347.52</v>
      </c>
      <c r="QYE15" s="5">
        <v>165347.52</v>
      </c>
      <c r="QYF15" s="5">
        <v>165347.52</v>
      </c>
      <c r="QYG15" s="5">
        <v>165347.52</v>
      </c>
      <c r="QYH15" s="5">
        <v>165347.52</v>
      </c>
      <c r="QYI15" s="5">
        <v>165347.52</v>
      </c>
      <c r="QYJ15" s="5">
        <v>165347.52</v>
      </c>
      <c r="QYK15" s="5">
        <v>165347.52</v>
      </c>
      <c r="QYL15" s="5">
        <v>165347.52</v>
      </c>
      <c r="QYM15" s="5">
        <v>165347.52</v>
      </c>
      <c r="QYN15" s="5">
        <v>165347.52</v>
      </c>
      <c r="QYO15" s="5">
        <v>165347.52</v>
      </c>
      <c r="QYP15" s="5">
        <v>165347.52</v>
      </c>
      <c r="QYQ15" s="5">
        <v>165347.52</v>
      </c>
      <c r="QYR15" s="5">
        <v>165347.52</v>
      </c>
      <c r="QYS15" s="5">
        <v>165347.52</v>
      </c>
      <c r="QYT15" s="5">
        <v>165347.52</v>
      </c>
      <c r="QYU15" s="5">
        <v>165347.52</v>
      </c>
      <c r="QYV15" s="5">
        <v>165347.52</v>
      </c>
      <c r="QYW15" s="5">
        <v>165347.52</v>
      </c>
      <c r="QYX15" s="5">
        <v>165347.52</v>
      </c>
      <c r="QYY15" s="5">
        <v>165347.52</v>
      </c>
      <c r="QYZ15" s="5">
        <v>165347.52</v>
      </c>
      <c r="QZA15" s="5">
        <v>165347.52</v>
      </c>
      <c r="QZB15" s="5">
        <v>165347.52</v>
      </c>
      <c r="QZC15" s="5">
        <v>165347.52</v>
      </c>
      <c r="QZD15" s="5">
        <v>165347.52</v>
      </c>
      <c r="QZE15" s="5">
        <v>165347.52</v>
      </c>
      <c r="QZF15" s="5">
        <v>165347.52</v>
      </c>
      <c r="QZG15" s="5">
        <v>165347.52</v>
      </c>
      <c r="QZH15" s="5">
        <v>165347.52</v>
      </c>
      <c r="QZI15" s="5">
        <v>165347.52</v>
      </c>
      <c r="QZJ15" s="5">
        <v>165347.52</v>
      </c>
      <c r="QZK15" s="5">
        <v>165347.52</v>
      </c>
      <c r="QZL15" s="5">
        <v>165347.52</v>
      </c>
      <c r="QZM15" s="5">
        <v>165347.52</v>
      </c>
      <c r="QZN15" s="5">
        <v>165347.52</v>
      </c>
      <c r="QZO15" s="5">
        <v>165347.52</v>
      </c>
      <c r="QZP15" s="5">
        <v>165347.52</v>
      </c>
      <c r="QZQ15" s="5">
        <v>165347.52</v>
      </c>
      <c r="QZR15" s="5">
        <v>165347.52</v>
      </c>
      <c r="QZS15" s="5">
        <v>165347.52</v>
      </c>
      <c r="QZT15" s="5">
        <v>165347.52</v>
      </c>
      <c r="QZU15" s="5">
        <v>165347.52</v>
      </c>
      <c r="QZV15" s="5">
        <v>165347.52</v>
      </c>
      <c r="QZW15" s="5">
        <v>165347.52</v>
      </c>
      <c r="QZX15" s="5">
        <v>165347.52</v>
      </c>
      <c r="QZY15" s="5">
        <v>165347.52</v>
      </c>
      <c r="QZZ15" s="5">
        <v>165347.52</v>
      </c>
      <c r="RAA15" s="5">
        <v>165347.52</v>
      </c>
      <c r="RAB15" s="5">
        <v>165347.52</v>
      </c>
      <c r="RAC15" s="5">
        <v>165347.52</v>
      </c>
      <c r="RAD15" s="5">
        <v>165347.52</v>
      </c>
      <c r="RAE15" s="5">
        <v>165347.52</v>
      </c>
      <c r="RAF15" s="5">
        <v>165347.52</v>
      </c>
      <c r="RAG15" s="5">
        <v>165347.52</v>
      </c>
      <c r="RAH15" s="5">
        <v>165347.52</v>
      </c>
      <c r="RAI15" s="5">
        <v>165347.52</v>
      </c>
      <c r="RAJ15" s="5">
        <v>165347.52</v>
      </c>
      <c r="RAK15" s="5">
        <v>165347.52</v>
      </c>
      <c r="RAL15" s="5">
        <v>165347.52</v>
      </c>
      <c r="RAM15" s="5">
        <v>165347.52</v>
      </c>
      <c r="RAN15" s="5">
        <v>165347.52</v>
      </c>
      <c r="RAO15" s="5">
        <v>165347.52</v>
      </c>
      <c r="RAP15" s="5">
        <v>165347.52</v>
      </c>
      <c r="RAQ15" s="5">
        <v>165347.52</v>
      </c>
      <c r="RAR15" s="5">
        <v>165347.52</v>
      </c>
      <c r="RAS15" s="5">
        <v>165347.52</v>
      </c>
      <c r="RAT15" s="5">
        <v>165347.52</v>
      </c>
      <c r="RAU15" s="5">
        <v>165347.52</v>
      </c>
      <c r="RAV15" s="5">
        <v>165347.52</v>
      </c>
      <c r="RAW15" s="5">
        <v>165347.52</v>
      </c>
      <c r="RAX15" s="5">
        <v>165347.52</v>
      </c>
      <c r="RAY15" s="5">
        <v>165347.52</v>
      </c>
      <c r="RAZ15" s="5">
        <v>165347.52</v>
      </c>
      <c r="RBA15" s="5">
        <v>165347.52</v>
      </c>
      <c r="RBB15" s="5">
        <v>165347.52</v>
      </c>
      <c r="RBC15" s="5">
        <v>165347.52</v>
      </c>
      <c r="RBD15" s="5">
        <v>165347.52</v>
      </c>
      <c r="RBE15" s="5">
        <v>165347.52</v>
      </c>
      <c r="RBF15" s="5">
        <v>165347.52</v>
      </c>
      <c r="RBG15" s="5">
        <v>165347.52</v>
      </c>
      <c r="RBH15" s="5">
        <v>165347.52</v>
      </c>
      <c r="RBI15" s="5">
        <v>165347.52</v>
      </c>
      <c r="RBJ15" s="5">
        <v>165347.52</v>
      </c>
      <c r="RBK15" s="5">
        <v>165347.52</v>
      </c>
      <c r="RBL15" s="5">
        <v>165347.52</v>
      </c>
      <c r="RBM15" s="5">
        <v>165347.52</v>
      </c>
      <c r="RBN15" s="5">
        <v>165347.52</v>
      </c>
      <c r="RBO15" s="5">
        <v>165347.52</v>
      </c>
      <c r="RBP15" s="5">
        <v>165347.52</v>
      </c>
      <c r="RBQ15" s="5">
        <v>165347.52</v>
      </c>
      <c r="RBR15" s="5">
        <v>165347.52</v>
      </c>
      <c r="RBS15" s="5">
        <v>165347.52</v>
      </c>
      <c r="RBT15" s="5">
        <v>165347.52</v>
      </c>
      <c r="RBU15" s="5">
        <v>165347.52</v>
      </c>
      <c r="RBV15" s="5">
        <v>165347.52</v>
      </c>
      <c r="RBW15" s="5">
        <v>165347.52</v>
      </c>
      <c r="RBX15" s="5">
        <v>165347.52</v>
      </c>
      <c r="RBY15" s="5">
        <v>165347.52</v>
      </c>
      <c r="RBZ15" s="5">
        <v>165347.52</v>
      </c>
      <c r="RCA15" s="5">
        <v>165347.52</v>
      </c>
      <c r="RCB15" s="5">
        <v>165347.52</v>
      </c>
      <c r="RCC15" s="5">
        <v>165347.52</v>
      </c>
      <c r="RCD15" s="5">
        <v>165347.52</v>
      </c>
      <c r="RCE15" s="5">
        <v>165347.52</v>
      </c>
      <c r="RCF15" s="5">
        <v>165347.52</v>
      </c>
      <c r="RCG15" s="5">
        <v>165347.52</v>
      </c>
      <c r="RCH15" s="5">
        <v>165347.52</v>
      </c>
      <c r="RCI15" s="5">
        <v>165347.52</v>
      </c>
      <c r="RCJ15" s="5">
        <v>165347.52</v>
      </c>
      <c r="RCK15" s="5">
        <v>165347.52</v>
      </c>
      <c r="RCL15" s="5">
        <v>165347.52</v>
      </c>
      <c r="RCM15" s="5">
        <v>165347.52</v>
      </c>
      <c r="RCN15" s="5">
        <v>165347.52</v>
      </c>
      <c r="RCO15" s="5">
        <v>165347.52</v>
      </c>
      <c r="RCP15" s="5">
        <v>165347.52</v>
      </c>
      <c r="RCQ15" s="5">
        <v>165347.52</v>
      </c>
      <c r="RCR15" s="5">
        <v>165347.52</v>
      </c>
      <c r="RCS15" s="5">
        <v>165347.52</v>
      </c>
      <c r="RCT15" s="5">
        <v>165347.52</v>
      </c>
      <c r="RCU15" s="5">
        <v>165347.52</v>
      </c>
      <c r="RCV15" s="5">
        <v>165347.52</v>
      </c>
      <c r="RCW15" s="5">
        <v>165347.52</v>
      </c>
      <c r="RCX15" s="5">
        <v>165347.52</v>
      </c>
      <c r="RCY15" s="5">
        <v>165347.52</v>
      </c>
      <c r="RCZ15" s="5">
        <v>165347.52</v>
      </c>
      <c r="RDA15" s="5">
        <v>165347.52</v>
      </c>
      <c r="RDB15" s="5">
        <v>165347.52</v>
      </c>
      <c r="RDC15" s="5">
        <v>165347.52</v>
      </c>
      <c r="RDD15" s="5">
        <v>165347.52</v>
      </c>
      <c r="RDE15" s="5">
        <v>165347.52</v>
      </c>
      <c r="RDF15" s="5">
        <v>165347.52</v>
      </c>
      <c r="RDG15" s="5">
        <v>165347.52</v>
      </c>
      <c r="RDH15" s="5">
        <v>165347.52</v>
      </c>
      <c r="RDI15" s="5">
        <v>165347.52</v>
      </c>
      <c r="RDJ15" s="5">
        <v>165347.52</v>
      </c>
      <c r="RDK15" s="5">
        <v>165347.52</v>
      </c>
      <c r="RDL15" s="5">
        <v>165347.52</v>
      </c>
      <c r="RDM15" s="5">
        <v>165347.52</v>
      </c>
      <c r="RDN15" s="5">
        <v>165347.52</v>
      </c>
      <c r="RDO15" s="5">
        <v>165347.52</v>
      </c>
      <c r="RDP15" s="5">
        <v>165347.52</v>
      </c>
      <c r="RDQ15" s="5">
        <v>165347.52</v>
      </c>
      <c r="RDR15" s="5">
        <v>165347.52</v>
      </c>
      <c r="RDS15" s="5">
        <v>165347.52</v>
      </c>
      <c r="RDT15" s="5">
        <v>165347.52</v>
      </c>
      <c r="RDU15" s="5">
        <v>165347.52</v>
      </c>
      <c r="RDV15" s="5">
        <v>165347.52</v>
      </c>
      <c r="RDW15" s="5">
        <v>165347.52</v>
      </c>
      <c r="RDX15" s="5">
        <v>165347.52</v>
      </c>
      <c r="RDY15" s="5">
        <v>165347.52</v>
      </c>
      <c r="RDZ15" s="5">
        <v>165347.52</v>
      </c>
      <c r="REA15" s="5">
        <v>165347.52</v>
      </c>
      <c r="REB15" s="5">
        <v>165347.52</v>
      </c>
      <c r="REC15" s="5">
        <v>165347.52</v>
      </c>
      <c r="RED15" s="5">
        <v>165347.52</v>
      </c>
      <c r="REE15" s="5">
        <v>165347.52</v>
      </c>
      <c r="REF15" s="5">
        <v>165347.52</v>
      </c>
      <c r="REG15" s="5">
        <v>165347.52</v>
      </c>
      <c r="REH15" s="5">
        <v>165347.52</v>
      </c>
      <c r="REI15" s="5">
        <v>165347.52</v>
      </c>
      <c r="REJ15" s="5">
        <v>165347.52</v>
      </c>
      <c r="REK15" s="5">
        <v>165347.52</v>
      </c>
      <c r="REL15" s="5">
        <v>165347.52</v>
      </c>
      <c r="REM15" s="5">
        <v>165347.52</v>
      </c>
      <c r="REN15" s="5">
        <v>165347.52</v>
      </c>
      <c r="REO15" s="5">
        <v>165347.52</v>
      </c>
      <c r="REP15" s="5">
        <v>165347.52</v>
      </c>
      <c r="REQ15" s="5">
        <v>165347.52</v>
      </c>
      <c r="RER15" s="5">
        <v>165347.52</v>
      </c>
      <c r="RES15" s="5">
        <v>165347.52</v>
      </c>
      <c r="RET15" s="5">
        <v>165347.52</v>
      </c>
      <c r="REU15" s="5">
        <v>165347.52</v>
      </c>
      <c r="REV15" s="5">
        <v>165347.52</v>
      </c>
      <c r="REW15" s="5">
        <v>165347.52</v>
      </c>
      <c r="REX15" s="5">
        <v>165347.52</v>
      </c>
      <c r="REY15" s="5">
        <v>165347.52</v>
      </c>
      <c r="REZ15" s="5">
        <v>165347.52</v>
      </c>
      <c r="RFA15" s="5">
        <v>165347.52</v>
      </c>
      <c r="RFB15" s="5">
        <v>165347.52</v>
      </c>
      <c r="RFC15" s="5">
        <v>165347.52</v>
      </c>
      <c r="RFD15" s="5">
        <v>165347.52</v>
      </c>
      <c r="RFE15" s="5">
        <v>165347.52</v>
      </c>
      <c r="RFF15" s="5">
        <v>165347.52</v>
      </c>
      <c r="RFG15" s="5">
        <v>165347.52</v>
      </c>
      <c r="RFH15" s="5">
        <v>165347.52</v>
      </c>
      <c r="RFI15" s="5">
        <v>165347.52</v>
      </c>
      <c r="RFJ15" s="5">
        <v>165347.52</v>
      </c>
      <c r="RFK15" s="5">
        <v>165347.52</v>
      </c>
      <c r="RFL15" s="5">
        <v>165347.52</v>
      </c>
      <c r="RFM15" s="5">
        <v>165347.52</v>
      </c>
      <c r="RFN15" s="5">
        <v>165347.52</v>
      </c>
      <c r="RFO15" s="5">
        <v>165347.52</v>
      </c>
      <c r="RFP15" s="5">
        <v>165347.52</v>
      </c>
      <c r="RFQ15" s="5">
        <v>165347.52</v>
      </c>
      <c r="RFR15" s="5">
        <v>165347.52</v>
      </c>
      <c r="RFS15" s="5">
        <v>165347.52</v>
      </c>
      <c r="RFT15" s="5">
        <v>165347.52</v>
      </c>
      <c r="RFU15" s="5">
        <v>165347.52</v>
      </c>
      <c r="RFV15" s="5">
        <v>165347.52</v>
      </c>
      <c r="RFW15" s="5">
        <v>165347.52</v>
      </c>
      <c r="RFX15" s="5">
        <v>165347.52</v>
      </c>
      <c r="RFY15" s="5">
        <v>165347.52</v>
      </c>
      <c r="RFZ15" s="5">
        <v>165347.52</v>
      </c>
      <c r="RGA15" s="5">
        <v>165347.52</v>
      </c>
      <c r="RGB15" s="5">
        <v>165347.52</v>
      </c>
      <c r="RGC15" s="5">
        <v>165347.52</v>
      </c>
      <c r="RGD15" s="5">
        <v>165347.52</v>
      </c>
      <c r="RGE15" s="5">
        <v>165347.52</v>
      </c>
      <c r="RGF15" s="5">
        <v>165347.52</v>
      </c>
      <c r="RGG15" s="5">
        <v>165347.52</v>
      </c>
      <c r="RGH15" s="5">
        <v>165347.52</v>
      </c>
      <c r="RGI15" s="5">
        <v>165347.52</v>
      </c>
      <c r="RGJ15" s="5">
        <v>165347.52</v>
      </c>
      <c r="RGK15" s="5">
        <v>165347.52</v>
      </c>
      <c r="RGL15" s="5">
        <v>165347.52</v>
      </c>
      <c r="RGM15" s="5">
        <v>165347.52</v>
      </c>
      <c r="RGN15" s="5">
        <v>165347.52</v>
      </c>
      <c r="RGO15" s="5">
        <v>165347.52</v>
      </c>
      <c r="RGP15" s="5">
        <v>165347.52</v>
      </c>
      <c r="RGQ15" s="5">
        <v>165347.52</v>
      </c>
      <c r="RGR15" s="5">
        <v>165347.52</v>
      </c>
      <c r="RGS15" s="5">
        <v>165347.52</v>
      </c>
      <c r="RGT15" s="5">
        <v>165347.52</v>
      </c>
      <c r="RGU15" s="5">
        <v>165347.52</v>
      </c>
      <c r="RGV15" s="5">
        <v>165347.52</v>
      </c>
      <c r="RGW15" s="5">
        <v>165347.52</v>
      </c>
      <c r="RGX15" s="5">
        <v>165347.52</v>
      </c>
      <c r="RGY15" s="5">
        <v>165347.52</v>
      </c>
      <c r="RGZ15" s="5">
        <v>165347.52</v>
      </c>
      <c r="RHA15" s="5">
        <v>165347.52</v>
      </c>
      <c r="RHB15" s="5">
        <v>165347.52</v>
      </c>
      <c r="RHC15" s="5">
        <v>165347.52</v>
      </c>
      <c r="RHD15" s="5">
        <v>165347.52</v>
      </c>
      <c r="RHE15" s="5">
        <v>165347.52</v>
      </c>
      <c r="RHF15" s="5">
        <v>165347.52</v>
      </c>
      <c r="RHG15" s="5">
        <v>165347.52</v>
      </c>
      <c r="RHH15" s="5">
        <v>165347.52</v>
      </c>
      <c r="RHI15" s="5">
        <v>165347.52</v>
      </c>
      <c r="RHJ15" s="5">
        <v>165347.52</v>
      </c>
      <c r="RHK15" s="5">
        <v>165347.52</v>
      </c>
      <c r="RHL15" s="5">
        <v>165347.52</v>
      </c>
      <c r="RHM15" s="5">
        <v>165347.52</v>
      </c>
      <c r="RHN15" s="5">
        <v>165347.52</v>
      </c>
      <c r="RHO15" s="5">
        <v>165347.52</v>
      </c>
      <c r="RHP15" s="5">
        <v>165347.52</v>
      </c>
      <c r="RHQ15" s="5">
        <v>165347.52</v>
      </c>
      <c r="RHR15" s="5">
        <v>165347.52</v>
      </c>
      <c r="RHS15" s="5">
        <v>165347.52</v>
      </c>
      <c r="RHT15" s="5">
        <v>165347.52</v>
      </c>
      <c r="RHU15" s="5">
        <v>165347.52</v>
      </c>
      <c r="RHV15" s="5">
        <v>165347.52</v>
      </c>
      <c r="RHW15" s="5">
        <v>165347.52</v>
      </c>
      <c r="RHX15" s="5">
        <v>165347.52</v>
      </c>
      <c r="RHY15" s="5">
        <v>165347.52</v>
      </c>
      <c r="RHZ15" s="5">
        <v>165347.52</v>
      </c>
      <c r="RIA15" s="5">
        <v>165347.52</v>
      </c>
      <c r="RIB15" s="5">
        <v>165347.52</v>
      </c>
      <c r="RIC15" s="5">
        <v>165347.52</v>
      </c>
      <c r="RID15" s="5">
        <v>165347.52</v>
      </c>
      <c r="RIE15" s="5">
        <v>165347.52</v>
      </c>
      <c r="RIF15" s="5">
        <v>165347.52</v>
      </c>
      <c r="RIG15" s="5">
        <v>165347.52</v>
      </c>
      <c r="RIH15" s="5">
        <v>165347.52</v>
      </c>
      <c r="RII15" s="5">
        <v>165347.52</v>
      </c>
      <c r="RIJ15" s="5">
        <v>165347.52</v>
      </c>
      <c r="RIK15" s="5">
        <v>165347.52</v>
      </c>
      <c r="RIL15" s="5">
        <v>165347.52</v>
      </c>
      <c r="RIM15" s="5">
        <v>165347.52</v>
      </c>
      <c r="RIN15" s="5">
        <v>165347.52</v>
      </c>
      <c r="RIO15" s="5">
        <v>165347.52</v>
      </c>
      <c r="RIP15" s="5">
        <v>165347.52</v>
      </c>
      <c r="RIQ15" s="5">
        <v>165347.52</v>
      </c>
      <c r="RIR15" s="5">
        <v>165347.52</v>
      </c>
      <c r="RIS15" s="5">
        <v>165347.52</v>
      </c>
      <c r="RIT15" s="5">
        <v>165347.52</v>
      </c>
      <c r="RIU15" s="5">
        <v>165347.52</v>
      </c>
      <c r="RIV15" s="5">
        <v>165347.52</v>
      </c>
      <c r="RIW15" s="5">
        <v>165347.52</v>
      </c>
      <c r="RIX15" s="5">
        <v>165347.52</v>
      </c>
      <c r="RIY15" s="5">
        <v>165347.52</v>
      </c>
      <c r="RIZ15" s="5">
        <v>165347.52</v>
      </c>
      <c r="RJA15" s="5">
        <v>165347.52</v>
      </c>
      <c r="RJB15" s="5">
        <v>165347.52</v>
      </c>
      <c r="RJC15" s="5">
        <v>165347.52</v>
      </c>
      <c r="RJD15" s="5">
        <v>165347.52</v>
      </c>
      <c r="RJE15" s="5">
        <v>165347.52</v>
      </c>
      <c r="RJF15" s="5">
        <v>165347.52</v>
      </c>
      <c r="RJG15" s="5">
        <v>165347.52</v>
      </c>
      <c r="RJH15" s="5">
        <v>165347.52</v>
      </c>
      <c r="RJI15" s="5">
        <v>165347.52</v>
      </c>
      <c r="RJJ15" s="5">
        <v>165347.52</v>
      </c>
      <c r="RJK15" s="5">
        <v>165347.52</v>
      </c>
      <c r="RJL15" s="5">
        <v>165347.52</v>
      </c>
      <c r="RJM15" s="5">
        <v>165347.52</v>
      </c>
      <c r="RJN15" s="5">
        <v>165347.52</v>
      </c>
      <c r="RJO15" s="5">
        <v>165347.52</v>
      </c>
      <c r="RJP15" s="5">
        <v>165347.52</v>
      </c>
      <c r="RJQ15" s="5">
        <v>165347.52</v>
      </c>
      <c r="RJR15" s="5">
        <v>165347.52</v>
      </c>
      <c r="RJS15" s="5">
        <v>165347.52</v>
      </c>
      <c r="RJT15" s="5">
        <v>165347.52</v>
      </c>
      <c r="RJU15" s="5">
        <v>165347.52</v>
      </c>
      <c r="RJV15" s="5">
        <v>165347.52</v>
      </c>
      <c r="RJW15" s="5">
        <v>165347.52</v>
      </c>
      <c r="RJX15" s="5">
        <v>165347.52</v>
      </c>
      <c r="RJY15" s="5">
        <v>165347.52</v>
      </c>
      <c r="RJZ15" s="5">
        <v>165347.52</v>
      </c>
      <c r="RKA15" s="5">
        <v>165347.52</v>
      </c>
      <c r="RKB15" s="5">
        <v>165347.52</v>
      </c>
      <c r="RKC15" s="5">
        <v>165347.52</v>
      </c>
      <c r="RKD15" s="5">
        <v>165347.52</v>
      </c>
      <c r="RKE15" s="5">
        <v>165347.52</v>
      </c>
      <c r="RKF15" s="5">
        <v>165347.52</v>
      </c>
      <c r="RKG15" s="5">
        <v>165347.52</v>
      </c>
      <c r="RKH15" s="5">
        <v>165347.52</v>
      </c>
      <c r="RKI15" s="5">
        <v>165347.52</v>
      </c>
      <c r="RKJ15" s="5">
        <v>165347.52</v>
      </c>
      <c r="RKK15" s="5">
        <v>165347.52</v>
      </c>
      <c r="RKL15" s="5">
        <v>165347.52</v>
      </c>
      <c r="RKM15" s="5">
        <v>165347.52</v>
      </c>
      <c r="RKN15" s="5">
        <v>165347.52</v>
      </c>
      <c r="RKO15" s="5">
        <v>165347.52</v>
      </c>
      <c r="RKP15" s="5">
        <v>165347.52</v>
      </c>
      <c r="RKQ15" s="5">
        <v>165347.52</v>
      </c>
      <c r="RKR15" s="5">
        <v>165347.52</v>
      </c>
      <c r="RKS15" s="5">
        <v>165347.52</v>
      </c>
      <c r="RKT15" s="5">
        <v>165347.52</v>
      </c>
      <c r="RKU15" s="5">
        <v>165347.52</v>
      </c>
      <c r="RKV15" s="5">
        <v>165347.52</v>
      </c>
      <c r="RKW15" s="5">
        <v>165347.52</v>
      </c>
      <c r="RKX15" s="5">
        <v>165347.52</v>
      </c>
      <c r="RKY15" s="5">
        <v>165347.52</v>
      </c>
      <c r="RKZ15" s="5">
        <v>165347.52</v>
      </c>
      <c r="RLA15" s="5">
        <v>165347.52</v>
      </c>
      <c r="RLB15" s="5">
        <v>165347.52</v>
      </c>
      <c r="RLC15" s="5">
        <v>165347.52</v>
      </c>
      <c r="RLD15" s="5">
        <v>165347.52</v>
      </c>
      <c r="RLE15" s="5">
        <v>165347.52</v>
      </c>
      <c r="RLF15" s="5">
        <v>165347.52</v>
      </c>
      <c r="RLG15" s="5">
        <v>165347.52</v>
      </c>
      <c r="RLH15" s="5">
        <v>165347.52</v>
      </c>
      <c r="RLI15" s="5">
        <v>165347.52</v>
      </c>
      <c r="RLJ15" s="5">
        <v>165347.52</v>
      </c>
      <c r="RLK15" s="5">
        <v>165347.52</v>
      </c>
      <c r="RLL15" s="5">
        <v>165347.52</v>
      </c>
      <c r="RLM15" s="5">
        <v>165347.52</v>
      </c>
      <c r="RLN15" s="5">
        <v>165347.52</v>
      </c>
      <c r="RLO15" s="5">
        <v>165347.52</v>
      </c>
      <c r="RLP15" s="5">
        <v>165347.52</v>
      </c>
      <c r="RLQ15" s="5">
        <v>165347.52</v>
      </c>
      <c r="RLR15" s="5">
        <v>165347.52</v>
      </c>
      <c r="RLS15" s="5">
        <v>165347.52</v>
      </c>
      <c r="RLT15" s="5">
        <v>165347.52</v>
      </c>
      <c r="RLU15" s="5">
        <v>165347.52</v>
      </c>
      <c r="RLV15" s="5">
        <v>165347.52</v>
      </c>
      <c r="RLW15" s="5">
        <v>165347.52</v>
      </c>
      <c r="RLX15" s="5">
        <v>165347.52</v>
      </c>
      <c r="RLY15" s="5">
        <v>165347.52</v>
      </c>
      <c r="RLZ15" s="5">
        <v>165347.52</v>
      </c>
      <c r="RMA15" s="5">
        <v>165347.52</v>
      </c>
      <c r="RMB15" s="5">
        <v>165347.52</v>
      </c>
      <c r="RMC15" s="5">
        <v>165347.52</v>
      </c>
      <c r="RMD15" s="5">
        <v>165347.52</v>
      </c>
      <c r="RME15" s="5">
        <v>165347.52</v>
      </c>
      <c r="RMF15" s="5">
        <v>165347.52</v>
      </c>
      <c r="RMG15" s="5">
        <v>165347.52</v>
      </c>
      <c r="RMH15" s="5">
        <v>165347.52</v>
      </c>
      <c r="RMI15" s="5">
        <v>165347.52</v>
      </c>
      <c r="RMJ15" s="5">
        <v>165347.52</v>
      </c>
      <c r="RMK15" s="5">
        <v>165347.52</v>
      </c>
      <c r="RML15" s="5">
        <v>165347.52</v>
      </c>
      <c r="RMM15" s="5">
        <v>165347.52</v>
      </c>
      <c r="RMN15" s="5">
        <v>165347.52</v>
      </c>
      <c r="RMO15" s="5">
        <v>165347.52</v>
      </c>
      <c r="RMP15" s="5">
        <v>165347.52</v>
      </c>
      <c r="RMQ15" s="5">
        <v>165347.52</v>
      </c>
      <c r="RMR15" s="5">
        <v>165347.52</v>
      </c>
      <c r="RMS15" s="5">
        <v>165347.52</v>
      </c>
      <c r="RMT15" s="5">
        <v>165347.52</v>
      </c>
      <c r="RMU15" s="5">
        <v>165347.52</v>
      </c>
      <c r="RMV15" s="5">
        <v>165347.52</v>
      </c>
      <c r="RMW15" s="5">
        <v>165347.52</v>
      </c>
      <c r="RMX15" s="5">
        <v>165347.52</v>
      </c>
      <c r="RMY15" s="5">
        <v>165347.52</v>
      </c>
      <c r="RMZ15" s="5">
        <v>165347.52</v>
      </c>
      <c r="RNA15" s="5">
        <v>165347.52</v>
      </c>
      <c r="RNB15" s="5">
        <v>165347.52</v>
      </c>
      <c r="RNC15" s="5">
        <v>165347.52</v>
      </c>
      <c r="RND15" s="5">
        <v>165347.52</v>
      </c>
      <c r="RNE15" s="5">
        <v>165347.52</v>
      </c>
      <c r="RNF15" s="5">
        <v>165347.52</v>
      </c>
      <c r="RNG15" s="5">
        <v>165347.52</v>
      </c>
      <c r="RNH15" s="5">
        <v>165347.52</v>
      </c>
      <c r="RNI15" s="5">
        <v>165347.52</v>
      </c>
      <c r="RNJ15" s="5">
        <v>165347.52</v>
      </c>
      <c r="RNK15" s="5">
        <v>165347.52</v>
      </c>
      <c r="RNL15" s="5">
        <v>165347.52</v>
      </c>
      <c r="RNM15" s="5">
        <v>165347.52</v>
      </c>
      <c r="RNN15" s="5">
        <v>165347.52</v>
      </c>
      <c r="RNO15" s="5">
        <v>165347.52</v>
      </c>
      <c r="RNP15" s="5">
        <v>165347.52</v>
      </c>
      <c r="RNQ15" s="5">
        <v>165347.52</v>
      </c>
      <c r="RNR15" s="5">
        <v>165347.52</v>
      </c>
      <c r="RNS15" s="5">
        <v>165347.52</v>
      </c>
      <c r="RNT15" s="5">
        <v>165347.52</v>
      </c>
      <c r="RNU15" s="5">
        <v>165347.52</v>
      </c>
      <c r="RNV15" s="5">
        <v>165347.52</v>
      </c>
      <c r="RNW15" s="5">
        <v>165347.52</v>
      </c>
      <c r="RNX15" s="5">
        <v>165347.52</v>
      </c>
      <c r="RNY15" s="5">
        <v>165347.52</v>
      </c>
      <c r="RNZ15" s="5">
        <v>165347.52</v>
      </c>
      <c r="ROA15" s="5">
        <v>165347.52</v>
      </c>
      <c r="ROB15" s="5">
        <v>165347.52</v>
      </c>
      <c r="ROC15" s="5">
        <v>165347.52</v>
      </c>
      <c r="ROD15" s="5">
        <v>165347.52</v>
      </c>
      <c r="ROE15" s="5">
        <v>165347.52</v>
      </c>
      <c r="ROF15" s="5">
        <v>165347.52</v>
      </c>
      <c r="ROG15" s="5">
        <v>165347.52</v>
      </c>
      <c r="ROH15" s="5">
        <v>165347.52</v>
      </c>
      <c r="ROI15" s="5">
        <v>165347.52</v>
      </c>
      <c r="ROJ15" s="5">
        <v>165347.52</v>
      </c>
      <c r="ROK15" s="5">
        <v>165347.52</v>
      </c>
      <c r="ROL15" s="5">
        <v>165347.52</v>
      </c>
      <c r="ROM15" s="5">
        <v>165347.52</v>
      </c>
      <c r="RON15" s="5">
        <v>165347.52</v>
      </c>
      <c r="ROO15" s="5">
        <v>165347.52</v>
      </c>
      <c r="ROP15" s="5">
        <v>165347.52</v>
      </c>
      <c r="ROQ15" s="5">
        <v>165347.52</v>
      </c>
      <c r="ROR15" s="5">
        <v>165347.52</v>
      </c>
      <c r="ROS15" s="5">
        <v>165347.52</v>
      </c>
      <c r="ROT15" s="5">
        <v>165347.52</v>
      </c>
      <c r="ROU15" s="5">
        <v>165347.52</v>
      </c>
      <c r="ROV15" s="5">
        <v>165347.52</v>
      </c>
      <c r="ROW15" s="5">
        <v>165347.52</v>
      </c>
      <c r="ROX15" s="5">
        <v>165347.52</v>
      </c>
      <c r="ROY15" s="5">
        <v>165347.52</v>
      </c>
      <c r="ROZ15" s="5">
        <v>165347.52</v>
      </c>
      <c r="RPA15" s="5">
        <v>165347.52</v>
      </c>
      <c r="RPB15" s="5">
        <v>165347.52</v>
      </c>
      <c r="RPC15" s="5">
        <v>165347.52</v>
      </c>
      <c r="RPD15" s="5">
        <v>165347.52</v>
      </c>
      <c r="RPE15" s="5">
        <v>165347.52</v>
      </c>
      <c r="RPF15" s="5">
        <v>165347.52</v>
      </c>
      <c r="RPG15" s="5">
        <v>165347.52</v>
      </c>
      <c r="RPH15" s="5">
        <v>165347.52</v>
      </c>
      <c r="RPI15" s="5">
        <v>165347.52</v>
      </c>
      <c r="RPJ15" s="5">
        <v>165347.52</v>
      </c>
      <c r="RPK15" s="5">
        <v>165347.52</v>
      </c>
      <c r="RPL15" s="5">
        <v>165347.52</v>
      </c>
      <c r="RPM15" s="5">
        <v>165347.52</v>
      </c>
      <c r="RPN15" s="5">
        <v>165347.52</v>
      </c>
      <c r="RPO15" s="5">
        <v>165347.52</v>
      </c>
      <c r="RPP15" s="5">
        <v>165347.52</v>
      </c>
      <c r="RPQ15" s="5">
        <v>165347.52</v>
      </c>
      <c r="RPR15" s="5">
        <v>165347.52</v>
      </c>
      <c r="RPS15" s="5">
        <v>165347.52</v>
      </c>
      <c r="RPT15" s="5">
        <v>165347.52</v>
      </c>
      <c r="RPU15" s="5">
        <v>165347.52</v>
      </c>
      <c r="RPV15" s="5">
        <v>165347.52</v>
      </c>
      <c r="RPW15" s="5">
        <v>165347.52</v>
      </c>
      <c r="RPX15" s="5">
        <v>165347.52</v>
      </c>
      <c r="RPY15" s="5">
        <v>165347.52</v>
      </c>
      <c r="RPZ15" s="5">
        <v>165347.52</v>
      </c>
      <c r="RQA15" s="5">
        <v>165347.52</v>
      </c>
      <c r="RQB15" s="5">
        <v>165347.52</v>
      </c>
      <c r="RQC15" s="5">
        <v>165347.52</v>
      </c>
      <c r="RQD15" s="5">
        <v>165347.52</v>
      </c>
      <c r="RQE15" s="5">
        <v>165347.52</v>
      </c>
      <c r="RQF15" s="5">
        <v>165347.52</v>
      </c>
      <c r="RQG15" s="5">
        <v>165347.52</v>
      </c>
      <c r="RQH15" s="5">
        <v>165347.52</v>
      </c>
      <c r="RQI15" s="5">
        <v>165347.52</v>
      </c>
      <c r="RQJ15" s="5">
        <v>165347.52</v>
      </c>
      <c r="RQK15" s="5">
        <v>165347.52</v>
      </c>
      <c r="RQL15" s="5">
        <v>165347.52</v>
      </c>
      <c r="RQM15" s="5">
        <v>165347.52</v>
      </c>
      <c r="RQN15" s="5">
        <v>165347.52</v>
      </c>
      <c r="RQO15" s="5">
        <v>165347.52</v>
      </c>
      <c r="RQP15" s="5">
        <v>165347.52</v>
      </c>
      <c r="RQQ15" s="5">
        <v>165347.52</v>
      </c>
      <c r="RQR15" s="5">
        <v>165347.52</v>
      </c>
      <c r="RQS15" s="5">
        <v>165347.52</v>
      </c>
      <c r="RQT15" s="5">
        <v>165347.52</v>
      </c>
      <c r="RQU15" s="5">
        <v>165347.52</v>
      </c>
      <c r="RQV15" s="5">
        <v>165347.52</v>
      </c>
      <c r="RQW15" s="5">
        <v>165347.52</v>
      </c>
      <c r="RQX15" s="5">
        <v>165347.52</v>
      </c>
      <c r="RQY15" s="5">
        <v>165347.52</v>
      </c>
      <c r="RQZ15" s="5">
        <v>165347.52</v>
      </c>
      <c r="RRA15" s="5">
        <v>165347.52</v>
      </c>
      <c r="RRB15" s="5">
        <v>165347.52</v>
      </c>
      <c r="RRC15" s="5">
        <v>165347.52</v>
      </c>
      <c r="RRD15" s="5">
        <v>165347.52</v>
      </c>
      <c r="RRE15" s="5">
        <v>165347.52</v>
      </c>
      <c r="RRF15" s="5">
        <v>165347.52</v>
      </c>
      <c r="RRG15" s="5">
        <v>165347.52</v>
      </c>
      <c r="RRH15" s="5">
        <v>165347.52</v>
      </c>
      <c r="RRI15" s="5">
        <v>165347.52</v>
      </c>
      <c r="RRJ15" s="5">
        <v>165347.52</v>
      </c>
      <c r="RRK15" s="5">
        <v>165347.52</v>
      </c>
      <c r="RRL15" s="5">
        <v>165347.52</v>
      </c>
      <c r="RRM15" s="5">
        <v>165347.52</v>
      </c>
      <c r="RRN15" s="5">
        <v>165347.52</v>
      </c>
      <c r="RRO15" s="5">
        <v>165347.52</v>
      </c>
      <c r="RRP15" s="5">
        <v>165347.52</v>
      </c>
      <c r="RRQ15" s="5">
        <v>165347.52</v>
      </c>
      <c r="RRR15" s="5">
        <v>165347.52</v>
      </c>
      <c r="RRS15" s="5">
        <v>165347.52</v>
      </c>
      <c r="RRT15" s="5">
        <v>165347.52</v>
      </c>
      <c r="RRU15" s="5">
        <v>165347.52</v>
      </c>
      <c r="RRV15" s="5">
        <v>165347.52</v>
      </c>
      <c r="RRW15" s="5">
        <v>165347.52</v>
      </c>
      <c r="RRX15" s="5">
        <v>165347.52</v>
      </c>
      <c r="RRY15" s="5">
        <v>165347.52</v>
      </c>
      <c r="RRZ15" s="5">
        <v>165347.52</v>
      </c>
      <c r="RSA15" s="5">
        <v>165347.52</v>
      </c>
      <c r="RSB15" s="5">
        <v>165347.52</v>
      </c>
      <c r="RSC15" s="5">
        <v>165347.52</v>
      </c>
      <c r="RSD15" s="5">
        <v>165347.52</v>
      </c>
      <c r="RSE15" s="5">
        <v>165347.52</v>
      </c>
      <c r="RSF15" s="5">
        <v>165347.52</v>
      </c>
      <c r="RSG15" s="5">
        <v>165347.52</v>
      </c>
      <c r="RSH15" s="5">
        <v>165347.52</v>
      </c>
      <c r="RSI15" s="5">
        <v>165347.52</v>
      </c>
      <c r="RSJ15" s="5">
        <v>165347.52</v>
      </c>
      <c r="RSK15" s="5">
        <v>165347.52</v>
      </c>
      <c r="RSL15" s="5">
        <v>165347.52</v>
      </c>
      <c r="RSM15" s="5">
        <v>165347.52</v>
      </c>
      <c r="RSN15" s="5">
        <v>165347.52</v>
      </c>
      <c r="RSO15" s="5">
        <v>165347.52</v>
      </c>
      <c r="RSP15" s="5">
        <v>165347.52</v>
      </c>
      <c r="RSQ15" s="5">
        <v>165347.52</v>
      </c>
      <c r="RSR15" s="5">
        <v>165347.52</v>
      </c>
      <c r="RSS15" s="5">
        <v>165347.52</v>
      </c>
      <c r="RST15" s="5">
        <v>165347.52</v>
      </c>
      <c r="RSU15" s="5">
        <v>165347.52</v>
      </c>
      <c r="RSV15" s="5">
        <v>165347.52</v>
      </c>
      <c r="RSW15" s="5">
        <v>165347.52</v>
      </c>
      <c r="RSX15" s="5">
        <v>165347.52</v>
      </c>
      <c r="RSY15" s="5">
        <v>165347.52</v>
      </c>
      <c r="RSZ15" s="5">
        <v>165347.52</v>
      </c>
      <c r="RTA15" s="5">
        <v>165347.52</v>
      </c>
      <c r="RTB15" s="5">
        <v>165347.52</v>
      </c>
      <c r="RTC15" s="5">
        <v>165347.52</v>
      </c>
      <c r="RTD15" s="5">
        <v>165347.52</v>
      </c>
      <c r="RTE15" s="5">
        <v>165347.52</v>
      </c>
      <c r="RTF15" s="5">
        <v>165347.52</v>
      </c>
      <c r="RTG15" s="5">
        <v>165347.52</v>
      </c>
      <c r="RTH15" s="5">
        <v>165347.52</v>
      </c>
      <c r="RTI15" s="5">
        <v>165347.52</v>
      </c>
      <c r="RTJ15" s="5">
        <v>165347.52</v>
      </c>
      <c r="RTK15" s="5">
        <v>165347.52</v>
      </c>
      <c r="RTL15" s="5">
        <v>165347.52</v>
      </c>
      <c r="RTM15" s="5">
        <v>165347.52</v>
      </c>
      <c r="RTN15" s="5">
        <v>165347.52</v>
      </c>
      <c r="RTO15" s="5">
        <v>165347.52</v>
      </c>
      <c r="RTP15" s="5">
        <v>165347.52</v>
      </c>
      <c r="RTQ15" s="5">
        <v>165347.52</v>
      </c>
      <c r="RTR15" s="5">
        <v>165347.52</v>
      </c>
      <c r="RTS15" s="5">
        <v>165347.52</v>
      </c>
      <c r="RTT15" s="5">
        <v>165347.52</v>
      </c>
      <c r="RTU15" s="5">
        <v>165347.52</v>
      </c>
      <c r="RTV15" s="5">
        <v>165347.52</v>
      </c>
      <c r="RTW15" s="5">
        <v>165347.52</v>
      </c>
      <c r="RTX15" s="5">
        <v>165347.52</v>
      </c>
      <c r="RTY15" s="5">
        <v>165347.52</v>
      </c>
      <c r="RTZ15" s="5">
        <v>165347.52</v>
      </c>
      <c r="RUA15" s="5">
        <v>165347.52</v>
      </c>
      <c r="RUB15" s="5">
        <v>165347.52</v>
      </c>
      <c r="RUC15" s="5">
        <v>165347.52</v>
      </c>
      <c r="RUD15" s="5">
        <v>165347.52</v>
      </c>
      <c r="RUE15" s="5">
        <v>165347.52</v>
      </c>
      <c r="RUF15" s="5">
        <v>165347.52</v>
      </c>
      <c r="RUG15" s="5">
        <v>165347.52</v>
      </c>
      <c r="RUH15" s="5">
        <v>165347.52</v>
      </c>
      <c r="RUI15" s="5">
        <v>165347.52</v>
      </c>
      <c r="RUJ15" s="5">
        <v>165347.52</v>
      </c>
      <c r="RUK15" s="5">
        <v>165347.52</v>
      </c>
      <c r="RUL15" s="5">
        <v>165347.52</v>
      </c>
      <c r="RUM15" s="5">
        <v>165347.52</v>
      </c>
      <c r="RUN15" s="5">
        <v>165347.52</v>
      </c>
      <c r="RUO15" s="5">
        <v>165347.52</v>
      </c>
      <c r="RUP15" s="5">
        <v>165347.52</v>
      </c>
      <c r="RUQ15" s="5">
        <v>165347.52</v>
      </c>
      <c r="RUR15" s="5">
        <v>165347.52</v>
      </c>
      <c r="RUS15" s="5">
        <v>165347.52</v>
      </c>
      <c r="RUT15" s="5">
        <v>165347.52</v>
      </c>
      <c r="RUU15" s="5">
        <v>165347.52</v>
      </c>
      <c r="RUV15" s="5">
        <v>165347.52</v>
      </c>
      <c r="RUW15" s="5">
        <v>165347.52</v>
      </c>
      <c r="RUX15" s="5">
        <v>165347.52</v>
      </c>
      <c r="RUY15" s="5">
        <v>165347.52</v>
      </c>
      <c r="RUZ15" s="5">
        <v>165347.52</v>
      </c>
      <c r="RVA15" s="5">
        <v>165347.52</v>
      </c>
      <c r="RVB15" s="5">
        <v>165347.52</v>
      </c>
      <c r="RVC15" s="5">
        <v>165347.52</v>
      </c>
      <c r="RVD15" s="5">
        <v>165347.52</v>
      </c>
      <c r="RVE15" s="5">
        <v>165347.52</v>
      </c>
      <c r="RVF15" s="5">
        <v>165347.52</v>
      </c>
      <c r="RVG15" s="5">
        <v>165347.52</v>
      </c>
      <c r="RVH15" s="5">
        <v>165347.52</v>
      </c>
      <c r="RVI15" s="5">
        <v>165347.52</v>
      </c>
      <c r="RVJ15" s="5">
        <v>165347.52</v>
      </c>
      <c r="RVK15" s="5">
        <v>165347.52</v>
      </c>
      <c r="RVL15" s="5">
        <v>165347.52</v>
      </c>
      <c r="RVM15" s="5">
        <v>165347.52</v>
      </c>
      <c r="RVN15" s="5">
        <v>165347.52</v>
      </c>
      <c r="RVO15" s="5">
        <v>165347.52</v>
      </c>
      <c r="RVP15" s="5">
        <v>165347.52</v>
      </c>
      <c r="RVQ15" s="5">
        <v>165347.52</v>
      </c>
      <c r="RVR15" s="5">
        <v>165347.52</v>
      </c>
      <c r="RVS15" s="5">
        <v>165347.52</v>
      </c>
      <c r="RVT15" s="5">
        <v>165347.52</v>
      </c>
      <c r="RVU15" s="5">
        <v>165347.52</v>
      </c>
      <c r="RVV15" s="5">
        <v>165347.52</v>
      </c>
      <c r="RVW15" s="5">
        <v>165347.52</v>
      </c>
      <c r="RVX15" s="5">
        <v>165347.52</v>
      </c>
      <c r="RVY15" s="5">
        <v>165347.52</v>
      </c>
      <c r="RVZ15" s="5">
        <v>165347.52</v>
      </c>
      <c r="RWA15" s="5">
        <v>165347.52</v>
      </c>
      <c r="RWB15" s="5">
        <v>165347.52</v>
      </c>
      <c r="RWC15" s="5">
        <v>165347.52</v>
      </c>
      <c r="RWD15" s="5">
        <v>165347.52</v>
      </c>
      <c r="RWE15" s="5">
        <v>165347.52</v>
      </c>
      <c r="RWF15" s="5">
        <v>165347.52</v>
      </c>
      <c r="RWG15" s="5">
        <v>165347.52</v>
      </c>
      <c r="RWH15" s="5">
        <v>165347.52</v>
      </c>
      <c r="RWI15" s="5">
        <v>165347.52</v>
      </c>
      <c r="RWJ15" s="5">
        <v>165347.52</v>
      </c>
      <c r="RWK15" s="5">
        <v>165347.52</v>
      </c>
      <c r="RWL15" s="5">
        <v>165347.52</v>
      </c>
      <c r="RWM15" s="5">
        <v>165347.52</v>
      </c>
      <c r="RWN15" s="5">
        <v>165347.52</v>
      </c>
      <c r="RWO15" s="5">
        <v>165347.52</v>
      </c>
      <c r="RWP15" s="5">
        <v>165347.52</v>
      </c>
      <c r="RWQ15" s="5">
        <v>165347.52</v>
      </c>
      <c r="RWR15" s="5">
        <v>165347.52</v>
      </c>
      <c r="RWS15" s="5">
        <v>165347.52</v>
      </c>
      <c r="RWT15" s="5">
        <v>165347.52</v>
      </c>
      <c r="RWU15" s="5">
        <v>165347.52</v>
      </c>
      <c r="RWV15" s="5">
        <v>165347.52</v>
      </c>
      <c r="RWW15" s="5">
        <v>165347.52</v>
      </c>
      <c r="RWX15" s="5">
        <v>165347.52</v>
      </c>
      <c r="RWY15" s="5">
        <v>165347.52</v>
      </c>
      <c r="RWZ15" s="5">
        <v>165347.52</v>
      </c>
      <c r="RXA15" s="5">
        <v>165347.52</v>
      </c>
      <c r="RXB15" s="5">
        <v>165347.52</v>
      </c>
      <c r="RXC15" s="5">
        <v>165347.52</v>
      </c>
      <c r="RXD15" s="5">
        <v>165347.52</v>
      </c>
      <c r="RXE15" s="5">
        <v>165347.52</v>
      </c>
      <c r="RXF15" s="5">
        <v>165347.52</v>
      </c>
      <c r="RXG15" s="5">
        <v>165347.52</v>
      </c>
      <c r="RXH15" s="5">
        <v>165347.52</v>
      </c>
      <c r="RXI15" s="5">
        <v>165347.52</v>
      </c>
      <c r="RXJ15" s="5">
        <v>165347.52</v>
      </c>
      <c r="RXK15" s="5">
        <v>165347.52</v>
      </c>
      <c r="RXL15" s="5">
        <v>165347.52</v>
      </c>
      <c r="RXM15" s="5">
        <v>165347.52</v>
      </c>
      <c r="RXN15" s="5">
        <v>165347.52</v>
      </c>
      <c r="RXO15" s="5">
        <v>165347.52</v>
      </c>
      <c r="RXP15" s="5">
        <v>165347.52</v>
      </c>
      <c r="RXQ15" s="5">
        <v>165347.52</v>
      </c>
      <c r="RXR15" s="5">
        <v>165347.52</v>
      </c>
      <c r="RXS15" s="5">
        <v>165347.52</v>
      </c>
      <c r="RXT15" s="5">
        <v>165347.52</v>
      </c>
      <c r="RXU15" s="5">
        <v>165347.52</v>
      </c>
      <c r="RXV15" s="5">
        <v>165347.52</v>
      </c>
      <c r="RXW15" s="5">
        <v>165347.52</v>
      </c>
      <c r="RXX15" s="5">
        <v>165347.52</v>
      </c>
      <c r="RXY15" s="5">
        <v>165347.52</v>
      </c>
      <c r="RXZ15" s="5">
        <v>165347.52</v>
      </c>
      <c r="RYA15" s="5">
        <v>165347.52</v>
      </c>
      <c r="RYB15" s="5">
        <v>165347.52</v>
      </c>
      <c r="RYC15" s="5">
        <v>165347.52</v>
      </c>
      <c r="RYD15" s="5">
        <v>165347.52</v>
      </c>
      <c r="RYE15" s="5">
        <v>165347.52</v>
      </c>
      <c r="RYF15" s="5">
        <v>165347.52</v>
      </c>
      <c r="RYG15" s="5">
        <v>165347.52</v>
      </c>
      <c r="RYH15" s="5">
        <v>165347.52</v>
      </c>
      <c r="RYI15" s="5">
        <v>165347.52</v>
      </c>
      <c r="RYJ15" s="5">
        <v>165347.52</v>
      </c>
      <c r="RYK15" s="5">
        <v>165347.52</v>
      </c>
      <c r="RYL15" s="5">
        <v>165347.52</v>
      </c>
      <c r="RYM15" s="5">
        <v>165347.52</v>
      </c>
      <c r="RYN15" s="5">
        <v>165347.52</v>
      </c>
      <c r="RYO15" s="5">
        <v>165347.52</v>
      </c>
      <c r="RYP15" s="5">
        <v>165347.52</v>
      </c>
      <c r="RYQ15" s="5">
        <v>165347.52</v>
      </c>
      <c r="RYR15" s="5">
        <v>165347.52</v>
      </c>
      <c r="RYS15" s="5">
        <v>165347.52</v>
      </c>
      <c r="RYT15" s="5">
        <v>165347.52</v>
      </c>
      <c r="RYU15" s="5">
        <v>165347.52</v>
      </c>
      <c r="RYV15" s="5">
        <v>165347.52</v>
      </c>
      <c r="RYW15" s="5">
        <v>165347.52</v>
      </c>
      <c r="RYX15" s="5">
        <v>165347.52</v>
      </c>
      <c r="RYY15" s="5">
        <v>165347.52</v>
      </c>
      <c r="RYZ15" s="5">
        <v>165347.52</v>
      </c>
      <c r="RZA15" s="5">
        <v>165347.52</v>
      </c>
      <c r="RZB15" s="5">
        <v>165347.52</v>
      </c>
      <c r="RZC15" s="5">
        <v>165347.52</v>
      </c>
      <c r="RZD15" s="5">
        <v>165347.52</v>
      </c>
      <c r="RZE15" s="5">
        <v>165347.52</v>
      </c>
      <c r="RZF15" s="5">
        <v>165347.52</v>
      </c>
      <c r="RZG15" s="5">
        <v>165347.52</v>
      </c>
      <c r="RZH15" s="5">
        <v>165347.52</v>
      </c>
      <c r="RZI15" s="5">
        <v>165347.52</v>
      </c>
      <c r="RZJ15" s="5">
        <v>165347.52</v>
      </c>
      <c r="RZK15" s="5">
        <v>165347.52</v>
      </c>
      <c r="RZL15" s="5">
        <v>165347.52</v>
      </c>
      <c r="RZM15" s="5">
        <v>165347.52</v>
      </c>
      <c r="RZN15" s="5">
        <v>165347.52</v>
      </c>
      <c r="RZO15" s="5">
        <v>165347.52</v>
      </c>
      <c r="RZP15" s="5">
        <v>165347.52</v>
      </c>
      <c r="RZQ15" s="5">
        <v>165347.52</v>
      </c>
      <c r="RZR15" s="5">
        <v>165347.52</v>
      </c>
      <c r="RZS15" s="5">
        <v>165347.52</v>
      </c>
      <c r="RZT15" s="5">
        <v>165347.52</v>
      </c>
      <c r="RZU15" s="5">
        <v>165347.52</v>
      </c>
      <c r="RZV15" s="5">
        <v>165347.52</v>
      </c>
      <c r="RZW15" s="5">
        <v>165347.52</v>
      </c>
      <c r="RZX15" s="5">
        <v>165347.52</v>
      </c>
      <c r="RZY15" s="5">
        <v>165347.52</v>
      </c>
      <c r="RZZ15" s="5">
        <v>165347.52</v>
      </c>
      <c r="SAA15" s="5">
        <v>165347.52</v>
      </c>
      <c r="SAB15" s="5">
        <v>165347.52</v>
      </c>
      <c r="SAC15" s="5">
        <v>165347.52</v>
      </c>
      <c r="SAD15" s="5">
        <v>165347.52</v>
      </c>
      <c r="SAE15" s="5">
        <v>165347.52</v>
      </c>
      <c r="SAF15" s="5">
        <v>165347.52</v>
      </c>
      <c r="SAG15" s="5">
        <v>165347.52</v>
      </c>
      <c r="SAH15" s="5">
        <v>165347.52</v>
      </c>
      <c r="SAI15" s="5">
        <v>165347.52</v>
      </c>
      <c r="SAJ15" s="5">
        <v>165347.52</v>
      </c>
      <c r="SAK15" s="5">
        <v>165347.52</v>
      </c>
      <c r="SAL15" s="5">
        <v>165347.52</v>
      </c>
      <c r="SAM15" s="5">
        <v>165347.52</v>
      </c>
      <c r="SAN15" s="5">
        <v>165347.52</v>
      </c>
      <c r="SAO15" s="5">
        <v>165347.52</v>
      </c>
      <c r="SAP15" s="5">
        <v>165347.52</v>
      </c>
      <c r="SAQ15" s="5">
        <v>165347.52</v>
      </c>
      <c r="SAR15" s="5">
        <v>165347.52</v>
      </c>
      <c r="SAS15" s="5">
        <v>165347.52</v>
      </c>
      <c r="SAT15" s="5">
        <v>165347.52</v>
      </c>
      <c r="SAU15" s="5">
        <v>165347.52</v>
      </c>
      <c r="SAV15" s="5">
        <v>165347.52</v>
      </c>
      <c r="SAW15" s="5">
        <v>165347.52</v>
      </c>
      <c r="SAX15" s="5">
        <v>165347.52</v>
      </c>
      <c r="SAY15" s="5">
        <v>165347.52</v>
      </c>
      <c r="SAZ15" s="5">
        <v>165347.52</v>
      </c>
      <c r="SBA15" s="5">
        <v>165347.52</v>
      </c>
      <c r="SBB15" s="5">
        <v>165347.52</v>
      </c>
      <c r="SBC15" s="5">
        <v>165347.52</v>
      </c>
      <c r="SBD15" s="5">
        <v>165347.52</v>
      </c>
      <c r="SBE15" s="5">
        <v>165347.52</v>
      </c>
      <c r="SBF15" s="5">
        <v>165347.52</v>
      </c>
      <c r="SBG15" s="5">
        <v>165347.52</v>
      </c>
      <c r="SBH15" s="5">
        <v>165347.52</v>
      </c>
      <c r="SBI15" s="5">
        <v>165347.52</v>
      </c>
      <c r="SBJ15" s="5">
        <v>165347.52</v>
      </c>
      <c r="SBK15" s="5">
        <v>165347.52</v>
      </c>
      <c r="SBL15" s="5">
        <v>165347.52</v>
      </c>
      <c r="SBM15" s="5">
        <v>165347.52</v>
      </c>
      <c r="SBN15" s="5">
        <v>165347.52</v>
      </c>
      <c r="SBO15" s="5">
        <v>165347.52</v>
      </c>
      <c r="SBP15" s="5">
        <v>165347.52</v>
      </c>
      <c r="SBQ15" s="5">
        <v>165347.52</v>
      </c>
      <c r="SBR15" s="5">
        <v>165347.52</v>
      </c>
      <c r="SBS15" s="5">
        <v>165347.52</v>
      </c>
      <c r="SBT15" s="5">
        <v>165347.52</v>
      </c>
      <c r="SBU15" s="5">
        <v>165347.52</v>
      </c>
      <c r="SBV15" s="5">
        <v>165347.52</v>
      </c>
      <c r="SBW15" s="5">
        <v>165347.52</v>
      </c>
      <c r="SBX15" s="5">
        <v>165347.52</v>
      </c>
      <c r="SBY15" s="5">
        <v>165347.52</v>
      </c>
      <c r="SBZ15" s="5">
        <v>165347.52</v>
      </c>
      <c r="SCA15" s="5">
        <v>165347.52</v>
      </c>
      <c r="SCB15" s="5">
        <v>165347.52</v>
      </c>
      <c r="SCC15" s="5">
        <v>165347.52</v>
      </c>
      <c r="SCD15" s="5">
        <v>165347.52</v>
      </c>
      <c r="SCE15" s="5">
        <v>165347.52</v>
      </c>
      <c r="SCF15" s="5">
        <v>165347.52</v>
      </c>
      <c r="SCG15" s="5">
        <v>165347.52</v>
      </c>
      <c r="SCH15" s="5">
        <v>165347.52</v>
      </c>
      <c r="SCI15" s="5">
        <v>165347.52</v>
      </c>
      <c r="SCJ15" s="5">
        <v>165347.52</v>
      </c>
      <c r="SCK15" s="5">
        <v>165347.52</v>
      </c>
      <c r="SCL15" s="5">
        <v>165347.52</v>
      </c>
      <c r="SCM15" s="5">
        <v>165347.52</v>
      </c>
      <c r="SCN15" s="5">
        <v>165347.52</v>
      </c>
      <c r="SCO15" s="5">
        <v>165347.52</v>
      </c>
      <c r="SCP15" s="5">
        <v>165347.52</v>
      </c>
      <c r="SCQ15" s="5">
        <v>165347.52</v>
      </c>
      <c r="SCR15" s="5">
        <v>165347.52</v>
      </c>
      <c r="SCS15" s="5">
        <v>165347.52</v>
      </c>
      <c r="SCT15" s="5">
        <v>165347.52</v>
      </c>
      <c r="SCU15" s="5">
        <v>165347.52</v>
      </c>
      <c r="SCV15" s="5">
        <v>165347.52</v>
      </c>
      <c r="SCW15" s="5">
        <v>165347.52</v>
      </c>
      <c r="SCX15" s="5">
        <v>165347.52</v>
      </c>
      <c r="SCY15" s="5">
        <v>165347.52</v>
      </c>
      <c r="SCZ15" s="5">
        <v>165347.52</v>
      </c>
      <c r="SDA15" s="5">
        <v>165347.52</v>
      </c>
      <c r="SDB15" s="5">
        <v>165347.52</v>
      </c>
      <c r="SDC15" s="5">
        <v>165347.52</v>
      </c>
      <c r="SDD15" s="5">
        <v>165347.52</v>
      </c>
      <c r="SDE15" s="5">
        <v>165347.52</v>
      </c>
      <c r="SDF15" s="5">
        <v>165347.52</v>
      </c>
      <c r="SDG15" s="5">
        <v>165347.52</v>
      </c>
      <c r="SDH15" s="5">
        <v>165347.52</v>
      </c>
      <c r="SDI15" s="5">
        <v>165347.52</v>
      </c>
      <c r="SDJ15" s="5">
        <v>165347.52</v>
      </c>
      <c r="SDK15" s="5">
        <v>165347.52</v>
      </c>
      <c r="SDL15" s="5">
        <v>165347.52</v>
      </c>
      <c r="SDM15" s="5">
        <v>165347.52</v>
      </c>
      <c r="SDN15" s="5">
        <v>165347.52</v>
      </c>
      <c r="SDO15" s="5">
        <v>165347.52</v>
      </c>
      <c r="SDP15" s="5">
        <v>165347.52</v>
      </c>
      <c r="SDQ15" s="5">
        <v>165347.52</v>
      </c>
      <c r="SDR15" s="5">
        <v>165347.52</v>
      </c>
      <c r="SDS15" s="5">
        <v>165347.52</v>
      </c>
      <c r="SDT15" s="5">
        <v>165347.52</v>
      </c>
      <c r="SDU15" s="5">
        <v>165347.52</v>
      </c>
      <c r="SDV15" s="5">
        <v>165347.52</v>
      </c>
      <c r="SDW15" s="5">
        <v>165347.52</v>
      </c>
      <c r="SDX15" s="5">
        <v>165347.52</v>
      </c>
      <c r="SDY15" s="5">
        <v>165347.52</v>
      </c>
      <c r="SDZ15" s="5">
        <v>165347.52</v>
      </c>
      <c r="SEA15" s="5">
        <v>165347.52</v>
      </c>
      <c r="SEB15" s="5">
        <v>165347.52</v>
      </c>
      <c r="SEC15" s="5">
        <v>165347.52</v>
      </c>
      <c r="SED15" s="5">
        <v>165347.52</v>
      </c>
      <c r="SEE15" s="5">
        <v>165347.52</v>
      </c>
      <c r="SEF15" s="5">
        <v>165347.52</v>
      </c>
      <c r="SEG15" s="5">
        <v>165347.52</v>
      </c>
      <c r="SEH15" s="5">
        <v>165347.52</v>
      </c>
      <c r="SEI15" s="5">
        <v>165347.52</v>
      </c>
      <c r="SEJ15" s="5">
        <v>165347.52</v>
      </c>
      <c r="SEK15" s="5">
        <v>165347.52</v>
      </c>
      <c r="SEL15" s="5">
        <v>165347.52</v>
      </c>
      <c r="SEM15" s="5">
        <v>165347.52</v>
      </c>
      <c r="SEN15" s="5">
        <v>165347.52</v>
      </c>
      <c r="SEO15" s="5">
        <v>165347.52</v>
      </c>
      <c r="SEP15" s="5">
        <v>165347.52</v>
      </c>
      <c r="SEQ15" s="5">
        <v>165347.52</v>
      </c>
      <c r="SER15" s="5">
        <v>165347.52</v>
      </c>
      <c r="SES15" s="5">
        <v>165347.52</v>
      </c>
      <c r="SET15" s="5">
        <v>165347.52</v>
      </c>
      <c r="SEU15" s="5">
        <v>165347.52</v>
      </c>
      <c r="SEV15" s="5">
        <v>165347.52</v>
      </c>
      <c r="SEW15" s="5">
        <v>165347.52</v>
      </c>
      <c r="SEX15" s="5">
        <v>165347.52</v>
      </c>
      <c r="SEY15" s="5">
        <v>165347.52</v>
      </c>
      <c r="SEZ15" s="5">
        <v>165347.52</v>
      </c>
      <c r="SFA15" s="5">
        <v>165347.52</v>
      </c>
      <c r="SFB15" s="5">
        <v>165347.52</v>
      </c>
      <c r="SFC15" s="5">
        <v>165347.52</v>
      </c>
      <c r="SFD15" s="5">
        <v>165347.52</v>
      </c>
      <c r="SFE15" s="5">
        <v>165347.52</v>
      </c>
      <c r="SFF15" s="5">
        <v>165347.52</v>
      </c>
      <c r="SFG15" s="5">
        <v>165347.52</v>
      </c>
      <c r="SFH15" s="5">
        <v>165347.52</v>
      </c>
      <c r="SFI15" s="5">
        <v>165347.52</v>
      </c>
      <c r="SFJ15" s="5">
        <v>165347.52</v>
      </c>
      <c r="SFK15" s="5">
        <v>165347.52</v>
      </c>
      <c r="SFL15" s="5">
        <v>165347.52</v>
      </c>
      <c r="SFM15" s="5">
        <v>165347.52</v>
      </c>
      <c r="SFN15" s="5">
        <v>165347.52</v>
      </c>
      <c r="SFO15" s="5">
        <v>165347.52</v>
      </c>
      <c r="SFP15" s="5">
        <v>165347.52</v>
      </c>
      <c r="SFQ15" s="5">
        <v>165347.52</v>
      </c>
      <c r="SFR15" s="5">
        <v>165347.52</v>
      </c>
      <c r="SFS15" s="5">
        <v>165347.52</v>
      </c>
      <c r="SFT15" s="5">
        <v>165347.52</v>
      </c>
      <c r="SFU15" s="5">
        <v>165347.52</v>
      </c>
      <c r="SFV15" s="5">
        <v>165347.52</v>
      </c>
      <c r="SFW15" s="5">
        <v>165347.52</v>
      </c>
      <c r="SFX15" s="5">
        <v>165347.52</v>
      </c>
      <c r="SFY15" s="5">
        <v>165347.52</v>
      </c>
      <c r="SFZ15" s="5">
        <v>165347.52</v>
      </c>
      <c r="SGA15" s="5">
        <v>165347.52</v>
      </c>
      <c r="SGB15" s="5">
        <v>165347.52</v>
      </c>
      <c r="SGC15" s="5">
        <v>165347.52</v>
      </c>
      <c r="SGD15" s="5">
        <v>165347.52</v>
      </c>
      <c r="SGE15" s="5">
        <v>165347.52</v>
      </c>
      <c r="SGF15" s="5">
        <v>165347.52</v>
      </c>
      <c r="SGG15" s="5">
        <v>165347.52</v>
      </c>
      <c r="SGH15" s="5">
        <v>165347.52</v>
      </c>
      <c r="SGI15" s="5">
        <v>165347.52</v>
      </c>
      <c r="SGJ15" s="5">
        <v>165347.52</v>
      </c>
      <c r="SGK15" s="5">
        <v>165347.52</v>
      </c>
      <c r="SGL15" s="5">
        <v>165347.52</v>
      </c>
      <c r="SGM15" s="5">
        <v>165347.52</v>
      </c>
      <c r="SGN15" s="5">
        <v>165347.52</v>
      </c>
      <c r="SGO15" s="5">
        <v>165347.52</v>
      </c>
      <c r="SGP15" s="5">
        <v>165347.52</v>
      </c>
      <c r="SGQ15" s="5">
        <v>165347.52</v>
      </c>
      <c r="SGR15" s="5">
        <v>165347.52</v>
      </c>
      <c r="SGS15" s="5">
        <v>165347.52</v>
      </c>
      <c r="SGT15" s="5">
        <v>165347.52</v>
      </c>
      <c r="SGU15" s="5">
        <v>165347.52</v>
      </c>
      <c r="SGV15" s="5">
        <v>165347.52</v>
      </c>
      <c r="SGW15" s="5">
        <v>165347.52</v>
      </c>
      <c r="SGX15" s="5">
        <v>165347.52</v>
      </c>
      <c r="SGY15" s="5">
        <v>165347.52</v>
      </c>
      <c r="SGZ15" s="5">
        <v>165347.52</v>
      </c>
      <c r="SHA15" s="5">
        <v>165347.52</v>
      </c>
      <c r="SHB15" s="5">
        <v>165347.52</v>
      </c>
      <c r="SHC15" s="5">
        <v>165347.52</v>
      </c>
      <c r="SHD15" s="5">
        <v>165347.52</v>
      </c>
      <c r="SHE15" s="5">
        <v>165347.52</v>
      </c>
      <c r="SHF15" s="5">
        <v>165347.52</v>
      </c>
      <c r="SHG15" s="5">
        <v>165347.52</v>
      </c>
      <c r="SHH15" s="5">
        <v>165347.52</v>
      </c>
      <c r="SHI15" s="5">
        <v>165347.52</v>
      </c>
      <c r="SHJ15" s="5">
        <v>165347.52</v>
      </c>
      <c r="SHK15" s="5">
        <v>165347.52</v>
      </c>
      <c r="SHL15" s="5">
        <v>165347.52</v>
      </c>
      <c r="SHM15" s="5">
        <v>165347.52</v>
      </c>
      <c r="SHN15" s="5">
        <v>165347.52</v>
      </c>
      <c r="SHO15" s="5">
        <v>165347.52</v>
      </c>
      <c r="SHP15" s="5">
        <v>165347.52</v>
      </c>
      <c r="SHQ15" s="5">
        <v>165347.52</v>
      </c>
      <c r="SHR15" s="5">
        <v>165347.52</v>
      </c>
      <c r="SHS15" s="5">
        <v>165347.52</v>
      </c>
      <c r="SHT15" s="5">
        <v>165347.52</v>
      </c>
      <c r="SHU15" s="5">
        <v>165347.52</v>
      </c>
      <c r="SHV15" s="5">
        <v>165347.52</v>
      </c>
      <c r="SHW15" s="5">
        <v>165347.52</v>
      </c>
      <c r="SHX15" s="5">
        <v>165347.52</v>
      </c>
      <c r="SHY15" s="5">
        <v>165347.52</v>
      </c>
      <c r="SHZ15" s="5">
        <v>165347.52</v>
      </c>
      <c r="SIA15" s="5">
        <v>165347.52</v>
      </c>
      <c r="SIB15" s="5">
        <v>165347.52</v>
      </c>
      <c r="SIC15" s="5">
        <v>165347.52</v>
      </c>
      <c r="SID15" s="5">
        <v>165347.52</v>
      </c>
      <c r="SIE15" s="5">
        <v>165347.52</v>
      </c>
      <c r="SIF15" s="5">
        <v>165347.52</v>
      </c>
      <c r="SIG15" s="5">
        <v>165347.52</v>
      </c>
      <c r="SIH15" s="5">
        <v>165347.52</v>
      </c>
      <c r="SII15" s="5">
        <v>165347.52</v>
      </c>
      <c r="SIJ15" s="5">
        <v>165347.52</v>
      </c>
      <c r="SIK15" s="5">
        <v>165347.52</v>
      </c>
      <c r="SIL15" s="5">
        <v>165347.52</v>
      </c>
      <c r="SIM15" s="5">
        <v>165347.52</v>
      </c>
      <c r="SIN15" s="5">
        <v>165347.52</v>
      </c>
      <c r="SIO15" s="5">
        <v>165347.52</v>
      </c>
      <c r="SIP15" s="5">
        <v>165347.52</v>
      </c>
      <c r="SIQ15" s="5">
        <v>165347.52</v>
      </c>
      <c r="SIR15" s="5">
        <v>165347.52</v>
      </c>
      <c r="SIS15" s="5">
        <v>165347.52</v>
      </c>
      <c r="SIT15" s="5">
        <v>165347.52</v>
      </c>
      <c r="SIU15" s="5">
        <v>165347.52</v>
      </c>
      <c r="SIV15" s="5">
        <v>165347.52</v>
      </c>
      <c r="SIW15" s="5">
        <v>165347.52</v>
      </c>
      <c r="SIX15" s="5">
        <v>165347.52</v>
      </c>
      <c r="SIY15" s="5">
        <v>165347.52</v>
      </c>
      <c r="SIZ15" s="5">
        <v>165347.52</v>
      </c>
      <c r="SJA15" s="5">
        <v>165347.52</v>
      </c>
      <c r="SJB15" s="5">
        <v>165347.52</v>
      </c>
      <c r="SJC15" s="5">
        <v>165347.52</v>
      </c>
      <c r="SJD15" s="5">
        <v>165347.52</v>
      </c>
      <c r="SJE15" s="5">
        <v>165347.52</v>
      </c>
      <c r="SJF15" s="5">
        <v>165347.52</v>
      </c>
      <c r="SJG15" s="5">
        <v>165347.52</v>
      </c>
      <c r="SJH15" s="5">
        <v>165347.52</v>
      </c>
      <c r="SJI15" s="5">
        <v>165347.52</v>
      </c>
      <c r="SJJ15" s="5">
        <v>165347.52</v>
      </c>
      <c r="SJK15" s="5">
        <v>165347.52</v>
      </c>
      <c r="SJL15" s="5">
        <v>165347.52</v>
      </c>
      <c r="SJM15" s="5">
        <v>165347.52</v>
      </c>
      <c r="SJN15" s="5">
        <v>165347.52</v>
      </c>
      <c r="SJO15" s="5">
        <v>165347.52</v>
      </c>
      <c r="SJP15" s="5">
        <v>165347.52</v>
      </c>
      <c r="SJQ15" s="5">
        <v>165347.52</v>
      </c>
      <c r="SJR15" s="5">
        <v>165347.52</v>
      </c>
      <c r="SJS15" s="5">
        <v>165347.52</v>
      </c>
      <c r="SJT15" s="5">
        <v>165347.52</v>
      </c>
      <c r="SJU15" s="5">
        <v>165347.52</v>
      </c>
      <c r="SJV15" s="5">
        <v>165347.52</v>
      </c>
      <c r="SJW15" s="5">
        <v>165347.52</v>
      </c>
      <c r="SJX15" s="5">
        <v>165347.52</v>
      </c>
      <c r="SJY15" s="5">
        <v>165347.52</v>
      </c>
      <c r="SJZ15" s="5">
        <v>165347.52</v>
      </c>
      <c r="SKA15" s="5">
        <v>165347.52</v>
      </c>
      <c r="SKB15" s="5">
        <v>165347.52</v>
      </c>
      <c r="SKC15" s="5">
        <v>165347.52</v>
      </c>
      <c r="SKD15" s="5">
        <v>165347.52</v>
      </c>
      <c r="SKE15" s="5">
        <v>165347.52</v>
      </c>
      <c r="SKF15" s="5">
        <v>165347.52</v>
      </c>
      <c r="SKG15" s="5">
        <v>165347.52</v>
      </c>
      <c r="SKH15" s="5">
        <v>165347.52</v>
      </c>
      <c r="SKI15" s="5">
        <v>165347.52</v>
      </c>
      <c r="SKJ15" s="5">
        <v>165347.52</v>
      </c>
      <c r="SKK15" s="5">
        <v>165347.52</v>
      </c>
      <c r="SKL15" s="5">
        <v>165347.52</v>
      </c>
      <c r="SKM15" s="5">
        <v>165347.52</v>
      </c>
      <c r="SKN15" s="5">
        <v>165347.52</v>
      </c>
      <c r="SKO15" s="5">
        <v>165347.52</v>
      </c>
      <c r="SKP15" s="5">
        <v>165347.52</v>
      </c>
      <c r="SKQ15" s="5">
        <v>165347.52</v>
      </c>
      <c r="SKR15" s="5">
        <v>165347.52</v>
      </c>
      <c r="SKS15" s="5">
        <v>165347.52</v>
      </c>
      <c r="SKT15" s="5">
        <v>165347.52</v>
      </c>
      <c r="SKU15" s="5">
        <v>165347.52</v>
      </c>
      <c r="SKV15" s="5">
        <v>165347.52</v>
      </c>
      <c r="SKW15" s="5">
        <v>165347.52</v>
      </c>
      <c r="SKX15" s="5">
        <v>165347.52</v>
      </c>
      <c r="SKY15" s="5">
        <v>165347.52</v>
      </c>
      <c r="SKZ15" s="5">
        <v>165347.52</v>
      </c>
      <c r="SLA15" s="5">
        <v>165347.52</v>
      </c>
      <c r="SLB15" s="5">
        <v>165347.52</v>
      </c>
      <c r="SLC15" s="5">
        <v>165347.52</v>
      </c>
      <c r="SLD15" s="5">
        <v>165347.52</v>
      </c>
      <c r="SLE15" s="5">
        <v>165347.52</v>
      </c>
      <c r="SLF15" s="5">
        <v>165347.52</v>
      </c>
      <c r="SLG15" s="5">
        <v>165347.52</v>
      </c>
      <c r="SLH15" s="5">
        <v>165347.52</v>
      </c>
      <c r="SLI15" s="5">
        <v>165347.52</v>
      </c>
      <c r="SLJ15" s="5">
        <v>165347.52</v>
      </c>
      <c r="SLK15" s="5">
        <v>165347.52</v>
      </c>
      <c r="SLL15" s="5">
        <v>165347.52</v>
      </c>
      <c r="SLM15" s="5">
        <v>165347.52</v>
      </c>
      <c r="SLN15" s="5">
        <v>165347.52</v>
      </c>
      <c r="SLO15" s="5">
        <v>165347.52</v>
      </c>
      <c r="SLP15" s="5">
        <v>165347.52</v>
      </c>
      <c r="SLQ15" s="5">
        <v>165347.52</v>
      </c>
      <c r="SLR15" s="5">
        <v>165347.52</v>
      </c>
      <c r="SLS15" s="5">
        <v>165347.52</v>
      </c>
      <c r="SLT15" s="5">
        <v>165347.52</v>
      </c>
      <c r="SLU15" s="5">
        <v>165347.52</v>
      </c>
      <c r="SLV15" s="5">
        <v>165347.52</v>
      </c>
      <c r="SLW15" s="5">
        <v>165347.52</v>
      </c>
      <c r="SLX15" s="5">
        <v>165347.52</v>
      </c>
      <c r="SLY15" s="5">
        <v>165347.52</v>
      </c>
      <c r="SLZ15" s="5">
        <v>165347.52</v>
      </c>
      <c r="SMA15" s="5">
        <v>165347.52</v>
      </c>
      <c r="SMB15" s="5">
        <v>165347.52</v>
      </c>
      <c r="SMC15" s="5">
        <v>165347.52</v>
      </c>
      <c r="SMD15" s="5">
        <v>165347.52</v>
      </c>
      <c r="SME15" s="5">
        <v>165347.52</v>
      </c>
      <c r="SMF15" s="5">
        <v>165347.52</v>
      </c>
      <c r="SMG15" s="5">
        <v>165347.52</v>
      </c>
      <c r="SMH15" s="5">
        <v>165347.52</v>
      </c>
      <c r="SMI15" s="5">
        <v>165347.52</v>
      </c>
      <c r="SMJ15" s="5">
        <v>165347.52</v>
      </c>
      <c r="SMK15" s="5">
        <v>165347.52</v>
      </c>
      <c r="SML15" s="5">
        <v>165347.52</v>
      </c>
      <c r="SMM15" s="5">
        <v>165347.52</v>
      </c>
      <c r="SMN15" s="5">
        <v>165347.52</v>
      </c>
      <c r="SMO15" s="5">
        <v>165347.52</v>
      </c>
      <c r="SMP15" s="5">
        <v>165347.52</v>
      </c>
      <c r="SMQ15" s="5">
        <v>165347.52</v>
      </c>
      <c r="SMR15" s="5">
        <v>165347.52</v>
      </c>
      <c r="SMS15" s="5">
        <v>165347.52</v>
      </c>
      <c r="SMT15" s="5">
        <v>165347.52</v>
      </c>
      <c r="SMU15" s="5">
        <v>165347.52</v>
      </c>
      <c r="SMV15" s="5">
        <v>165347.52</v>
      </c>
      <c r="SMW15" s="5">
        <v>165347.52</v>
      </c>
      <c r="SMX15" s="5">
        <v>165347.52</v>
      </c>
      <c r="SMY15" s="5">
        <v>165347.52</v>
      </c>
      <c r="SMZ15" s="5">
        <v>165347.52</v>
      </c>
      <c r="SNA15" s="5">
        <v>165347.52</v>
      </c>
      <c r="SNB15" s="5">
        <v>165347.52</v>
      </c>
      <c r="SNC15" s="5">
        <v>165347.52</v>
      </c>
      <c r="SND15" s="5">
        <v>165347.52</v>
      </c>
      <c r="SNE15" s="5">
        <v>165347.52</v>
      </c>
      <c r="SNF15" s="5">
        <v>165347.52</v>
      </c>
      <c r="SNG15" s="5">
        <v>165347.52</v>
      </c>
      <c r="SNH15" s="5">
        <v>165347.52</v>
      </c>
      <c r="SNI15" s="5">
        <v>165347.52</v>
      </c>
      <c r="SNJ15" s="5">
        <v>165347.52</v>
      </c>
      <c r="SNK15" s="5">
        <v>165347.52</v>
      </c>
      <c r="SNL15" s="5">
        <v>165347.52</v>
      </c>
      <c r="SNM15" s="5">
        <v>165347.52</v>
      </c>
      <c r="SNN15" s="5">
        <v>165347.52</v>
      </c>
      <c r="SNO15" s="5">
        <v>165347.52</v>
      </c>
      <c r="SNP15" s="5">
        <v>165347.52</v>
      </c>
      <c r="SNQ15" s="5">
        <v>165347.52</v>
      </c>
      <c r="SNR15" s="5">
        <v>165347.52</v>
      </c>
      <c r="SNS15" s="5">
        <v>165347.52</v>
      </c>
      <c r="SNT15" s="5">
        <v>165347.52</v>
      </c>
      <c r="SNU15" s="5">
        <v>165347.52</v>
      </c>
      <c r="SNV15" s="5">
        <v>165347.52</v>
      </c>
      <c r="SNW15" s="5">
        <v>165347.52</v>
      </c>
      <c r="SNX15" s="5">
        <v>165347.52</v>
      </c>
      <c r="SNY15" s="5">
        <v>165347.52</v>
      </c>
      <c r="SNZ15" s="5">
        <v>165347.52</v>
      </c>
      <c r="SOA15" s="5">
        <v>165347.52</v>
      </c>
      <c r="SOB15" s="5">
        <v>165347.52</v>
      </c>
      <c r="SOC15" s="5">
        <v>165347.52</v>
      </c>
      <c r="SOD15" s="5">
        <v>165347.52</v>
      </c>
      <c r="SOE15" s="5">
        <v>165347.52</v>
      </c>
      <c r="SOF15" s="5">
        <v>165347.52</v>
      </c>
      <c r="SOG15" s="5">
        <v>165347.52</v>
      </c>
      <c r="SOH15" s="5">
        <v>165347.52</v>
      </c>
      <c r="SOI15" s="5">
        <v>165347.52</v>
      </c>
      <c r="SOJ15" s="5">
        <v>165347.52</v>
      </c>
      <c r="SOK15" s="5">
        <v>165347.52</v>
      </c>
      <c r="SOL15" s="5">
        <v>165347.52</v>
      </c>
      <c r="SOM15" s="5">
        <v>165347.52</v>
      </c>
      <c r="SON15" s="5">
        <v>165347.52</v>
      </c>
      <c r="SOO15" s="5">
        <v>165347.52</v>
      </c>
      <c r="SOP15" s="5">
        <v>165347.52</v>
      </c>
      <c r="SOQ15" s="5">
        <v>165347.52</v>
      </c>
      <c r="SOR15" s="5">
        <v>165347.52</v>
      </c>
      <c r="SOS15" s="5">
        <v>165347.52</v>
      </c>
      <c r="SOT15" s="5">
        <v>165347.52</v>
      </c>
      <c r="SOU15" s="5">
        <v>165347.52</v>
      </c>
      <c r="SOV15" s="5">
        <v>165347.52</v>
      </c>
      <c r="SOW15" s="5">
        <v>165347.52</v>
      </c>
      <c r="SOX15" s="5">
        <v>165347.52</v>
      </c>
      <c r="SOY15" s="5">
        <v>165347.52</v>
      </c>
      <c r="SOZ15" s="5">
        <v>165347.52</v>
      </c>
      <c r="SPA15" s="5">
        <v>165347.52</v>
      </c>
      <c r="SPB15" s="5">
        <v>165347.52</v>
      </c>
      <c r="SPC15" s="5">
        <v>165347.52</v>
      </c>
      <c r="SPD15" s="5">
        <v>165347.52</v>
      </c>
      <c r="SPE15" s="5">
        <v>165347.52</v>
      </c>
      <c r="SPF15" s="5">
        <v>165347.52</v>
      </c>
      <c r="SPG15" s="5">
        <v>165347.52</v>
      </c>
      <c r="SPH15" s="5">
        <v>165347.52</v>
      </c>
      <c r="SPI15" s="5">
        <v>165347.52</v>
      </c>
      <c r="SPJ15" s="5">
        <v>165347.52</v>
      </c>
      <c r="SPK15" s="5">
        <v>165347.52</v>
      </c>
      <c r="SPL15" s="5">
        <v>165347.52</v>
      </c>
      <c r="SPM15" s="5">
        <v>165347.52</v>
      </c>
      <c r="SPN15" s="5">
        <v>165347.52</v>
      </c>
      <c r="SPO15" s="5">
        <v>165347.52</v>
      </c>
      <c r="SPP15" s="5">
        <v>165347.52</v>
      </c>
      <c r="SPQ15" s="5">
        <v>165347.52</v>
      </c>
      <c r="SPR15" s="5">
        <v>165347.52</v>
      </c>
      <c r="SPS15" s="5">
        <v>165347.52</v>
      </c>
      <c r="SPT15" s="5">
        <v>165347.52</v>
      </c>
      <c r="SPU15" s="5">
        <v>165347.52</v>
      </c>
      <c r="SPV15" s="5">
        <v>165347.52</v>
      </c>
      <c r="SPW15" s="5">
        <v>165347.52</v>
      </c>
      <c r="SPX15" s="5">
        <v>165347.52</v>
      </c>
      <c r="SPY15" s="5">
        <v>165347.52</v>
      </c>
      <c r="SPZ15" s="5">
        <v>165347.52</v>
      </c>
      <c r="SQA15" s="5">
        <v>165347.52</v>
      </c>
      <c r="SQB15" s="5">
        <v>165347.52</v>
      </c>
      <c r="SQC15" s="5">
        <v>165347.52</v>
      </c>
      <c r="SQD15" s="5">
        <v>165347.52</v>
      </c>
      <c r="SQE15" s="5">
        <v>165347.52</v>
      </c>
      <c r="SQF15" s="5">
        <v>165347.52</v>
      </c>
      <c r="SQG15" s="5">
        <v>165347.52</v>
      </c>
      <c r="SQH15" s="5">
        <v>165347.52</v>
      </c>
      <c r="SQI15" s="5">
        <v>165347.52</v>
      </c>
      <c r="SQJ15" s="5">
        <v>165347.52</v>
      </c>
      <c r="SQK15" s="5">
        <v>165347.52</v>
      </c>
      <c r="SQL15" s="5">
        <v>165347.52</v>
      </c>
      <c r="SQM15" s="5">
        <v>165347.52</v>
      </c>
      <c r="SQN15" s="5">
        <v>165347.52</v>
      </c>
      <c r="SQO15" s="5">
        <v>165347.52</v>
      </c>
      <c r="SQP15" s="5">
        <v>165347.52</v>
      </c>
      <c r="SQQ15" s="5">
        <v>165347.52</v>
      </c>
      <c r="SQR15" s="5">
        <v>165347.52</v>
      </c>
      <c r="SQS15" s="5">
        <v>165347.52</v>
      </c>
      <c r="SQT15" s="5">
        <v>165347.52</v>
      </c>
      <c r="SQU15" s="5">
        <v>165347.52</v>
      </c>
      <c r="SQV15" s="5">
        <v>165347.52</v>
      </c>
      <c r="SQW15" s="5">
        <v>165347.52</v>
      </c>
      <c r="SQX15" s="5">
        <v>165347.52</v>
      </c>
      <c r="SQY15" s="5">
        <v>165347.52</v>
      </c>
      <c r="SQZ15" s="5">
        <v>165347.52</v>
      </c>
      <c r="SRA15" s="5">
        <v>165347.52</v>
      </c>
      <c r="SRB15" s="5">
        <v>165347.52</v>
      </c>
      <c r="SRC15" s="5">
        <v>165347.52</v>
      </c>
      <c r="SRD15" s="5">
        <v>165347.52</v>
      </c>
      <c r="SRE15" s="5">
        <v>165347.52</v>
      </c>
      <c r="SRF15" s="5">
        <v>165347.52</v>
      </c>
      <c r="SRG15" s="5">
        <v>165347.52</v>
      </c>
      <c r="SRH15" s="5">
        <v>165347.52</v>
      </c>
      <c r="SRI15" s="5">
        <v>165347.52</v>
      </c>
      <c r="SRJ15" s="5">
        <v>165347.52</v>
      </c>
      <c r="SRK15" s="5">
        <v>165347.52</v>
      </c>
      <c r="SRL15" s="5">
        <v>165347.52</v>
      </c>
      <c r="SRM15" s="5">
        <v>165347.52</v>
      </c>
      <c r="SRN15" s="5">
        <v>165347.52</v>
      </c>
      <c r="SRO15" s="5">
        <v>165347.52</v>
      </c>
      <c r="SRP15" s="5">
        <v>165347.52</v>
      </c>
      <c r="SRQ15" s="5">
        <v>165347.52</v>
      </c>
      <c r="SRR15" s="5">
        <v>165347.52</v>
      </c>
      <c r="SRS15" s="5">
        <v>165347.52</v>
      </c>
      <c r="SRT15" s="5">
        <v>165347.52</v>
      </c>
      <c r="SRU15" s="5">
        <v>165347.52</v>
      </c>
      <c r="SRV15" s="5">
        <v>165347.52</v>
      </c>
      <c r="SRW15" s="5">
        <v>165347.52</v>
      </c>
      <c r="SRX15" s="5">
        <v>165347.52</v>
      </c>
      <c r="SRY15" s="5">
        <v>165347.52</v>
      </c>
      <c r="SRZ15" s="5">
        <v>165347.52</v>
      </c>
      <c r="SSA15" s="5">
        <v>165347.52</v>
      </c>
      <c r="SSB15" s="5">
        <v>165347.52</v>
      </c>
      <c r="SSC15" s="5">
        <v>165347.52</v>
      </c>
      <c r="SSD15" s="5">
        <v>165347.52</v>
      </c>
      <c r="SSE15" s="5">
        <v>165347.52</v>
      </c>
      <c r="SSF15" s="5">
        <v>165347.52</v>
      </c>
      <c r="SSG15" s="5">
        <v>165347.52</v>
      </c>
      <c r="SSH15" s="5">
        <v>165347.52</v>
      </c>
      <c r="SSI15" s="5">
        <v>165347.52</v>
      </c>
      <c r="SSJ15" s="5">
        <v>165347.52</v>
      </c>
      <c r="SSK15" s="5">
        <v>165347.52</v>
      </c>
      <c r="SSL15" s="5">
        <v>165347.52</v>
      </c>
      <c r="SSM15" s="5">
        <v>165347.52</v>
      </c>
      <c r="SSN15" s="5">
        <v>165347.52</v>
      </c>
      <c r="SSO15" s="5">
        <v>165347.52</v>
      </c>
      <c r="SSP15" s="5">
        <v>165347.52</v>
      </c>
      <c r="SSQ15" s="5">
        <v>165347.52</v>
      </c>
      <c r="SSR15" s="5">
        <v>165347.52</v>
      </c>
      <c r="SSS15" s="5">
        <v>165347.52</v>
      </c>
      <c r="SST15" s="5">
        <v>165347.52</v>
      </c>
      <c r="SSU15" s="5">
        <v>165347.52</v>
      </c>
      <c r="SSV15" s="5">
        <v>165347.52</v>
      </c>
      <c r="SSW15" s="5">
        <v>165347.52</v>
      </c>
      <c r="SSX15" s="5">
        <v>165347.52</v>
      </c>
      <c r="SSY15" s="5">
        <v>165347.52</v>
      </c>
      <c r="SSZ15" s="5">
        <v>165347.52</v>
      </c>
      <c r="STA15" s="5">
        <v>165347.52</v>
      </c>
      <c r="STB15" s="5">
        <v>165347.52</v>
      </c>
      <c r="STC15" s="5">
        <v>165347.52</v>
      </c>
      <c r="STD15" s="5">
        <v>165347.52</v>
      </c>
      <c r="STE15" s="5">
        <v>165347.52</v>
      </c>
      <c r="STF15" s="5">
        <v>165347.52</v>
      </c>
      <c r="STG15" s="5">
        <v>165347.52</v>
      </c>
      <c r="STH15" s="5">
        <v>165347.52</v>
      </c>
      <c r="STI15" s="5">
        <v>165347.52</v>
      </c>
      <c r="STJ15" s="5">
        <v>165347.52</v>
      </c>
      <c r="STK15" s="5">
        <v>165347.52</v>
      </c>
      <c r="STL15" s="5">
        <v>165347.52</v>
      </c>
      <c r="STM15" s="5">
        <v>165347.52</v>
      </c>
      <c r="STN15" s="5">
        <v>165347.52</v>
      </c>
      <c r="STO15" s="5">
        <v>165347.52</v>
      </c>
      <c r="STP15" s="5">
        <v>165347.52</v>
      </c>
      <c r="STQ15" s="5">
        <v>165347.52</v>
      </c>
      <c r="STR15" s="5">
        <v>165347.52</v>
      </c>
      <c r="STS15" s="5">
        <v>165347.52</v>
      </c>
      <c r="STT15" s="5">
        <v>165347.52</v>
      </c>
      <c r="STU15" s="5">
        <v>165347.52</v>
      </c>
      <c r="STV15" s="5">
        <v>165347.52</v>
      </c>
      <c r="STW15" s="5">
        <v>165347.52</v>
      </c>
      <c r="STX15" s="5">
        <v>165347.52</v>
      </c>
      <c r="STY15" s="5">
        <v>165347.52</v>
      </c>
      <c r="STZ15" s="5">
        <v>165347.52</v>
      </c>
      <c r="SUA15" s="5">
        <v>165347.52</v>
      </c>
      <c r="SUB15" s="5">
        <v>165347.52</v>
      </c>
      <c r="SUC15" s="5">
        <v>165347.52</v>
      </c>
      <c r="SUD15" s="5">
        <v>165347.52</v>
      </c>
      <c r="SUE15" s="5">
        <v>165347.52</v>
      </c>
      <c r="SUF15" s="5">
        <v>165347.52</v>
      </c>
      <c r="SUG15" s="5">
        <v>165347.52</v>
      </c>
      <c r="SUH15" s="5">
        <v>165347.52</v>
      </c>
      <c r="SUI15" s="5">
        <v>165347.52</v>
      </c>
      <c r="SUJ15" s="5">
        <v>165347.52</v>
      </c>
      <c r="SUK15" s="5">
        <v>165347.52</v>
      </c>
      <c r="SUL15" s="5">
        <v>165347.52</v>
      </c>
      <c r="SUM15" s="5">
        <v>165347.52</v>
      </c>
      <c r="SUN15" s="5">
        <v>165347.52</v>
      </c>
      <c r="SUO15" s="5">
        <v>165347.52</v>
      </c>
      <c r="SUP15" s="5">
        <v>165347.52</v>
      </c>
      <c r="SUQ15" s="5">
        <v>165347.52</v>
      </c>
      <c r="SUR15" s="5">
        <v>165347.52</v>
      </c>
      <c r="SUS15" s="5">
        <v>165347.52</v>
      </c>
      <c r="SUT15" s="5">
        <v>165347.52</v>
      </c>
      <c r="SUU15" s="5">
        <v>165347.52</v>
      </c>
      <c r="SUV15" s="5">
        <v>165347.52</v>
      </c>
      <c r="SUW15" s="5">
        <v>165347.52</v>
      </c>
      <c r="SUX15" s="5">
        <v>165347.52</v>
      </c>
      <c r="SUY15" s="5">
        <v>165347.52</v>
      </c>
      <c r="SUZ15" s="5">
        <v>165347.52</v>
      </c>
      <c r="SVA15" s="5">
        <v>165347.52</v>
      </c>
      <c r="SVB15" s="5">
        <v>165347.52</v>
      </c>
      <c r="SVC15" s="5">
        <v>165347.52</v>
      </c>
      <c r="SVD15" s="5">
        <v>165347.52</v>
      </c>
      <c r="SVE15" s="5">
        <v>165347.52</v>
      </c>
      <c r="SVF15" s="5">
        <v>165347.52</v>
      </c>
      <c r="SVG15" s="5">
        <v>165347.52</v>
      </c>
      <c r="SVH15" s="5">
        <v>165347.52</v>
      </c>
      <c r="SVI15" s="5">
        <v>165347.52</v>
      </c>
      <c r="SVJ15" s="5">
        <v>165347.52</v>
      </c>
      <c r="SVK15" s="5">
        <v>165347.52</v>
      </c>
      <c r="SVL15" s="5">
        <v>165347.52</v>
      </c>
      <c r="SVM15" s="5">
        <v>165347.52</v>
      </c>
      <c r="SVN15" s="5">
        <v>165347.52</v>
      </c>
      <c r="SVO15" s="5">
        <v>165347.52</v>
      </c>
      <c r="SVP15" s="5">
        <v>165347.52</v>
      </c>
      <c r="SVQ15" s="5">
        <v>165347.52</v>
      </c>
      <c r="SVR15" s="5">
        <v>165347.52</v>
      </c>
      <c r="SVS15" s="5">
        <v>165347.52</v>
      </c>
      <c r="SVT15" s="5">
        <v>165347.52</v>
      </c>
      <c r="SVU15" s="5">
        <v>165347.52</v>
      </c>
      <c r="SVV15" s="5">
        <v>165347.52</v>
      </c>
      <c r="SVW15" s="5">
        <v>165347.52</v>
      </c>
      <c r="SVX15" s="5">
        <v>165347.52</v>
      </c>
      <c r="SVY15" s="5">
        <v>165347.52</v>
      </c>
      <c r="SVZ15" s="5">
        <v>165347.52</v>
      </c>
      <c r="SWA15" s="5">
        <v>165347.52</v>
      </c>
      <c r="SWB15" s="5">
        <v>165347.52</v>
      </c>
      <c r="SWC15" s="5">
        <v>165347.52</v>
      </c>
      <c r="SWD15" s="5">
        <v>165347.52</v>
      </c>
      <c r="SWE15" s="5">
        <v>165347.52</v>
      </c>
      <c r="SWF15" s="5">
        <v>165347.52</v>
      </c>
      <c r="SWG15" s="5">
        <v>165347.52</v>
      </c>
      <c r="SWH15" s="5">
        <v>165347.52</v>
      </c>
      <c r="SWI15" s="5">
        <v>165347.52</v>
      </c>
      <c r="SWJ15" s="5">
        <v>165347.52</v>
      </c>
      <c r="SWK15" s="5">
        <v>165347.52</v>
      </c>
      <c r="SWL15" s="5">
        <v>165347.52</v>
      </c>
      <c r="SWM15" s="5">
        <v>165347.52</v>
      </c>
      <c r="SWN15" s="5">
        <v>165347.52</v>
      </c>
      <c r="SWO15" s="5">
        <v>165347.52</v>
      </c>
      <c r="SWP15" s="5">
        <v>165347.52</v>
      </c>
      <c r="SWQ15" s="5">
        <v>165347.52</v>
      </c>
      <c r="SWR15" s="5">
        <v>165347.52</v>
      </c>
      <c r="SWS15" s="5">
        <v>165347.52</v>
      </c>
      <c r="SWT15" s="5">
        <v>165347.52</v>
      </c>
      <c r="SWU15" s="5">
        <v>165347.52</v>
      </c>
      <c r="SWV15" s="5">
        <v>165347.52</v>
      </c>
      <c r="SWW15" s="5">
        <v>165347.52</v>
      </c>
      <c r="SWX15" s="5">
        <v>165347.52</v>
      </c>
      <c r="SWY15" s="5">
        <v>165347.52</v>
      </c>
      <c r="SWZ15" s="5">
        <v>165347.52</v>
      </c>
      <c r="SXA15" s="5">
        <v>165347.52</v>
      </c>
      <c r="SXB15" s="5">
        <v>165347.52</v>
      </c>
      <c r="SXC15" s="5">
        <v>165347.52</v>
      </c>
      <c r="SXD15" s="5">
        <v>165347.52</v>
      </c>
      <c r="SXE15" s="5">
        <v>165347.52</v>
      </c>
      <c r="SXF15" s="5">
        <v>165347.52</v>
      </c>
      <c r="SXG15" s="5">
        <v>165347.52</v>
      </c>
      <c r="SXH15" s="5">
        <v>165347.52</v>
      </c>
      <c r="SXI15" s="5">
        <v>165347.52</v>
      </c>
      <c r="SXJ15" s="5">
        <v>165347.52</v>
      </c>
      <c r="SXK15" s="5">
        <v>165347.52</v>
      </c>
      <c r="SXL15" s="5">
        <v>165347.52</v>
      </c>
      <c r="SXM15" s="5">
        <v>165347.52</v>
      </c>
      <c r="SXN15" s="5">
        <v>165347.52</v>
      </c>
      <c r="SXO15" s="5">
        <v>165347.52</v>
      </c>
      <c r="SXP15" s="5">
        <v>165347.52</v>
      </c>
      <c r="SXQ15" s="5">
        <v>165347.52</v>
      </c>
      <c r="SXR15" s="5">
        <v>165347.52</v>
      </c>
      <c r="SXS15" s="5">
        <v>165347.52</v>
      </c>
      <c r="SXT15" s="5">
        <v>165347.52</v>
      </c>
      <c r="SXU15" s="5">
        <v>165347.52</v>
      </c>
      <c r="SXV15" s="5">
        <v>165347.52</v>
      </c>
      <c r="SXW15" s="5">
        <v>165347.52</v>
      </c>
      <c r="SXX15" s="5">
        <v>165347.52</v>
      </c>
      <c r="SXY15" s="5">
        <v>165347.52</v>
      </c>
      <c r="SXZ15" s="5">
        <v>165347.52</v>
      </c>
      <c r="SYA15" s="5">
        <v>165347.52</v>
      </c>
      <c r="SYB15" s="5">
        <v>165347.52</v>
      </c>
      <c r="SYC15" s="5">
        <v>165347.52</v>
      </c>
      <c r="SYD15" s="5">
        <v>165347.52</v>
      </c>
      <c r="SYE15" s="5">
        <v>165347.52</v>
      </c>
      <c r="SYF15" s="5">
        <v>165347.52</v>
      </c>
      <c r="SYG15" s="5">
        <v>165347.52</v>
      </c>
      <c r="SYH15" s="5">
        <v>165347.52</v>
      </c>
      <c r="SYI15" s="5">
        <v>165347.52</v>
      </c>
      <c r="SYJ15" s="5">
        <v>165347.52</v>
      </c>
      <c r="SYK15" s="5">
        <v>165347.52</v>
      </c>
      <c r="SYL15" s="5">
        <v>165347.52</v>
      </c>
      <c r="SYM15" s="5">
        <v>165347.52</v>
      </c>
      <c r="SYN15" s="5">
        <v>165347.52</v>
      </c>
      <c r="SYO15" s="5">
        <v>165347.52</v>
      </c>
      <c r="SYP15" s="5">
        <v>165347.52</v>
      </c>
      <c r="SYQ15" s="5">
        <v>165347.52</v>
      </c>
      <c r="SYR15" s="5">
        <v>165347.52</v>
      </c>
      <c r="SYS15" s="5">
        <v>165347.52</v>
      </c>
      <c r="SYT15" s="5">
        <v>165347.52</v>
      </c>
      <c r="SYU15" s="5">
        <v>165347.52</v>
      </c>
      <c r="SYV15" s="5">
        <v>165347.52</v>
      </c>
      <c r="SYW15" s="5">
        <v>165347.52</v>
      </c>
      <c r="SYX15" s="5">
        <v>165347.52</v>
      </c>
      <c r="SYY15" s="5">
        <v>165347.52</v>
      </c>
      <c r="SYZ15" s="5">
        <v>165347.52</v>
      </c>
      <c r="SZA15" s="5">
        <v>165347.52</v>
      </c>
      <c r="SZB15" s="5">
        <v>165347.52</v>
      </c>
      <c r="SZC15" s="5">
        <v>165347.52</v>
      </c>
      <c r="SZD15" s="5">
        <v>165347.52</v>
      </c>
      <c r="SZE15" s="5">
        <v>165347.52</v>
      </c>
      <c r="SZF15" s="5">
        <v>165347.52</v>
      </c>
      <c r="SZG15" s="5">
        <v>165347.52</v>
      </c>
      <c r="SZH15" s="5">
        <v>165347.52</v>
      </c>
      <c r="SZI15" s="5">
        <v>165347.52</v>
      </c>
      <c r="SZJ15" s="5">
        <v>165347.52</v>
      </c>
      <c r="SZK15" s="5">
        <v>165347.52</v>
      </c>
      <c r="SZL15" s="5">
        <v>165347.52</v>
      </c>
      <c r="SZM15" s="5">
        <v>165347.52</v>
      </c>
      <c r="SZN15" s="5">
        <v>165347.52</v>
      </c>
      <c r="SZO15" s="5">
        <v>165347.52</v>
      </c>
      <c r="SZP15" s="5">
        <v>165347.52</v>
      </c>
      <c r="SZQ15" s="5">
        <v>165347.52</v>
      </c>
      <c r="SZR15" s="5">
        <v>165347.52</v>
      </c>
      <c r="SZS15" s="5">
        <v>165347.52</v>
      </c>
      <c r="SZT15" s="5">
        <v>165347.52</v>
      </c>
      <c r="SZU15" s="5">
        <v>165347.52</v>
      </c>
      <c r="SZV15" s="5">
        <v>165347.52</v>
      </c>
      <c r="SZW15" s="5">
        <v>165347.52</v>
      </c>
      <c r="SZX15" s="5">
        <v>165347.52</v>
      </c>
      <c r="SZY15" s="5">
        <v>165347.52</v>
      </c>
      <c r="SZZ15" s="5">
        <v>165347.52</v>
      </c>
      <c r="TAA15" s="5">
        <v>165347.52</v>
      </c>
      <c r="TAB15" s="5">
        <v>165347.52</v>
      </c>
      <c r="TAC15" s="5">
        <v>165347.52</v>
      </c>
      <c r="TAD15" s="5">
        <v>165347.52</v>
      </c>
      <c r="TAE15" s="5">
        <v>165347.52</v>
      </c>
      <c r="TAF15" s="5">
        <v>165347.52</v>
      </c>
      <c r="TAG15" s="5">
        <v>165347.52</v>
      </c>
      <c r="TAH15" s="5">
        <v>165347.52</v>
      </c>
      <c r="TAI15" s="5">
        <v>165347.52</v>
      </c>
      <c r="TAJ15" s="5">
        <v>165347.52</v>
      </c>
      <c r="TAK15" s="5">
        <v>165347.52</v>
      </c>
      <c r="TAL15" s="5">
        <v>165347.52</v>
      </c>
      <c r="TAM15" s="5">
        <v>165347.52</v>
      </c>
      <c r="TAN15" s="5">
        <v>165347.52</v>
      </c>
      <c r="TAO15" s="5">
        <v>165347.52</v>
      </c>
      <c r="TAP15" s="5">
        <v>165347.52</v>
      </c>
      <c r="TAQ15" s="5">
        <v>165347.52</v>
      </c>
      <c r="TAR15" s="5">
        <v>165347.52</v>
      </c>
      <c r="TAS15" s="5">
        <v>165347.52</v>
      </c>
      <c r="TAT15" s="5">
        <v>165347.52</v>
      </c>
      <c r="TAU15" s="5">
        <v>165347.52</v>
      </c>
      <c r="TAV15" s="5">
        <v>165347.52</v>
      </c>
      <c r="TAW15" s="5">
        <v>165347.52</v>
      </c>
      <c r="TAX15" s="5">
        <v>165347.52</v>
      </c>
      <c r="TAY15" s="5">
        <v>165347.52</v>
      </c>
      <c r="TAZ15" s="5">
        <v>165347.52</v>
      </c>
      <c r="TBA15" s="5">
        <v>165347.52</v>
      </c>
      <c r="TBB15" s="5">
        <v>165347.52</v>
      </c>
      <c r="TBC15" s="5">
        <v>165347.52</v>
      </c>
      <c r="TBD15" s="5">
        <v>165347.52</v>
      </c>
      <c r="TBE15" s="5">
        <v>165347.52</v>
      </c>
      <c r="TBF15" s="5">
        <v>165347.52</v>
      </c>
      <c r="TBG15" s="5">
        <v>165347.52</v>
      </c>
      <c r="TBH15" s="5">
        <v>165347.52</v>
      </c>
      <c r="TBI15" s="5">
        <v>165347.52</v>
      </c>
      <c r="TBJ15" s="5">
        <v>165347.52</v>
      </c>
      <c r="TBK15" s="5">
        <v>165347.52</v>
      </c>
      <c r="TBL15" s="5">
        <v>165347.52</v>
      </c>
      <c r="TBM15" s="5">
        <v>165347.52</v>
      </c>
      <c r="TBN15" s="5">
        <v>165347.52</v>
      </c>
      <c r="TBO15" s="5">
        <v>165347.52</v>
      </c>
      <c r="TBP15" s="5">
        <v>165347.52</v>
      </c>
      <c r="TBQ15" s="5">
        <v>165347.52</v>
      </c>
      <c r="TBR15" s="5">
        <v>165347.52</v>
      </c>
      <c r="TBS15" s="5">
        <v>165347.52</v>
      </c>
      <c r="TBT15" s="5">
        <v>165347.52</v>
      </c>
      <c r="TBU15" s="5">
        <v>165347.52</v>
      </c>
      <c r="TBV15" s="5">
        <v>165347.52</v>
      </c>
      <c r="TBW15" s="5">
        <v>165347.52</v>
      </c>
      <c r="TBX15" s="5">
        <v>165347.52</v>
      </c>
      <c r="TBY15" s="5">
        <v>165347.52</v>
      </c>
      <c r="TBZ15" s="5">
        <v>165347.52</v>
      </c>
      <c r="TCA15" s="5">
        <v>165347.52</v>
      </c>
      <c r="TCB15" s="5">
        <v>165347.52</v>
      </c>
      <c r="TCC15" s="5">
        <v>165347.52</v>
      </c>
      <c r="TCD15" s="5">
        <v>165347.52</v>
      </c>
      <c r="TCE15" s="5">
        <v>165347.52</v>
      </c>
      <c r="TCF15" s="5">
        <v>165347.52</v>
      </c>
      <c r="TCG15" s="5">
        <v>165347.52</v>
      </c>
      <c r="TCH15" s="5">
        <v>165347.52</v>
      </c>
      <c r="TCI15" s="5">
        <v>165347.52</v>
      </c>
      <c r="TCJ15" s="5">
        <v>165347.52</v>
      </c>
      <c r="TCK15" s="5">
        <v>165347.52</v>
      </c>
      <c r="TCL15" s="5">
        <v>165347.52</v>
      </c>
      <c r="TCM15" s="5">
        <v>165347.52</v>
      </c>
      <c r="TCN15" s="5">
        <v>165347.52</v>
      </c>
      <c r="TCO15" s="5">
        <v>165347.52</v>
      </c>
      <c r="TCP15" s="5">
        <v>165347.52</v>
      </c>
      <c r="TCQ15" s="5">
        <v>165347.52</v>
      </c>
      <c r="TCR15" s="5">
        <v>165347.52</v>
      </c>
      <c r="TCS15" s="5">
        <v>165347.52</v>
      </c>
      <c r="TCT15" s="5">
        <v>165347.52</v>
      </c>
      <c r="TCU15" s="5">
        <v>165347.52</v>
      </c>
      <c r="TCV15" s="5">
        <v>165347.52</v>
      </c>
      <c r="TCW15" s="5">
        <v>165347.52</v>
      </c>
      <c r="TCX15" s="5">
        <v>165347.52</v>
      </c>
      <c r="TCY15" s="5">
        <v>165347.52</v>
      </c>
      <c r="TCZ15" s="5">
        <v>165347.52</v>
      </c>
      <c r="TDA15" s="5">
        <v>165347.52</v>
      </c>
      <c r="TDB15" s="5">
        <v>165347.52</v>
      </c>
      <c r="TDC15" s="5">
        <v>165347.52</v>
      </c>
      <c r="TDD15" s="5">
        <v>165347.52</v>
      </c>
      <c r="TDE15" s="5">
        <v>165347.52</v>
      </c>
      <c r="TDF15" s="5">
        <v>165347.52</v>
      </c>
      <c r="TDG15" s="5">
        <v>165347.52</v>
      </c>
      <c r="TDH15" s="5">
        <v>165347.52</v>
      </c>
      <c r="TDI15" s="5">
        <v>165347.52</v>
      </c>
      <c r="TDJ15" s="5">
        <v>165347.52</v>
      </c>
      <c r="TDK15" s="5">
        <v>165347.52</v>
      </c>
      <c r="TDL15" s="5">
        <v>165347.52</v>
      </c>
      <c r="TDM15" s="5">
        <v>165347.52</v>
      </c>
      <c r="TDN15" s="5">
        <v>165347.52</v>
      </c>
      <c r="TDO15" s="5">
        <v>165347.52</v>
      </c>
      <c r="TDP15" s="5">
        <v>165347.52</v>
      </c>
      <c r="TDQ15" s="5">
        <v>165347.52</v>
      </c>
      <c r="TDR15" s="5">
        <v>165347.52</v>
      </c>
      <c r="TDS15" s="5">
        <v>165347.52</v>
      </c>
      <c r="TDT15" s="5">
        <v>165347.52</v>
      </c>
      <c r="TDU15" s="5">
        <v>165347.52</v>
      </c>
      <c r="TDV15" s="5">
        <v>165347.52</v>
      </c>
      <c r="TDW15" s="5">
        <v>165347.52</v>
      </c>
      <c r="TDX15" s="5">
        <v>165347.52</v>
      </c>
      <c r="TDY15" s="5">
        <v>165347.52</v>
      </c>
      <c r="TDZ15" s="5">
        <v>165347.52</v>
      </c>
      <c r="TEA15" s="5">
        <v>165347.52</v>
      </c>
      <c r="TEB15" s="5">
        <v>165347.52</v>
      </c>
      <c r="TEC15" s="5">
        <v>165347.52</v>
      </c>
      <c r="TED15" s="5">
        <v>165347.52</v>
      </c>
      <c r="TEE15" s="5">
        <v>165347.52</v>
      </c>
      <c r="TEF15" s="5">
        <v>165347.52</v>
      </c>
      <c r="TEG15" s="5">
        <v>165347.52</v>
      </c>
      <c r="TEH15" s="5">
        <v>165347.52</v>
      </c>
      <c r="TEI15" s="5">
        <v>165347.52</v>
      </c>
      <c r="TEJ15" s="5">
        <v>165347.52</v>
      </c>
      <c r="TEK15" s="5">
        <v>165347.52</v>
      </c>
      <c r="TEL15" s="5">
        <v>165347.52</v>
      </c>
      <c r="TEM15" s="5">
        <v>165347.52</v>
      </c>
      <c r="TEN15" s="5">
        <v>165347.52</v>
      </c>
      <c r="TEO15" s="5">
        <v>165347.52</v>
      </c>
      <c r="TEP15" s="5">
        <v>165347.52</v>
      </c>
      <c r="TEQ15" s="5">
        <v>165347.52</v>
      </c>
      <c r="TER15" s="5">
        <v>165347.52</v>
      </c>
      <c r="TES15" s="5">
        <v>165347.52</v>
      </c>
      <c r="TET15" s="5">
        <v>165347.52</v>
      </c>
      <c r="TEU15" s="5">
        <v>165347.52</v>
      </c>
      <c r="TEV15" s="5">
        <v>165347.52</v>
      </c>
      <c r="TEW15" s="5">
        <v>165347.52</v>
      </c>
      <c r="TEX15" s="5">
        <v>165347.52</v>
      </c>
      <c r="TEY15" s="5">
        <v>165347.52</v>
      </c>
      <c r="TEZ15" s="5">
        <v>165347.52</v>
      </c>
      <c r="TFA15" s="5">
        <v>165347.52</v>
      </c>
      <c r="TFB15" s="5">
        <v>165347.52</v>
      </c>
      <c r="TFC15" s="5">
        <v>165347.52</v>
      </c>
      <c r="TFD15" s="5">
        <v>165347.52</v>
      </c>
      <c r="TFE15" s="5">
        <v>165347.52</v>
      </c>
      <c r="TFF15" s="5">
        <v>165347.52</v>
      </c>
      <c r="TFG15" s="5">
        <v>165347.52</v>
      </c>
      <c r="TFH15" s="5">
        <v>165347.52</v>
      </c>
      <c r="TFI15" s="5">
        <v>165347.52</v>
      </c>
      <c r="TFJ15" s="5">
        <v>165347.52</v>
      </c>
      <c r="TFK15" s="5">
        <v>165347.52</v>
      </c>
      <c r="TFL15" s="5">
        <v>165347.52</v>
      </c>
      <c r="TFM15" s="5">
        <v>165347.52</v>
      </c>
      <c r="TFN15" s="5">
        <v>165347.52</v>
      </c>
      <c r="TFO15" s="5">
        <v>165347.52</v>
      </c>
      <c r="TFP15" s="5">
        <v>165347.52</v>
      </c>
      <c r="TFQ15" s="5">
        <v>165347.52</v>
      </c>
      <c r="TFR15" s="5">
        <v>165347.52</v>
      </c>
      <c r="TFS15" s="5">
        <v>165347.52</v>
      </c>
      <c r="TFT15" s="5">
        <v>165347.52</v>
      </c>
      <c r="TFU15" s="5">
        <v>165347.52</v>
      </c>
      <c r="TFV15" s="5">
        <v>165347.52</v>
      </c>
      <c r="TFW15" s="5">
        <v>165347.52</v>
      </c>
      <c r="TFX15" s="5">
        <v>165347.52</v>
      </c>
      <c r="TFY15" s="5">
        <v>165347.52</v>
      </c>
      <c r="TFZ15" s="5">
        <v>165347.52</v>
      </c>
      <c r="TGA15" s="5">
        <v>165347.52</v>
      </c>
      <c r="TGB15" s="5">
        <v>165347.52</v>
      </c>
      <c r="TGC15" s="5">
        <v>165347.52</v>
      </c>
      <c r="TGD15" s="5">
        <v>165347.52</v>
      </c>
      <c r="TGE15" s="5">
        <v>165347.52</v>
      </c>
      <c r="TGF15" s="5">
        <v>165347.52</v>
      </c>
      <c r="TGG15" s="5">
        <v>165347.52</v>
      </c>
      <c r="TGH15" s="5">
        <v>165347.52</v>
      </c>
      <c r="TGI15" s="5">
        <v>165347.52</v>
      </c>
      <c r="TGJ15" s="5">
        <v>165347.52</v>
      </c>
      <c r="TGK15" s="5">
        <v>165347.52</v>
      </c>
      <c r="TGL15" s="5">
        <v>165347.52</v>
      </c>
      <c r="TGM15" s="5">
        <v>165347.52</v>
      </c>
      <c r="TGN15" s="5">
        <v>165347.52</v>
      </c>
      <c r="TGO15" s="5">
        <v>165347.52</v>
      </c>
      <c r="TGP15" s="5">
        <v>165347.52</v>
      </c>
      <c r="TGQ15" s="5">
        <v>165347.52</v>
      </c>
      <c r="TGR15" s="5">
        <v>165347.52</v>
      </c>
      <c r="TGS15" s="5">
        <v>165347.52</v>
      </c>
      <c r="TGT15" s="5">
        <v>165347.52</v>
      </c>
      <c r="TGU15" s="5">
        <v>165347.52</v>
      </c>
      <c r="TGV15" s="5">
        <v>165347.52</v>
      </c>
      <c r="TGW15" s="5">
        <v>165347.52</v>
      </c>
      <c r="TGX15" s="5">
        <v>165347.52</v>
      </c>
      <c r="TGY15" s="5">
        <v>165347.52</v>
      </c>
      <c r="TGZ15" s="5">
        <v>165347.52</v>
      </c>
      <c r="THA15" s="5">
        <v>165347.52</v>
      </c>
      <c r="THB15" s="5">
        <v>165347.52</v>
      </c>
      <c r="THC15" s="5">
        <v>165347.52</v>
      </c>
      <c r="THD15" s="5">
        <v>165347.52</v>
      </c>
      <c r="THE15" s="5">
        <v>165347.52</v>
      </c>
      <c r="THF15" s="5">
        <v>165347.52</v>
      </c>
      <c r="THG15" s="5">
        <v>165347.52</v>
      </c>
      <c r="THH15" s="5">
        <v>165347.52</v>
      </c>
      <c r="THI15" s="5">
        <v>165347.52</v>
      </c>
      <c r="THJ15" s="5">
        <v>165347.52</v>
      </c>
      <c r="THK15" s="5">
        <v>165347.52</v>
      </c>
      <c r="THL15" s="5">
        <v>165347.52</v>
      </c>
      <c r="THM15" s="5">
        <v>165347.52</v>
      </c>
      <c r="THN15" s="5">
        <v>165347.52</v>
      </c>
      <c r="THO15" s="5">
        <v>165347.52</v>
      </c>
      <c r="THP15" s="5">
        <v>165347.52</v>
      </c>
      <c r="THQ15" s="5">
        <v>165347.52</v>
      </c>
      <c r="THR15" s="5">
        <v>165347.52</v>
      </c>
      <c r="THS15" s="5">
        <v>165347.52</v>
      </c>
      <c r="THT15" s="5">
        <v>165347.52</v>
      </c>
      <c r="THU15" s="5">
        <v>165347.52</v>
      </c>
      <c r="THV15" s="5">
        <v>165347.52</v>
      </c>
      <c r="THW15" s="5">
        <v>165347.52</v>
      </c>
      <c r="THX15" s="5">
        <v>165347.52</v>
      </c>
      <c r="THY15" s="5">
        <v>165347.52</v>
      </c>
      <c r="THZ15" s="5">
        <v>165347.52</v>
      </c>
      <c r="TIA15" s="5">
        <v>165347.52</v>
      </c>
      <c r="TIB15" s="5">
        <v>165347.52</v>
      </c>
      <c r="TIC15" s="5">
        <v>165347.52</v>
      </c>
      <c r="TID15" s="5">
        <v>165347.52</v>
      </c>
      <c r="TIE15" s="5">
        <v>165347.52</v>
      </c>
      <c r="TIF15" s="5">
        <v>165347.52</v>
      </c>
      <c r="TIG15" s="5">
        <v>165347.52</v>
      </c>
      <c r="TIH15" s="5">
        <v>165347.52</v>
      </c>
      <c r="TII15" s="5">
        <v>165347.52</v>
      </c>
      <c r="TIJ15" s="5">
        <v>165347.52</v>
      </c>
      <c r="TIK15" s="5">
        <v>165347.52</v>
      </c>
      <c r="TIL15" s="5">
        <v>165347.52</v>
      </c>
      <c r="TIM15" s="5">
        <v>165347.52</v>
      </c>
      <c r="TIN15" s="5">
        <v>165347.52</v>
      </c>
      <c r="TIO15" s="5">
        <v>165347.52</v>
      </c>
      <c r="TIP15" s="5">
        <v>165347.52</v>
      </c>
      <c r="TIQ15" s="5">
        <v>165347.52</v>
      </c>
      <c r="TIR15" s="5">
        <v>165347.52</v>
      </c>
      <c r="TIS15" s="5">
        <v>165347.52</v>
      </c>
      <c r="TIT15" s="5">
        <v>165347.52</v>
      </c>
      <c r="TIU15" s="5">
        <v>165347.52</v>
      </c>
      <c r="TIV15" s="5">
        <v>165347.52</v>
      </c>
      <c r="TIW15" s="5">
        <v>165347.52</v>
      </c>
      <c r="TIX15" s="5">
        <v>165347.52</v>
      </c>
      <c r="TIY15" s="5">
        <v>165347.52</v>
      </c>
      <c r="TIZ15" s="5">
        <v>165347.52</v>
      </c>
      <c r="TJA15" s="5">
        <v>165347.52</v>
      </c>
      <c r="TJB15" s="5">
        <v>165347.52</v>
      </c>
      <c r="TJC15" s="5">
        <v>165347.52</v>
      </c>
      <c r="TJD15" s="5">
        <v>165347.52</v>
      </c>
      <c r="TJE15" s="5">
        <v>165347.52</v>
      </c>
      <c r="TJF15" s="5">
        <v>165347.52</v>
      </c>
      <c r="TJG15" s="5">
        <v>165347.52</v>
      </c>
      <c r="TJH15" s="5">
        <v>165347.52</v>
      </c>
      <c r="TJI15" s="5">
        <v>165347.52</v>
      </c>
      <c r="TJJ15" s="5">
        <v>165347.52</v>
      </c>
      <c r="TJK15" s="5">
        <v>165347.52</v>
      </c>
      <c r="TJL15" s="5">
        <v>165347.52</v>
      </c>
      <c r="TJM15" s="5">
        <v>165347.52</v>
      </c>
      <c r="TJN15" s="5">
        <v>165347.52</v>
      </c>
      <c r="TJO15" s="5">
        <v>165347.52</v>
      </c>
      <c r="TJP15" s="5">
        <v>165347.52</v>
      </c>
      <c r="TJQ15" s="5">
        <v>165347.52</v>
      </c>
      <c r="TJR15" s="5">
        <v>165347.52</v>
      </c>
      <c r="TJS15" s="5">
        <v>165347.52</v>
      </c>
      <c r="TJT15" s="5">
        <v>165347.52</v>
      </c>
      <c r="TJU15" s="5">
        <v>165347.52</v>
      </c>
      <c r="TJV15" s="5">
        <v>165347.52</v>
      </c>
      <c r="TJW15" s="5">
        <v>165347.52</v>
      </c>
      <c r="TJX15" s="5">
        <v>165347.52</v>
      </c>
      <c r="TJY15" s="5">
        <v>165347.52</v>
      </c>
      <c r="TJZ15" s="5">
        <v>165347.52</v>
      </c>
      <c r="TKA15" s="5">
        <v>165347.52</v>
      </c>
      <c r="TKB15" s="5">
        <v>165347.52</v>
      </c>
      <c r="TKC15" s="5">
        <v>165347.52</v>
      </c>
      <c r="TKD15" s="5">
        <v>165347.52</v>
      </c>
      <c r="TKE15" s="5">
        <v>165347.52</v>
      </c>
      <c r="TKF15" s="5">
        <v>165347.52</v>
      </c>
      <c r="TKG15" s="5">
        <v>165347.52</v>
      </c>
      <c r="TKH15" s="5">
        <v>165347.52</v>
      </c>
      <c r="TKI15" s="5">
        <v>165347.52</v>
      </c>
      <c r="TKJ15" s="5">
        <v>165347.52</v>
      </c>
      <c r="TKK15" s="5">
        <v>165347.52</v>
      </c>
      <c r="TKL15" s="5">
        <v>165347.52</v>
      </c>
      <c r="TKM15" s="5">
        <v>165347.52</v>
      </c>
      <c r="TKN15" s="5">
        <v>165347.52</v>
      </c>
      <c r="TKO15" s="5">
        <v>165347.52</v>
      </c>
      <c r="TKP15" s="5">
        <v>165347.52</v>
      </c>
      <c r="TKQ15" s="5">
        <v>165347.52</v>
      </c>
      <c r="TKR15" s="5">
        <v>165347.52</v>
      </c>
      <c r="TKS15" s="5">
        <v>165347.52</v>
      </c>
      <c r="TKT15" s="5">
        <v>165347.52</v>
      </c>
      <c r="TKU15" s="5">
        <v>165347.52</v>
      </c>
      <c r="TKV15" s="5">
        <v>165347.52</v>
      </c>
      <c r="TKW15" s="5">
        <v>165347.52</v>
      </c>
      <c r="TKX15" s="5">
        <v>165347.52</v>
      </c>
      <c r="TKY15" s="5">
        <v>165347.52</v>
      </c>
      <c r="TKZ15" s="5">
        <v>165347.52</v>
      </c>
      <c r="TLA15" s="5">
        <v>165347.52</v>
      </c>
      <c r="TLB15" s="5">
        <v>165347.52</v>
      </c>
      <c r="TLC15" s="5">
        <v>165347.52</v>
      </c>
      <c r="TLD15" s="5">
        <v>165347.52</v>
      </c>
      <c r="TLE15" s="5">
        <v>165347.52</v>
      </c>
      <c r="TLF15" s="5">
        <v>165347.52</v>
      </c>
      <c r="TLG15" s="5">
        <v>165347.52</v>
      </c>
      <c r="TLH15" s="5">
        <v>165347.52</v>
      </c>
      <c r="TLI15" s="5">
        <v>165347.52</v>
      </c>
      <c r="TLJ15" s="5">
        <v>165347.52</v>
      </c>
      <c r="TLK15" s="5">
        <v>165347.52</v>
      </c>
      <c r="TLL15" s="5">
        <v>165347.52</v>
      </c>
      <c r="TLM15" s="5">
        <v>165347.52</v>
      </c>
      <c r="TLN15" s="5">
        <v>165347.52</v>
      </c>
      <c r="TLO15" s="5">
        <v>165347.52</v>
      </c>
      <c r="TLP15" s="5">
        <v>165347.52</v>
      </c>
      <c r="TLQ15" s="5">
        <v>165347.52</v>
      </c>
      <c r="TLR15" s="5">
        <v>165347.52</v>
      </c>
      <c r="TLS15" s="5">
        <v>165347.52</v>
      </c>
      <c r="TLT15" s="5">
        <v>165347.52</v>
      </c>
      <c r="TLU15" s="5">
        <v>165347.52</v>
      </c>
      <c r="TLV15" s="5">
        <v>165347.52</v>
      </c>
      <c r="TLW15" s="5">
        <v>165347.52</v>
      </c>
      <c r="TLX15" s="5">
        <v>165347.52</v>
      </c>
      <c r="TLY15" s="5">
        <v>165347.52</v>
      </c>
      <c r="TLZ15" s="5">
        <v>165347.52</v>
      </c>
      <c r="TMA15" s="5">
        <v>165347.52</v>
      </c>
      <c r="TMB15" s="5">
        <v>165347.52</v>
      </c>
      <c r="TMC15" s="5">
        <v>165347.52</v>
      </c>
      <c r="TMD15" s="5">
        <v>165347.52</v>
      </c>
      <c r="TME15" s="5">
        <v>165347.52</v>
      </c>
      <c r="TMF15" s="5">
        <v>165347.52</v>
      </c>
      <c r="TMG15" s="5">
        <v>165347.52</v>
      </c>
      <c r="TMH15" s="5">
        <v>165347.52</v>
      </c>
      <c r="TMI15" s="5">
        <v>165347.52</v>
      </c>
      <c r="TMJ15" s="5">
        <v>165347.52</v>
      </c>
      <c r="TMK15" s="5">
        <v>165347.52</v>
      </c>
      <c r="TML15" s="5">
        <v>165347.52</v>
      </c>
      <c r="TMM15" s="5">
        <v>165347.52</v>
      </c>
      <c r="TMN15" s="5">
        <v>165347.52</v>
      </c>
      <c r="TMO15" s="5">
        <v>165347.52</v>
      </c>
      <c r="TMP15" s="5">
        <v>165347.52</v>
      </c>
      <c r="TMQ15" s="5">
        <v>165347.52</v>
      </c>
      <c r="TMR15" s="5">
        <v>165347.52</v>
      </c>
      <c r="TMS15" s="5">
        <v>165347.52</v>
      </c>
      <c r="TMT15" s="5">
        <v>165347.52</v>
      </c>
      <c r="TMU15" s="5">
        <v>165347.52</v>
      </c>
      <c r="TMV15" s="5">
        <v>165347.52</v>
      </c>
      <c r="TMW15" s="5">
        <v>165347.52</v>
      </c>
      <c r="TMX15" s="5">
        <v>165347.52</v>
      </c>
      <c r="TMY15" s="5">
        <v>165347.52</v>
      </c>
      <c r="TMZ15" s="5">
        <v>165347.52</v>
      </c>
      <c r="TNA15" s="5">
        <v>165347.52</v>
      </c>
      <c r="TNB15" s="5">
        <v>165347.52</v>
      </c>
      <c r="TNC15" s="5">
        <v>165347.52</v>
      </c>
      <c r="TND15" s="5">
        <v>165347.52</v>
      </c>
      <c r="TNE15" s="5">
        <v>165347.52</v>
      </c>
      <c r="TNF15" s="5">
        <v>165347.52</v>
      </c>
      <c r="TNG15" s="5">
        <v>165347.52</v>
      </c>
      <c r="TNH15" s="5">
        <v>165347.52</v>
      </c>
      <c r="TNI15" s="5">
        <v>165347.52</v>
      </c>
      <c r="TNJ15" s="5">
        <v>165347.52</v>
      </c>
      <c r="TNK15" s="5">
        <v>165347.52</v>
      </c>
      <c r="TNL15" s="5">
        <v>165347.52</v>
      </c>
      <c r="TNM15" s="5">
        <v>165347.52</v>
      </c>
      <c r="TNN15" s="5">
        <v>165347.52</v>
      </c>
      <c r="TNO15" s="5">
        <v>165347.52</v>
      </c>
      <c r="TNP15" s="5">
        <v>165347.52</v>
      </c>
      <c r="TNQ15" s="5">
        <v>165347.52</v>
      </c>
      <c r="TNR15" s="5">
        <v>165347.52</v>
      </c>
      <c r="TNS15" s="5">
        <v>165347.52</v>
      </c>
      <c r="TNT15" s="5">
        <v>165347.52</v>
      </c>
      <c r="TNU15" s="5">
        <v>165347.52</v>
      </c>
      <c r="TNV15" s="5">
        <v>165347.52</v>
      </c>
      <c r="TNW15" s="5">
        <v>165347.52</v>
      </c>
      <c r="TNX15" s="5">
        <v>165347.52</v>
      </c>
      <c r="TNY15" s="5">
        <v>165347.52</v>
      </c>
      <c r="TNZ15" s="5">
        <v>165347.52</v>
      </c>
      <c r="TOA15" s="5">
        <v>165347.52</v>
      </c>
      <c r="TOB15" s="5">
        <v>165347.52</v>
      </c>
      <c r="TOC15" s="5">
        <v>165347.52</v>
      </c>
      <c r="TOD15" s="5">
        <v>165347.52</v>
      </c>
      <c r="TOE15" s="5">
        <v>165347.52</v>
      </c>
      <c r="TOF15" s="5">
        <v>165347.52</v>
      </c>
      <c r="TOG15" s="5">
        <v>165347.52</v>
      </c>
      <c r="TOH15" s="5">
        <v>165347.52</v>
      </c>
      <c r="TOI15" s="5">
        <v>165347.52</v>
      </c>
      <c r="TOJ15" s="5">
        <v>165347.52</v>
      </c>
      <c r="TOK15" s="5">
        <v>165347.52</v>
      </c>
      <c r="TOL15" s="5">
        <v>165347.52</v>
      </c>
      <c r="TOM15" s="5">
        <v>165347.52</v>
      </c>
      <c r="TON15" s="5">
        <v>165347.52</v>
      </c>
      <c r="TOO15" s="5">
        <v>165347.52</v>
      </c>
      <c r="TOP15" s="5">
        <v>165347.52</v>
      </c>
      <c r="TOQ15" s="5">
        <v>165347.52</v>
      </c>
      <c r="TOR15" s="5">
        <v>165347.52</v>
      </c>
      <c r="TOS15" s="5">
        <v>165347.52</v>
      </c>
      <c r="TOT15" s="5">
        <v>165347.52</v>
      </c>
      <c r="TOU15" s="5">
        <v>165347.52</v>
      </c>
      <c r="TOV15" s="5">
        <v>165347.52</v>
      </c>
      <c r="TOW15" s="5">
        <v>165347.52</v>
      </c>
      <c r="TOX15" s="5">
        <v>165347.52</v>
      </c>
      <c r="TOY15" s="5">
        <v>165347.52</v>
      </c>
      <c r="TOZ15" s="5">
        <v>165347.52</v>
      </c>
      <c r="TPA15" s="5">
        <v>165347.52</v>
      </c>
      <c r="TPB15" s="5">
        <v>165347.52</v>
      </c>
      <c r="TPC15" s="5">
        <v>165347.52</v>
      </c>
      <c r="TPD15" s="5">
        <v>165347.52</v>
      </c>
      <c r="TPE15" s="5">
        <v>165347.52</v>
      </c>
      <c r="TPF15" s="5">
        <v>165347.52</v>
      </c>
      <c r="TPG15" s="5">
        <v>165347.52</v>
      </c>
      <c r="TPH15" s="5">
        <v>165347.52</v>
      </c>
      <c r="TPI15" s="5">
        <v>165347.52</v>
      </c>
      <c r="TPJ15" s="5">
        <v>165347.52</v>
      </c>
      <c r="TPK15" s="5">
        <v>165347.52</v>
      </c>
      <c r="TPL15" s="5">
        <v>165347.52</v>
      </c>
      <c r="TPM15" s="5">
        <v>165347.52</v>
      </c>
      <c r="TPN15" s="5">
        <v>165347.52</v>
      </c>
      <c r="TPO15" s="5">
        <v>165347.52</v>
      </c>
      <c r="TPP15" s="5">
        <v>165347.52</v>
      </c>
      <c r="TPQ15" s="5">
        <v>165347.52</v>
      </c>
      <c r="TPR15" s="5">
        <v>165347.52</v>
      </c>
      <c r="TPS15" s="5">
        <v>165347.52</v>
      </c>
      <c r="TPT15" s="5">
        <v>165347.52</v>
      </c>
      <c r="TPU15" s="5">
        <v>165347.52</v>
      </c>
      <c r="TPV15" s="5">
        <v>165347.52</v>
      </c>
      <c r="TPW15" s="5">
        <v>165347.52</v>
      </c>
      <c r="TPX15" s="5">
        <v>165347.52</v>
      </c>
      <c r="TPY15" s="5">
        <v>165347.52</v>
      </c>
      <c r="TPZ15" s="5">
        <v>165347.52</v>
      </c>
      <c r="TQA15" s="5">
        <v>165347.52</v>
      </c>
      <c r="TQB15" s="5">
        <v>165347.52</v>
      </c>
      <c r="TQC15" s="5">
        <v>165347.52</v>
      </c>
      <c r="TQD15" s="5">
        <v>165347.52</v>
      </c>
      <c r="TQE15" s="5">
        <v>165347.52</v>
      </c>
      <c r="TQF15" s="5">
        <v>165347.52</v>
      </c>
      <c r="TQG15" s="5">
        <v>165347.52</v>
      </c>
      <c r="TQH15" s="5">
        <v>165347.52</v>
      </c>
      <c r="TQI15" s="5">
        <v>165347.52</v>
      </c>
      <c r="TQJ15" s="5">
        <v>165347.52</v>
      </c>
      <c r="TQK15" s="5">
        <v>165347.52</v>
      </c>
      <c r="TQL15" s="5">
        <v>165347.52</v>
      </c>
      <c r="TQM15" s="5">
        <v>165347.52</v>
      </c>
      <c r="TQN15" s="5">
        <v>165347.52</v>
      </c>
      <c r="TQO15" s="5">
        <v>165347.52</v>
      </c>
      <c r="TQP15" s="5">
        <v>165347.52</v>
      </c>
      <c r="TQQ15" s="5">
        <v>165347.52</v>
      </c>
      <c r="TQR15" s="5">
        <v>165347.52</v>
      </c>
      <c r="TQS15" s="5">
        <v>165347.52</v>
      </c>
      <c r="TQT15" s="5">
        <v>165347.52</v>
      </c>
      <c r="TQU15" s="5">
        <v>165347.52</v>
      </c>
      <c r="TQV15" s="5">
        <v>165347.52</v>
      </c>
      <c r="TQW15" s="5">
        <v>165347.52</v>
      </c>
      <c r="TQX15" s="5">
        <v>165347.52</v>
      </c>
      <c r="TQY15" s="5">
        <v>165347.52</v>
      </c>
      <c r="TQZ15" s="5">
        <v>165347.52</v>
      </c>
      <c r="TRA15" s="5">
        <v>165347.52</v>
      </c>
      <c r="TRB15" s="5">
        <v>165347.52</v>
      </c>
      <c r="TRC15" s="5">
        <v>165347.52</v>
      </c>
      <c r="TRD15" s="5">
        <v>165347.52</v>
      </c>
      <c r="TRE15" s="5">
        <v>165347.52</v>
      </c>
      <c r="TRF15" s="5">
        <v>165347.52</v>
      </c>
      <c r="TRG15" s="5">
        <v>165347.52</v>
      </c>
      <c r="TRH15" s="5">
        <v>165347.52</v>
      </c>
      <c r="TRI15" s="5">
        <v>165347.52</v>
      </c>
      <c r="TRJ15" s="5">
        <v>165347.52</v>
      </c>
      <c r="TRK15" s="5">
        <v>165347.52</v>
      </c>
      <c r="TRL15" s="5">
        <v>165347.52</v>
      </c>
      <c r="TRM15" s="5">
        <v>165347.52</v>
      </c>
      <c r="TRN15" s="5">
        <v>165347.52</v>
      </c>
      <c r="TRO15" s="5">
        <v>165347.52</v>
      </c>
      <c r="TRP15" s="5">
        <v>165347.52</v>
      </c>
      <c r="TRQ15" s="5">
        <v>165347.52</v>
      </c>
      <c r="TRR15" s="5">
        <v>165347.52</v>
      </c>
      <c r="TRS15" s="5">
        <v>165347.52</v>
      </c>
      <c r="TRT15" s="5">
        <v>165347.52</v>
      </c>
      <c r="TRU15" s="5">
        <v>165347.52</v>
      </c>
      <c r="TRV15" s="5">
        <v>165347.52</v>
      </c>
      <c r="TRW15" s="5">
        <v>165347.52</v>
      </c>
      <c r="TRX15" s="5">
        <v>165347.52</v>
      </c>
      <c r="TRY15" s="5">
        <v>165347.52</v>
      </c>
      <c r="TRZ15" s="5">
        <v>165347.52</v>
      </c>
      <c r="TSA15" s="5">
        <v>165347.52</v>
      </c>
      <c r="TSB15" s="5">
        <v>165347.52</v>
      </c>
      <c r="TSC15" s="5">
        <v>165347.52</v>
      </c>
      <c r="TSD15" s="5">
        <v>165347.52</v>
      </c>
      <c r="TSE15" s="5">
        <v>165347.52</v>
      </c>
      <c r="TSF15" s="5">
        <v>165347.52</v>
      </c>
      <c r="TSG15" s="5">
        <v>165347.52</v>
      </c>
      <c r="TSH15" s="5">
        <v>165347.52</v>
      </c>
      <c r="TSI15" s="5">
        <v>165347.52</v>
      </c>
      <c r="TSJ15" s="5">
        <v>165347.52</v>
      </c>
      <c r="TSK15" s="5">
        <v>165347.52</v>
      </c>
      <c r="TSL15" s="5">
        <v>165347.52</v>
      </c>
      <c r="TSM15" s="5">
        <v>165347.52</v>
      </c>
      <c r="TSN15" s="5">
        <v>165347.52</v>
      </c>
      <c r="TSO15" s="5">
        <v>165347.52</v>
      </c>
      <c r="TSP15" s="5">
        <v>165347.52</v>
      </c>
      <c r="TSQ15" s="5">
        <v>165347.52</v>
      </c>
      <c r="TSR15" s="5">
        <v>165347.52</v>
      </c>
      <c r="TSS15" s="5">
        <v>165347.52</v>
      </c>
      <c r="TST15" s="5">
        <v>165347.52</v>
      </c>
      <c r="TSU15" s="5">
        <v>165347.52</v>
      </c>
      <c r="TSV15" s="5">
        <v>165347.52</v>
      </c>
      <c r="TSW15" s="5">
        <v>165347.52</v>
      </c>
      <c r="TSX15" s="5">
        <v>165347.52</v>
      </c>
      <c r="TSY15" s="5">
        <v>165347.52</v>
      </c>
      <c r="TSZ15" s="5">
        <v>165347.52</v>
      </c>
      <c r="TTA15" s="5">
        <v>165347.52</v>
      </c>
      <c r="TTB15" s="5">
        <v>165347.52</v>
      </c>
      <c r="TTC15" s="5">
        <v>165347.52</v>
      </c>
      <c r="TTD15" s="5">
        <v>165347.52</v>
      </c>
      <c r="TTE15" s="5">
        <v>165347.52</v>
      </c>
      <c r="TTF15" s="5">
        <v>165347.52</v>
      </c>
      <c r="TTG15" s="5">
        <v>165347.52</v>
      </c>
      <c r="TTH15" s="5">
        <v>165347.52</v>
      </c>
      <c r="TTI15" s="5">
        <v>165347.52</v>
      </c>
      <c r="TTJ15" s="5">
        <v>165347.52</v>
      </c>
      <c r="TTK15" s="5">
        <v>165347.52</v>
      </c>
      <c r="TTL15" s="5">
        <v>165347.52</v>
      </c>
      <c r="TTM15" s="5">
        <v>165347.52</v>
      </c>
      <c r="TTN15" s="5">
        <v>165347.52</v>
      </c>
      <c r="TTO15" s="5">
        <v>165347.52</v>
      </c>
      <c r="TTP15" s="5">
        <v>165347.52</v>
      </c>
      <c r="TTQ15" s="5">
        <v>165347.52</v>
      </c>
      <c r="TTR15" s="5">
        <v>165347.52</v>
      </c>
      <c r="TTS15" s="5">
        <v>165347.52</v>
      </c>
      <c r="TTT15" s="5">
        <v>165347.52</v>
      </c>
      <c r="TTU15" s="5">
        <v>165347.52</v>
      </c>
      <c r="TTV15" s="5">
        <v>165347.52</v>
      </c>
      <c r="TTW15" s="5">
        <v>165347.52</v>
      </c>
      <c r="TTX15" s="5">
        <v>165347.52</v>
      </c>
      <c r="TTY15" s="5">
        <v>165347.52</v>
      </c>
      <c r="TTZ15" s="5">
        <v>165347.52</v>
      </c>
      <c r="TUA15" s="5">
        <v>165347.52</v>
      </c>
      <c r="TUB15" s="5">
        <v>165347.52</v>
      </c>
      <c r="TUC15" s="5">
        <v>165347.52</v>
      </c>
      <c r="TUD15" s="5">
        <v>165347.52</v>
      </c>
      <c r="TUE15" s="5">
        <v>165347.52</v>
      </c>
      <c r="TUF15" s="5">
        <v>165347.52</v>
      </c>
      <c r="TUG15" s="5">
        <v>165347.52</v>
      </c>
      <c r="TUH15" s="5">
        <v>165347.52</v>
      </c>
      <c r="TUI15" s="5">
        <v>165347.52</v>
      </c>
      <c r="TUJ15" s="5">
        <v>165347.52</v>
      </c>
      <c r="TUK15" s="5">
        <v>165347.52</v>
      </c>
      <c r="TUL15" s="5">
        <v>165347.52</v>
      </c>
      <c r="TUM15" s="5">
        <v>165347.52</v>
      </c>
      <c r="TUN15" s="5">
        <v>165347.52</v>
      </c>
      <c r="TUO15" s="5">
        <v>165347.52</v>
      </c>
      <c r="TUP15" s="5">
        <v>165347.52</v>
      </c>
      <c r="TUQ15" s="5">
        <v>165347.52</v>
      </c>
      <c r="TUR15" s="5">
        <v>165347.52</v>
      </c>
      <c r="TUS15" s="5">
        <v>165347.52</v>
      </c>
      <c r="TUT15" s="5">
        <v>165347.52</v>
      </c>
      <c r="TUU15" s="5">
        <v>165347.52</v>
      </c>
      <c r="TUV15" s="5">
        <v>165347.52</v>
      </c>
      <c r="TUW15" s="5">
        <v>165347.52</v>
      </c>
      <c r="TUX15" s="5">
        <v>165347.52</v>
      </c>
      <c r="TUY15" s="5">
        <v>165347.52</v>
      </c>
      <c r="TUZ15" s="5">
        <v>165347.52</v>
      </c>
      <c r="TVA15" s="5">
        <v>165347.52</v>
      </c>
      <c r="TVB15" s="5">
        <v>165347.52</v>
      </c>
      <c r="TVC15" s="5">
        <v>165347.52</v>
      </c>
      <c r="TVD15" s="5">
        <v>165347.52</v>
      </c>
      <c r="TVE15" s="5">
        <v>165347.52</v>
      </c>
      <c r="TVF15" s="5">
        <v>165347.52</v>
      </c>
      <c r="TVG15" s="5">
        <v>165347.52</v>
      </c>
      <c r="TVH15" s="5">
        <v>165347.52</v>
      </c>
      <c r="TVI15" s="5">
        <v>165347.52</v>
      </c>
      <c r="TVJ15" s="5">
        <v>165347.52</v>
      </c>
      <c r="TVK15" s="5">
        <v>165347.52</v>
      </c>
      <c r="TVL15" s="5">
        <v>165347.52</v>
      </c>
      <c r="TVM15" s="5">
        <v>165347.52</v>
      </c>
      <c r="TVN15" s="5">
        <v>165347.52</v>
      </c>
      <c r="TVO15" s="5">
        <v>165347.52</v>
      </c>
      <c r="TVP15" s="5">
        <v>165347.52</v>
      </c>
      <c r="TVQ15" s="5">
        <v>165347.52</v>
      </c>
      <c r="TVR15" s="5">
        <v>165347.52</v>
      </c>
      <c r="TVS15" s="5">
        <v>165347.52</v>
      </c>
      <c r="TVT15" s="5">
        <v>165347.52</v>
      </c>
      <c r="TVU15" s="5">
        <v>165347.52</v>
      </c>
      <c r="TVV15" s="5">
        <v>165347.52</v>
      </c>
      <c r="TVW15" s="5">
        <v>165347.52</v>
      </c>
      <c r="TVX15" s="5">
        <v>165347.52</v>
      </c>
      <c r="TVY15" s="5">
        <v>165347.52</v>
      </c>
      <c r="TVZ15" s="5">
        <v>165347.52</v>
      </c>
      <c r="TWA15" s="5">
        <v>165347.52</v>
      </c>
      <c r="TWB15" s="5">
        <v>165347.52</v>
      </c>
      <c r="TWC15" s="5">
        <v>165347.52</v>
      </c>
      <c r="TWD15" s="5">
        <v>165347.52</v>
      </c>
      <c r="TWE15" s="5">
        <v>165347.52</v>
      </c>
      <c r="TWF15" s="5">
        <v>165347.52</v>
      </c>
      <c r="TWG15" s="5">
        <v>165347.52</v>
      </c>
      <c r="TWH15" s="5">
        <v>165347.52</v>
      </c>
      <c r="TWI15" s="5">
        <v>165347.52</v>
      </c>
      <c r="TWJ15" s="5">
        <v>165347.52</v>
      </c>
      <c r="TWK15" s="5">
        <v>165347.52</v>
      </c>
      <c r="TWL15" s="5">
        <v>165347.52</v>
      </c>
      <c r="TWM15" s="5">
        <v>165347.52</v>
      </c>
      <c r="TWN15" s="5">
        <v>165347.52</v>
      </c>
      <c r="TWO15" s="5">
        <v>165347.52</v>
      </c>
      <c r="TWP15" s="5">
        <v>165347.52</v>
      </c>
      <c r="TWQ15" s="5">
        <v>165347.52</v>
      </c>
      <c r="TWR15" s="5">
        <v>165347.52</v>
      </c>
      <c r="TWS15" s="5">
        <v>165347.52</v>
      </c>
      <c r="TWT15" s="5">
        <v>165347.52</v>
      </c>
      <c r="TWU15" s="5">
        <v>165347.52</v>
      </c>
      <c r="TWV15" s="5">
        <v>165347.52</v>
      </c>
      <c r="TWW15" s="5">
        <v>165347.52</v>
      </c>
      <c r="TWX15" s="5">
        <v>165347.52</v>
      </c>
      <c r="TWY15" s="5">
        <v>165347.52</v>
      </c>
      <c r="TWZ15" s="5">
        <v>165347.52</v>
      </c>
      <c r="TXA15" s="5">
        <v>165347.52</v>
      </c>
      <c r="TXB15" s="5">
        <v>165347.52</v>
      </c>
      <c r="TXC15" s="5">
        <v>165347.52</v>
      </c>
      <c r="TXD15" s="5">
        <v>165347.52</v>
      </c>
      <c r="TXE15" s="5">
        <v>165347.52</v>
      </c>
      <c r="TXF15" s="5">
        <v>165347.52</v>
      </c>
      <c r="TXG15" s="5">
        <v>165347.52</v>
      </c>
      <c r="TXH15" s="5">
        <v>165347.52</v>
      </c>
      <c r="TXI15" s="5">
        <v>165347.52</v>
      </c>
      <c r="TXJ15" s="5">
        <v>165347.52</v>
      </c>
      <c r="TXK15" s="5">
        <v>165347.52</v>
      </c>
      <c r="TXL15" s="5">
        <v>165347.52</v>
      </c>
      <c r="TXM15" s="5">
        <v>165347.52</v>
      </c>
      <c r="TXN15" s="5">
        <v>165347.52</v>
      </c>
      <c r="TXO15" s="5">
        <v>165347.52</v>
      </c>
      <c r="TXP15" s="5">
        <v>165347.52</v>
      </c>
      <c r="TXQ15" s="5">
        <v>165347.52</v>
      </c>
      <c r="TXR15" s="5">
        <v>165347.52</v>
      </c>
      <c r="TXS15" s="5">
        <v>165347.52</v>
      </c>
      <c r="TXT15" s="5">
        <v>165347.52</v>
      </c>
      <c r="TXU15" s="5">
        <v>165347.52</v>
      </c>
      <c r="TXV15" s="5">
        <v>165347.52</v>
      </c>
      <c r="TXW15" s="5">
        <v>165347.52</v>
      </c>
      <c r="TXX15" s="5">
        <v>165347.52</v>
      </c>
      <c r="TXY15" s="5">
        <v>165347.52</v>
      </c>
      <c r="TXZ15" s="5">
        <v>165347.52</v>
      </c>
      <c r="TYA15" s="5">
        <v>165347.52</v>
      </c>
      <c r="TYB15" s="5">
        <v>165347.52</v>
      </c>
      <c r="TYC15" s="5">
        <v>165347.52</v>
      </c>
      <c r="TYD15" s="5">
        <v>165347.52</v>
      </c>
      <c r="TYE15" s="5">
        <v>165347.52</v>
      </c>
      <c r="TYF15" s="5">
        <v>165347.52</v>
      </c>
      <c r="TYG15" s="5">
        <v>165347.52</v>
      </c>
      <c r="TYH15" s="5">
        <v>165347.52</v>
      </c>
      <c r="TYI15" s="5">
        <v>165347.52</v>
      </c>
      <c r="TYJ15" s="5">
        <v>165347.52</v>
      </c>
      <c r="TYK15" s="5">
        <v>165347.52</v>
      </c>
      <c r="TYL15" s="5">
        <v>165347.52</v>
      </c>
      <c r="TYM15" s="5">
        <v>165347.52</v>
      </c>
      <c r="TYN15" s="5">
        <v>165347.52</v>
      </c>
      <c r="TYO15" s="5">
        <v>165347.52</v>
      </c>
      <c r="TYP15" s="5">
        <v>165347.52</v>
      </c>
      <c r="TYQ15" s="5">
        <v>165347.52</v>
      </c>
      <c r="TYR15" s="5">
        <v>165347.52</v>
      </c>
      <c r="TYS15" s="5">
        <v>165347.52</v>
      </c>
      <c r="TYT15" s="5">
        <v>165347.52</v>
      </c>
      <c r="TYU15" s="5">
        <v>165347.52</v>
      </c>
      <c r="TYV15" s="5">
        <v>165347.52</v>
      </c>
      <c r="TYW15" s="5">
        <v>165347.52</v>
      </c>
      <c r="TYX15" s="5">
        <v>165347.52</v>
      </c>
      <c r="TYY15" s="5">
        <v>165347.52</v>
      </c>
      <c r="TYZ15" s="5">
        <v>165347.52</v>
      </c>
      <c r="TZA15" s="5">
        <v>165347.52</v>
      </c>
      <c r="TZB15" s="5">
        <v>165347.52</v>
      </c>
      <c r="TZC15" s="5">
        <v>165347.52</v>
      </c>
      <c r="TZD15" s="5">
        <v>165347.52</v>
      </c>
      <c r="TZE15" s="5">
        <v>165347.52</v>
      </c>
      <c r="TZF15" s="5">
        <v>165347.52</v>
      </c>
      <c r="TZG15" s="5">
        <v>165347.52</v>
      </c>
      <c r="TZH15" s="5">
        <v>165347.52</v>
      </c>
      <c r="TZI15" s="5">
        <v>165347.52</v>
      </c>
      <c r="TZJ15" s="5">
        <v>165347.52</v>
      </c>
      <c r="TZK15" s="5">
        <v>165347.52</v>
      </c>
      <c r="TZL15" s="5">
        <v>165347.52</v>
      </c>
      <c r="TZM15" s="5">
        <v>165347.52</v>
      </c>
      <c r="TZN15" s="5">
        <v>165347.52</v>
      </c>
      <c r="TZO15" s="5">
        <v>165347.52</v>
      </c>
      <c r="TZP15" s="5">
        <v>165347.52</v>
      </c>
      <c r="TZQ15" s="5">
        <v>165347.52</v>
      </c>
      <c r="TZR15" s="5">
        <v>165347.52</v>
      </c>
      <c r="TZS15" s="5">
        <v>165347.52</v>
      </c>
      <c r="TZT15" s="5">
        <v>165347.52</v>
      </c>
      <c r="TZU15" s="5">
        <v>165347.52</v>
      </c>
      <c r="TZV15" s="5">
        <v>165347.52</v>
      </c>
      <c r="TZW15" s="5">
        <v>165347.52</v>
      </c>
      <c r="TZX15" s="5">
        <v>165347.52</v>
      </c>
      <c r="TZY15" s="5">
        <v>165347.52</v>
      </c>
      <c r="TZZ15" s="5">
        <v>165347.52</v>
      </c>
      <c r="UAA15" s="5">
        <v>165347.52</v>
      </c>
      <c r="UAB15" s="5">
        <v>165347.52</v>
      </c>
      <c r="UAC15" s="5">
        <v>165347.52</v>
      </c>
      <c r="UAD15" s="5">
        <v>165347.52</v>
      </c>
      <c r="UAE15" s="5">
        <v>165347.52</v>
      </c>
      <c r="UAF15" s="5">
        <v>165347.52</v>
      </c>
      <c r="UAG15" s="5">
        <v>165347.52</v>
      </c>
      <c r="UAH15" s="5">
        <v>165347.52</v>
      </c>
      <c r="UAI15" s="5">
        <v>165347.52</v>
      </c>
      <c r="UAJ15" s="5">
        <v>165347.52</v>
      </c>
      <c r="UAK15" s="5">
        <v>165347.52</v>
      </c>
      <c r="UAL15" s="5">
        <v>165347.52</v>
      </c>
      <c r="UAM15" s="5">
        <v>165347.52</v>
      </c>
      <c r="UAN15" s="5">
        <v>165347.52</v>
      </c>
      <c r="UAO15" s="5">
        <v>165347.52</v>
      </c>
      <c r="UAP15" s="5">
        <v>165347.52</v>
      </c>
      <c r="UAQ15" s="5">
        <v>165347.52</v>
      </c>
      <c r="UAR15" s="5">
        <v>165347.52</v>
      </c>
      <c r="UAS15" s="5">
        <v>165347.52</v>
      </c>
      <c r="UAT15" s="5">
        <v>165347.52</v>
      </c>
      <c r="UAU15" s="5">
        <v>165347.52</v>
      </c>
      <c r="UAV15" s="5">
        <v>165347.52</v>
      </c>
      <c r="UAW15" s="5">
        <v>165347.52</v>
      </c>
      <c r="UAX15" s="5">
        <v>165347.52</v>
      </c>
      <c r="UAY15" s="5">
        <v>165347.52</v>
      </c>
      <c r="UAZ15" s="5">
        <v>165347.52</v>
      </c>
      <c r="UBA15" s="5">
        <v>165347.52</v>
      </c>
      <c r="UBB15" s="5">
        <v>165347.52</v>
      </c>
      <c r="UBC15" s="5">
        <v>165347.52</v>
      </c>
      <c r="UBD15" s="5">
        <v>165347.52</v>
      </c>
      <c r="UBE15" s="5">
        <v>165347.52</v>
      </c>
      <c r="UBF15" s="5">
        <v>165347.52</v>
      </c>
      <c r="UBG15" s="5">
        <v>165347.52</v>
      </c>
      <c r="UBH15" s="5">
        <v>165347.52</v>
      </c>
      <c r="UBI15" s="5">
        <v>165347.52</v>
      </c>
      <c r="UBJ15" s="5">
        <v>165347.52</v>
      </c>
      <c r="UBK15" s="5">
        <v>165347.52</v>
      </c>
      <c r="UBL15" s="5">
        <v>165347.52</v>
      </c>
      <c r="UBM15" s="5">
        <v>165347.52</v>
      </c>
      <c r="UBN15" s="5">
        <v>165347.52</v>
      </c>
      <c r="UBO15" s="5">
        <v>165347.52</v>
      </c>
      <c r="UBP15" s="5">
        <v>165347.52</v>
      </c>
      <c r="UBQ15" s="5">
        <v>165347.52</v>
      </c>
      <c r="UBR15" s="5">
        <v>165347.52</v>
      </c>
      <c r="UBS15" s="5">
        <v>165347.52</v>
      </c>
      <c r="UBT15" s="5">
        <v>165347.52</v>
      </c>
      <c r="UBU15" s="5">
        <v>165347.52</v>
      </c>
      <c r="UBV15" s="5">
        <v>165347.52</v>
      </c>
      <c r="UBW15" s="5">
        <v>165347.52</v>
      </c>
      <c r="UBX15" s="5">
        <v>165347.52</v>
      </c>
      <c r="UBY15" s="5">
        <v>165347.52</v>
      </c>
      <c r="UBZ15" s="5">
        <v>165347.52</v>
      </c>
      <c r="UCA15" s="5">
        <v>165347.52</v>
      </c>
      <c r="UCB15" s="5">
        <v>165347.52</v>
      </c>
      <c r="UCC15" s="5">
        <v>165347.52</v>
      </c>
      <c r="UCD15" s="5">
        <v>165347.52</v>
      </c>
      <c r="UCE15" s="5">
        <v>165347.52</v>
      </c>
      <c r="UCF15" s="5">
        <v>165347.52</v>
      </c>
      <c r="UCG15" s="5">
        <v>165347.52</v>
      </c>
      <c r="UCH15" s="5">
        <v>165347.52</v>
      </c>
      <c r="UCI15" s="5">
        <v>165347.52</v>
      </c>
      <c r="UCJ15" s="5">
        <v>165347.52</v>
      </c>
      <c r="UCK15" s="5">
        <v>165347.52</v>
      </c>
      <c r="UCL15" s="5">
        <v>165347.52</v>
      </c>
      <c r="UCM15" s="5">
        <v>165347.52</v>
      </c>
      <c r="UCN15" s="5">
        <v>165347.52</v>
      </c>
      <c r="UCO15" s="5">
        <v>165347.52</v>
      </c>
      <c r="UCP15" s="5">
        <v>165347.52</v>
      </c>
      <c r="UCQ15" s="5">
        <v>165347.52</v>
      </c>
      <c r="UCR15" s="5">
        <v>165347.52</v>
      </c>
      <c r="UCS15" s="5">
        <v>165347.52</v>
      </c>
      <c r="UCT15" s="5">
        <v>165347.52</v>
      </c>
      <c r="UCU15" s="5">
        <v>165347.52</v>
      </c>
      <c r="UCV15" s="5">
        <v>165347.52</v>
      </c>
      <c r="UCW15" s="5">
        <v>165347.52</v>
      </c>
      <c r="UCX15" s="5">
        <v>165347.52</v>
      </c>
      <c r="UCY15" s="5">
        <v>165347.52</v>
      </c>
      <c r="UCZ15" s="5">
        <v>165347.52</v>
      </c>
      <c r="UDA15" s="5">
        <v>165347.52</v>
      </c>
      <c r="UDB15" s="5">
        <v>165347.52</v>
      </c>
      <c r="UDC15" s="5">
        <v>165347.52</v>
      </c>
      <c r="UDD15" s="5">
        <v>165347.52</v>
      </c>
      <c r="UDE15" s="5">
        <v>165347.52</v>
      </c>
      <c r="UDF15" s="5">
        <v>165347.52</v>
      </c>
      <c r="UDG15" s="5">
        <v>165347.52</v>
      </c>
      <c r="UDH15" s="5">
        <v>165347.52</v>
      </c>
      <c r="UDI15" s="5">
        <v>165347.52</v>
      </c>
      <c r="UDJ15" s="5">
        <v>165347.52</v>
      </c>
      <c r="UDK15" s="5">
        <v>165347.52</v>
      </c>
      <c r="UDL15" s="5">
        <v>165347.52</v>
      </c>
      <c r="UDM15" s="5">
        <v>165347.52</v>
      </c>
      <c r="UDN15" s="5">
        <v>165347.52</v>
      </c>
      <c r="UDO15" s="5">
        <v>165347.52</v>
      </c>
      <c r="UDP15" s="5">
        <v>165347.52</v>
      </c>
      <c r="UDQ15" s="5">
        <v>165347.52</v>
      </c>
      <c r="UDR15" s="5">
        <v>165347.52</v>
      </c>
      <c r="UDS15" s="5">
        <v>165347.52</v>
      </c>
      <c r="UDT15" s="5">
        <v>165347.52</v>
      </c>
      <c r="UDU15" s="5">
        <v>165347.52</v>
      </c>
      <c r="UDV15" s="5">
        <v>165347.52</v>
      </c>
      <c r="UDW15" s="5">
        <v>165347.52</v>
      </c>
      <c r="UDX15" s="5">
        <v>165347.52</v>
      </c>
      <c r="UDY15" s="5">
        <v>165347.52</v>
      </c>
      <c r="UDZ15" s="5">
        <v>165347.52</v>
      </c>
      <c r="UEA15" s="5">
        <v>165347.52</v>
      </c>
      <c r="UEB15" s="5">
        <v>165347.52</v>
      </c>
      <c r="UEC15" s="5">
        <v>165347.52</v>
      </c>
      <c r="UED15" s="5">
        <v>165347.52</v>
      </c>
      <c r="UEE15" s="5">
        <v>165347.52</v>
      </c>
      <c r="UEF15" s="5">
        <v>165347.52</v>
      </c>
      <c r="UEG15" s="5">
        <v>165347.52</v>
      </c>
      <c r="UEH15" s="5">
        <v>165347.52</v>
      </c>
      <c r="UEI15" s="5">
        <v>165347.52</v>
      </c>
      <c r="UEJ15" s="5">
        <v>165347.52</v>
      </c>
      <c r="UEK15" s="5">
        <v>165347.52</v>
      </c>
      <c r="UEL15" s="5">
        <v>165347.52</v>
      </c>
      <c r="UEM15" s="5">
        <v>165347.52</v>
      </c>
      <c r="UEN15" s="5">
        <v>165347.52</v>
      </c>
      <c r="UEO15" s="5">
        <v>165347.52</v>
      </c>
      <c r="UEP15" s="5">
        <v>165347.52</v>
      </c>
      <c r="UEQ15" s="5">
        <v>165347.52</v>
      </c>
      <c r="UER15" s="5">
        <v>165347.52</v>
      </c>
      <c r="UES15" s="5">
        <v>165347.52</v>
      </c>
      <c r="UET15" s="5">
        <v>165347.52</v>
      </c>
      <c r="UEU15" s="5">
        <v>165347.52</v>
      </c>
      <c r="UEV15" s="5">
        <v>165347.52</v>
      </c>
      <c r="UEW15" s="5">
        <v>165347.52</v>
      </c>
      <c r="UEX15" s="5">
        <v>165347.52</v>
      </c>
      <c r="UEY15" s="5">
        <v>165347.52</v>
      </c>
      <c r="UEZ15" s="5">
        <v>165347.52</v>
      </c>
      <c r="UFA15" s="5">
        <v>165347.52</v>
      </c>
      <c r="UFB15" s="5">
        <v>165347.52</v>
      </c>
      <c r="UFC15" s="5">
        <v>165347.52</v>
      </c>
      <c r="UFD15" s="5">
        <v>165347.52</v>
      </c>
      <c r="UFE15" s="5">
        <v>165347.52</v>
      </c>
      <c r="UFF15" s="5">
        <v>165347.52</v>
      </c>
      <c r="UFG15" s="5">
        <v>165347.52</v>
      </c>
      <c r="UFH15" s="5">
        <v>165347.52</v>
      </c>
      <c r="UFI15" s="5">
        <v>165347.52</v>
      </c>
      <c r="UFJ15" s="5">
        <v>165347.52</v>
      </c>
      <c r="UFK15" s="5">
        <v>165347.52</v>
      </c>
      <c r="UFL15" s="5">
        <v>165347.52</v>
      </c>
      <c r="UFM15" s="5">
        <v>165347.52</v>
      </c>
      <c r="UFN15" s="5">
        <v>165347.52</v>
      </c>
      <c r="UFO15" s="5">
        <v>165347.52</v>
      </c>
      <c r="UFP15" s="5">
        <v>165347.52</v>
      </c>
      <c r="UFQ15" s="5">
        <v>165347.52</v>
      </c>
      <c r="UFR15" s="5">
        <v>165347.52</v>
      </c>
      <c r="UFS15" s="5">
        <v>165347.52</v>
      </c>
      <c r="UFT15" s="5">
        <v>165347.52</v>
      </c>
      <c r="UFU15" s="5">
        <v>165347.52</v>
      </c>
      <c r="UFV15" s="5">
        <v>165347.52</v>
      </c>
      <c r="UFW15" s="5">
        <v>165347.52</v>
      </c>
      <c r="UFX15" s="5">
        <v>165347.52</v>
      </c>
      <c r="UFY15" s="5">
        <v>165347.52</v>
      </c>
      <c r="UFZ15" s="5">
        <v>165347.52</v>
      </c>
      <c r="UGA15" s="5">
        <v>165347.52</v>
      </c>
      <c r="UGB15" s="5">
        <v>165347.52</v>
      </c>
      <c r="UGC15" s="5">
        <v>165347.52</v>
      </c>
      <c r="UGD15" s="5">
        <v>165347.52</v>
      </c>
      <c r="UGE15" s="5">
        <v>165347.52</v>
      </c>
      <c r="UGF15" s="5">
        <v>165347.52</v>
      </c>
      <c r="UGG15" s="5">
        <v>165347.52</v>
      </c>
      <c r="UGH15" s="5">
        <v>165347.52</v>
      </c>
      <c r="UGI15" s="5">
        <v>165347.52</v>
      </c>
      <c r="UGJ15" s="5">
        <v>165347.52</v>
      </c>
      <c r="UGK15" s="5">
        <v>165347.52</v>
      </c>
      <c r="UGL15" s="5">
        <v>165347.52</v>
      </c>
      <c r="UGM15" s="5">
        <v>165347.52</v>
      </c>
      <c r="UGN15" s="5">
        <v>165347.52</v>
      </c>
      <c r="UGO15" s="5">
        <v>165347.52</v>
      </c>
      <c r="UGP15" s="5">
        <v>165347.52</v>
      </c>
      <c r="UGQ15" s="5">
        <v>165347.52</v>
      </c>
      <c r="UGR15" s="5">
        <v>165347.52</v>
      </c>
      <c r="UGS15" s="5">
        <v>165347.52</v>
      </c>
      <c r="UGT15" s="5">
        <v>165347.52</v>
      </c>
      <c r="UGU15" s="5">
        <v>165347.52</v>
      </c>
      <c r="UGV15" s="5">
        <v>165347.52</v>
      </c>
      <c r="UGW15" s="5">
        <v>165347.52</v>
      </c>
      <c r="UGX15" s="5">
        <v>165347.52</v>
      </c>
      <c r="UGY15" s="5">
        <v>165347.52</v>
      </c>
      <c r="UGZ15" s="5">
        <v>165347.52</v>
      </c>
      <c r="UHA15" s="5">
        <v>165347.52</v>
      </c>
      <c r="UHB15" s="5">
        <v>165347.52</v>
      </c>
      <c r="UHC15" s="5">
        <v>165347.52</v>
      </c>
      <c r="UHD15" s="5">
        <v>165347.52</v>
      </c>
      <c r="UHE15" s="5">
        <v>165347.52</v>
      </c>
      <c r="UHF15" s="5">
        <v>165347.52</v>
      </c>
      <c r="UHG15" s="5">
        <v>165347.52</v>
      </c>
      <c r="UHH15" s="5">
        <v>165347.52</v>
      </c>
      <c r="UHI15" s="5">
        <v>165347.52</v>
      </c>
      <c r="UHJ15" s="5">
        <v>165347.52</v>
      </c>
      <c r="UHK15" s="5">
        <v>165347.52</v>
      </c>
      <c r="UHL15" s="5">
        <v>165347.52</v>
      </c>
      <c r="UHM15" s="5">
        <v>165347.52</v>
      </c>
      <c r="UHN15" s="5">
        <v>165347.52</v>
      </c>
      <c r="UHO15" s="5">
        <v>165347.52</v>
      </c>
      <c r="UHP15" s="5">
        <v>165347.52</v>
      </c>
      <c r="UHQ15" s="5">
        <v>165347.52</v>
      </c>
      <c r="UHR15" s="5">
        <v>165347.52</v>
      </c>
      <c r="UHS15" s="5">
        <v>165347.52</v>
      </c>
      <c r="UHT15" s="5">
        <v>165347.52</v>
      </c>
      <c r="UHU15" s="5">
        <v>165347.52</v>
      </c>
      <c r="UHV15" s="5">
        <v>165347.52</v>
      </c>
      <c r="UHW15" s="5">
        <v>165347.52</v>
      </c>
      <c r="UHX15" s="5">
        <v>165347.52</v>
      </c>
      <c r="UHY15" s="5">
        <v>165347.52</v>
      </c>
      <c r="UHZ15" s="5">
        <v>165347.52</v>
      </c>
      <c r="UIA15" s="5">
        <v>165347.52</v>
      </c>
      <c r="UIB15" s="5">
        <v>165347.52</v>
      </c>
      <c r="UIC15" s="5">
        <v>165347.52</v>
      </c>
      <c r="UID15" s="5">
        <v>165347.52</v>
      </c>
      <c r="UIE15" s="5">
        <v>165347.52</v>
      </c>
      <c r="UIF15" s="5">
        <v>165347.52</v>
      </c>
      <c r="UIG15" s="5">
        <v>165347.52</v>
      </c>
      <c r="UIH15" s="5">
        <v>165347.52</v>
      </c>
      <c r="UII15" s="5">
        <v>165347.52</v>
      </c>
      <c r="UIJ15" s="5">
        <v>165347.52</v>
      </c>
      <c r="UIK15" s="5">
        <v>165347.52</v>
      </c>
      <c r="UIL15" s="5">
        <v>165347.52</v>
      </c>
      <c r="UIM15" s="5">
        <v>165347.52</v>
      </c>
      <c r="UIN15" s="5">
        <v>165347.52</v>
      </c>
      <c r="UIO15" s="5">
        <v>165347.52</v>
      </c>
      <c r="UIP15" s="5">
        <v>165347.52</v>
      </c>
      <c r="UIQ15" s="5">
        <v>165347.52</v>
      </c>
      <c r="UIR15" s="5">
        <v>165347.52</v>
      </c>
      <c r="UIS15" s="5">
        <v>165347.52</v>
      </c>
      <c r="UIT15" s="5">
        <v>165347.52</v>
      </c>
      <c r="UIU15" s="5">
        <v>165347.52</v>
      </c>
      <c r="UIV15" s="5">
        <v>165347.52</v>
      </c>
      <c r="UIW15" s="5">
        <v>165347.52</v>
      </c>
      <c r="UIX15" s="5">
        <v>165347.52</v>
      </c>
      <c r="UIY15" s="5">
        <v>165347.52</v>
      </c>
      <c r="UIZ15" s="5">
        <v>165347.52</v>
      </c>
      <c r="UJA15" s="5">
        <v>165347.52</v>
      </c>
      <c r="UJB15" s="5">
        <v>165347.52</v>
      </c>
      <c r="UJC15" s="5">
        <v>165347.52</v>
      </c>
      <c r="UJD15" s="5">
        <v>165347.52</v>
      </c>
      <c r="UJE15" s="5">
        <v>165347.52</v>
      </c>
      <c r="UJF15" s="5">
        <v>165347.52</v>
      </c>
      <c r="UJG15" s="5">
        <v>165347.52</v>
      </c>
      <c r="UJH15" s="5">
        <v>165347.52</v>
      </c>
      <c r="UJI15" s="5">
        <v>165347.52</v>
      </c>
      <c r="UJJ15" s="5">
        <v>165347.52</v>
      </c>
      <c r="UJK15" s="5">
        <v>165347.52</v>
      </c>
      <c r="UJL15" s="5">
        <v>165347.52</v>
      </c>
      <c r="UJM15" s="5">
        <v>165347.52</v>
      </c>
      <c r="UJN15" s="5">
        <v>165347.52</v>
      </c>
      <c r="UJO15" s="5">
        <v>165347.52</v>
      </c>
      <c r="UJP15" s="5">
        <v>165347.52</v>
      </c>
      <c r="UJQ15" s="5">
        <v>165347.52</v>
      </c>
      <c r="UJR15" s="5">
        <v>165347.52</v>
      </c>
      <c r="UJS15" s="5">
        <v>165347.52</v>
      </c>
      <c r="UJT15" s="5">
        <v>165347.52</v>
      </c>
      <c r="UJU15" s="5">
        <v>165347.52</v>
      </c>
      <c r="UJV15" s="5">
        <v>165347.52</v>
      </c>
      <c r="UJW15" s="5">
        <v>165347.52</v>
      </c>
      <c r="UJX15" s="5">
        <v>165347.52</v>
      </c>
      <c r="UJY15" s="5">
        <v>165347.52</v>
      </c>
      <c r="UJZ15" s="5">
        <v>165347.52</v>
      </c>
      <c r="UKA15" s="5">
        <v>165347.52</v>
      </c>
      <c r="UKB15" s="5">
        <v>165347.52</v>
      </c>
      <c r="UKC15" s="5">
        <v>165347.52</v>
      </c>
      <c r="UKD15" s="5">
        <v>165347.52</v>
      </c>
      <c r="UKE15" s="5">
        <v>165347.52</v>
      </c>
      <c r="UKF15" s="5">
        <v>165347.52</v>
      </c>
      <c r="UKG15" s="5">
        <v>165347.52</v>
      </c>
      <c r="UKH15" s="5">
        <v>165347.52</v>
      </c>
      <c r="UKI15" s="5">
        <v>165347.52</v>
      </c>
      <c r="UKJ15" s="5">
        <v>165347.52</v>
      </c>
      <c r="UKK15" s="5">
        <v>165347.52</v>
      </c>
      <c r="UKL15" s="5">
        <v>165347.52</v>
      </c>
      <c r="UKM15" s="5">
        <v>165347.52</v>
      </c>
      <c r="UKN15" s="5">
        <v>165347.52</v>
      </c>
      <c r="UKO15" s="5">
        <v>165347.52</v>
      </c>
      <c r="UKP15" s="5">
        <v>165347.52</v>
      </c>
      <c r="UKQ15" s="5">
        <v>165347.52</v>
      </c>
      <c r="UKR15" s="5">
        <v>165347.52</v>
      </c>
      <c r="UKS15" s="5">
        <v>165347.52</v>
      </c>
      <c r="UKT15" s="5">
        <v>165347.52</v>
      </c>
      <c r="UKU15" s="5">
        <v>165347.52</v>
      </c>
      <c r="UKV15" s="5">
        <v>165347.52</v>
      </c>
      <c r="UKW15" s="5">
        <v>165347.52</v>
      </c>
      <c r="UKX15" s="5">
        <v>165347.52</v>
      </c>
      <c r="UKY15" s="5">
        <v>165347.52</v>
      </c>
      <c r="UKZ15" s="5">
        <v>165347.52</v>
      </c>
      <c r="ULA15" s="5">
        <v>165347.52</v>
      </c>
      <c r="ULB15" s="5">
        <v>165347.52</v>
      </c>
      <c r="ULC15" s="5">
        <v>165347.52</v>
      </c>
      <c r="ULD15" s="5">
        <v>165347.52</v>
      </c>
      <c r="ULE15" s="5">
        <v>165347.52</v>
      </c>
      <c r="ULF15" s="5">
        <v>165347.52</v>
      </c>
      <c r="ULG15" s="5">
        <v>165347.52</v>
      </c>
      <c r="ULH15" s="5">
        <v>165347.52</v>
      </c>
      <c r="ULI15" s="5">
        <v>165347.52</v>
      </c>
      <c r="ULJ15" s="5">
        <v>165347.52</v>
      </c>
      <c r="ULK15" s="5">
        <v>165347.52</v>
      </c>
      <c r="ULL15" s="5">
        <v>165347.52</v>
      </c>
      <c r="ULM15" s="5">
        <v>165347.52</v>
      </c>
      <c r="ULN15" s="5">
        <v>165347.52</v>
      </c>
      <c r="ULO15" s="5">
        <v>165347.52</v>
      </c>
      <c r="ULP15" s="5">
        <v>165347.52</v>
      </c>
      <c r="ULQ15" s="5">
        <v>165347.52</v>
      </c>
      <c r="ULR15" s="5">
        <v>165347.52</v>
      </c>
      <c r="ULS15" s="5">
        <v>165347.52</v>
      </c>
      <c r="ULT15" s="5">
        <v>165347.52</v>
      </c>
      <c r="ULU15" s="5">
        <v>165347.52</v>
      </c>
      <c r="ULV15" s="5">
        <v>165347.52</v>
      </c>
      <c r="ULW15" s="5">
        <v>165347.52</v>
      </c>
      <c r="ULX15" s="5">
        <v>165347.52</v>
      </c>
      <c r="ULY15" s="5">
        <v>165347.52</v>
      </c>
      <c r="ULZ15" s="5">
        <v>165347.52</v>
      </c>
      <c r="UMA15" s="5">
        <v>165347.52</v>
      </c>
      <c r="UMB15" s="5">
        <v>165347.52</v>
      </c>
      <c r="UMC15" s="5">
        <v>165347.52</v>
      </c>
      <c r="UMD15" s="5">
        <v>165347.52</v>
      </c>
      <c r="UME15" s="5">
        <v>165347.52</v>
      </c>
      <c r="UMF15" s="5">
        <v>165347.52</v>
      </c>
      <c r="UMG15" s="5">
        <v>165347.52</v>
      </c>
      <c r="UMH15" s="5">
        <v>165347.52</v>
      </c>
      <c r="UMI15" s="5">
        <v>165347.52</v>
      </c>
      <c r="UMJ15" s="5">
        <v>165347.52</v>
      </c>
      <c r="UMK15" s="5">
        <v>165347.52</v>
      </c>
      <c r="UML15" s="5">
        <v>165347.52</v>
      </c>
      <c r="UMM15" s="5">
        <v>165347.52</v>
      </c>
      <c r="UMN15" s="5">
        <v>165347.52</v>
      </c>
      <c r="UMO15" s="5">
        <v>165347.52</v>
      </c>
      <c r="UMP15" s="5">
        <v>165347.52</v>
      </c>
      <c r="UMQ15" s="5">
        <v>165347.52</v>
      </c>
      <c r="UMR15" s="5">
        <v>165347.52</v>
      </c>
      <c r="UMS15" s="5">
        <v>165347.52</v>
      </c>
      <c r="UMT15" s="5">
        <v>165347.52</v>
      </c>
      <c r="UMU15" s="5">
        <v>165347.52</v>
      </c>
      <c r="UMV15" s="5">
        <v>165347.52</v>
      </c>
      <c r="UMW15" s="5">
        <v>165347.52</v>
      </c>
      <c r="UMX15" s="5">
        <v>165347.52</v>
      </c>
      <c r="UMY15" s="5">
        <v>165347.52</v>
      </c>
      <c r="UMZ15" s="5">
        <v>165347.52</v>
      </c>
      <c r="UNA15" s="5">
        <v>165347.52</v>
      </c>
      <c r="UNB15" s="5">
        <v>165347.52</v>
      </c>
      <c r="UNC15" s="5">
        <v>165347.52</v>
      </c>
      <c r="UND15" s="5">
        <v>165347.52</v>
      </c>
      <c r="UNE15" s="5">
        <v>165347.52</v>
      </c>
      <c r="UNF15" s="5">
        <v>165347.52</v>
      </c>
      <c r="UNG15" s="5">
        <v>165347.52</v>
      </c>
      <c r="UNH15" s="5">
        <v>165347.52</v>
      </c>
      <c r="UNI15" s="5">
        <v>165347.52</v>
      </c>
      <c r="UNJ15" s="5">
        <v>165347.52</v>
      </c>
      <c r="UNK15" s="5">
        <v>165347.52</v>
      </c>
      <c r="UNL15" s="5">
        <v>165347.52</v>
      </c>
      <c r="UNM15" s="5">
        <v>165347.52</v>
      </c>
      <c r="UNN15" s="5">
        <v>165347.52</v>
      </c>
      <c r="UNO15" s="5">
        <v>165347.52</v>
      </c>
      <c r="UNP15" s="5">
        <v>165347.52</v>
      </c>
      <c r="UNQ15" s="5">
        <v>165347.52</v>
      </c>
      <c r="UNR15" s="5">
        <v>165347.52</v>
      </c>
      <c r="UNS15" s="5">
        <v>165347.52</v>
      </c>
      <c r="UNT15" s="5">
        <v>165347.52</v>
      </c>
      <c r="UNU15" s="5">
        <v>165347.52</v>
      </c>
      <c r="UNV15" s="5">
        <v>165347.52</v>
      </c>
      <c r="UNW15" s="5">
        <v>165347.52</v>
      </c>
      <c r="UNX15" s="5">
        <v>165347.52</v>
      </c>
      <c r="UNY15" s="5">
        <v>165347.52</v>
      </c>
      <c r="UNZ15" s="5">
        <v>165347.52</v>
      </c>
      <c r="UOA15" s="5">
        <v>165347.52</v>
      </c>
      <c r="UOB15" s="5">
        <v>165347.52</v>
      </c>
      <c r="UOC15" s="5">
        <v>165347.52</v>
      </c>
      <c r="UOD15" s="5">
        <v>165347.52</v>
      </c>
      <c r="UOE15" s="5">
        <v>165347.52</v>
      </c>
      <c r="UOF15" s="5">
        <v>165347.52</v>
      </c>
      <c r="UOG15" s="5">
        <v>165347.52</v>
      </c>
      <c r="UOH15" s="5">
        <v>165347.52</v>
      </c>
      <c r="UOI15" s="5">
        <v>165347.52</v>
      </c>
      <c r="UOJ15" s="5">
        <v>165347.52</v>
      </c>
      <c r="UOK15" s="5">
        <v>165347.52</v>
      </c>
      <c r="UOL15" s="5">
        <v>165347.52</v>
      </c>
      <c r="UOM15" s="5">
        <v>165347.52</v>
      </c>
      <c r="UON15" s="5">
        <v>165347.52</v>
      </c>
      <c r="UOO15" s="5">
        <v>165347.52</v>
      </c>
      <c r="UOP15" s="5">
        <v>165347.52</v>
      </c>
      <c r="UOQ15" s="5">
        <v>165347.52</v>
      </c>
      <c r="UOR15" s="5">
        <v>165347.52</v>
      </c>
      <c r="UOS15" s="5">
        <v>165347.52</v>
      </c>
      <c r="UOT15" s="5">
        <v>165347.52</v>
      </c>
      <c r="UOU15" s="5">
        <v>165347.52</v>
      </c>
      <c r="UOV15" s="5">
        <v>165347.52</v>
      </c>
      <c r="UOW15" s="5">
        <v>165347.52</v>
      </c>
      <c r="UOX15" s="5">
        <v>165347.52</v>
      </c>
      <c r="UOY15" s="5">
        <v>165347.52</v>
      </c>
      <c r="UOZ15" s="5">
        <v>165347.52</v>
      </c>
      <c r="UPA15" s="5">
        <v>165347.52</v>
      </c>
      <c r="UPB15" s="5">
        <v>165347.52</v>
      </c>
      <c r="UPC15" s="5">
        <v>165347.52</v>
      </c>
      <c r="UPD15" s="5">
        <v>165347.52</v>
      </c>
      <c r="UPE15" s="5">
        <v>165347.52</v>
      </c>
      <c r="UPF15" s="5">
        <v>165347.52</v>
      </c>
      <c r="UPG15" s="5">
        <v>165347.52</v>
      </c>
      <c r="UPH15" s="5">
        <v>165347.52</v>
      </c>
      <c r="UPI15" s="5">
        <v>165347.52</v>
      </c>
      <c r="UPJ15" s="5">
        <v>165347.52</v>
      </c>
      <c r="UPK15" s="5">
        <v>165347.52</v>
      </c>
      <c r="UPL15" s="5">
        <v>165347.52</v>
      </c>
      <c r="UPM15" s="5">
        <v>165347.52</v>
      </c>
      <c r="UPN15" s="5">
        <v>165347.52</v>
      </c>
      <c r="UPO15" s="5">
        <v>165347.52</v>
      </c>
      <c r="UPP15" s="5">
        <v>165347.52</v>
      </c>
      <c r="UPQ15" s="5">
        <v>165347.52</v>
      </c>
      <c r="UPR15" s="5">
        <v>165347.52</v>
      </c>
      <c r="UPS15" s="5">
        <v>165347.52</v>
      </c>
      <c r="UPT15" s="5">
        <v>165347.52</v>
      </c>
      <c r="UPU15" s="5">
        <v>165347.52</v>
      </c>
      <c r="UPV15" s="5">
        <v>165347.52</v>
      </c>
      <c r="UPW15" s="5">
        <v>165347.52</v>
      </c>
      <c r="UPX15" s="5">
        <v>165347.52</v>
      </c>
      <c r="UPY15" s="5">
        <v>165347.52</v>
      </c>
      <c r="UPZ15" s="5">
        <v>165347.52</v>
      </c>
      <c r="UQA15" s="5">
        <v>165347.52</v>
      </c>
      <c r="UQB15" s="5">
        <v>165347.52</v>
      </c>
      <c r="UQC15" s="5">
        <v>165347.52</v>
      </c>
      <c r="UQD15" s="5">
        <v>165347.52</v>
      </c>
      <c r="UQE15" s="5">
        <v>165347.52</v>
      </c>
      <c r="UQF15" s="5">
        <v>165347.52</v>
      </c>
      <c r="UQG15" s="5">
        <v>165347.52</v>
      </c>
      <c r="UQH15" s="5">
        <v>165347.52</v>
      </c>
      <c r="UQI15" s="5">
        <v>165347.52</v>
      </c>
      <c r="UQJ15" s="5">
        <v>165347.52</v>
      </c>
      <c r="UQK15" s="5">
        <v>165347.52</v>
      </c>
      <c r="UQL15" s="5">
        <v>165347.52</v>
      </c>
      <c r="UQM15" s="5">
        <v>165347.52</v>
      </c>
      <c r="UQN15" s="5">
        <v>165347.52</v>
      </c>
      <c r="UQO15" s="5">
        <v>165347.52</v>
      </c>
      <c r="UQP15" s="5">
        <v>165347.52</v>
      </c>
      <c r="UQQ15" s="5">
        <v>165347.52</v>
      </c>
      <c r="UQR15" s="5">
        <v>165347.52</v>
      </c>
      <c r="UQS15" s="5">
        <v>165347.52</v>
      </c>
      <c r="UQT15" s="5">
        <v>165347.52</v>
      </c>
      <c r="UQU15" s="5">
        <v>165347.52</v>
      </c>
      <c r="UQV15" s="5">
        <v>165347.52</v>
      </c>
      <c r="UQW15" s="5">
        <v>165347.52</v>
      </c>
      <c r="UQX15" s="5">
        <v>165347.52</v>
      </c>
      <c r="UQY15" s="5">
        <v>165347.52</v>
      </c>
      <c r="UQZ15" s="5">
        <v>165347.52</v>
      </c>
      <c r="URA15" s="5">
        <v>165347.52</v>
      </c>
      <c r="URB15" s="5">
        <v>165347.52</v>
      </c>
      <c r="URC15" s="5">
        <v>165347.52</v>
      </c>
      <c r="URD15" s="5">
        <v>165347.52</v>
      </c>
      <c r="URE15" s="5">
        <v>165347.52</v>
      </c>
      <c r="URF15" s="5">
        <v>165347.52</v>
      </c>
      <c r="URG15" s="5">
        <v>165347.52</v>
      </c>
      <c r="URH15" s="5">
        <v>165347.52</v>
      </c>
      <c r="URI15" s="5">
        <v>165347.52</v>
      </c>
      <c r="URJ15" s="5">
        <v>165347.52</v>
      </c>
      <c r="URK15" s="5">
        <v>165347.52</v>
      </c>
      <c r="URL15" s="5">
        <v>165347.52</v>
      </c>
      <c r="URM15" s="5">
        <v>165347.52</v>
      </c>
      <c r="URN15" s="5">
        <v>165347.52</v>
      </c>
      <c r="URO15" s="5">
        <v>165347.52</v>
      </c>
      <c r="URP15" s="5">
        <v>165347.52</v>
      </c>
      <c r="URQ15" s="5">
        <v>165347.52</v>
      </c>
      <c r="URR15" s="5">
        <v>165347.52</v>
      </c>
      <c r="URS15" s="5">
        <v>165347.52</v>
      </c>
      <c r="URT15" s="5">
        <v>165347.52</v>
      </c>
      <c r="URU15" s="5">
        <v>165347.52</v>
      </c>
      <c r="URV15" s="5">
        <v>165347.52</v>
      </c>
      <c r="URW15" s="5">
        <v>165347.52</v>
      </c>
      <c r="URX15" s="5">
        <v>165347.52</v>
      </c>
      <c r="URY15" s="5">
        <v>165347.52</v>
      </c>
      <c r="URZ15" s="5">
        <v>165347.52</v>
      </c>
      <c r="USA15" s="5">
        <v>165347.52</v>
      </c>
      <c r="USB15" s="5">
        <v>165347.52</v>
      </c>
      <c r="USC15" s="5">
        <v>165347.52</v>
      </c>
      <c r="USD15" s="5">
        <v>165347.52</v>
      </c>
      <c r="USE15" s="5">
        <v>165347.52</v>
      </c>
      <c r="USF15" s="5">
        <v>165347.52</v>
      </c>
      <c r="USG15" s="5">
        <v>165347.52</v>
      </c>
      <c r="USH15" s="5">
        <v>165347.52</v>
      </c>
      <c r="USI15" s="5">
        <v>165347.52</v>
      </c>
      <c r="USJ15" s="5">
        <v>165347.52</v>
      </c>
      <c r="USK15" s="5">
        <v>165347.52</v>
      </c>
      <c r="USL15" s="5">
        <v>165347.52</v>
      </c>
      <c r="USM15" s="5">
        <v>165347.52</v>
      </c>
      <c r="USN15" s="5">
        <v>165347.52</v>
      </c>
      <c r="USO15" s="5">
        <v>165347.52</v>
      </c>
      <c r="USP15" s="5">
        <v>165347.52</v>
      </c>
      <c r="USQ15" s="5">
        <v>165347.52</v>
      </c>
      <c r="USR15" s="5">
        <v>165347.52</v>
      </c>
      <c r="USS15" s="5">
        <v>165347.52</v>
      </c>
      <c r="UST15" s="5">
        <v>165347.52</v>
      </c>
      <c r="USU15" s="5">
        <v>165347.52</v>
      </c>
      <c r="USV15" s="5">
        <v>165347.52</v>
      </c>
      <c r="USW15" s="5">
        <v>165347.52</v>
      </c>
      <c r="USX15" s="5">
        <v>165347.52</v>
      </c>
      <c r="USY15" s="5">
        <v>165347.52</v>
      </c>
      <c r="USZ15" s="5">
        <v>165347.52</v>
      </c>
      <c r="UTA15" s="5">
        <v>165347.52</v>
      </c>
      <c r="UTB15" s="5">
        <v>165347.52</v>
      </c>
      <c r="UTC15" s="5">
        <v>165347.52</v>
      </c>
      <c r="UTD15" s="5">
        <v>165347.52</v>
      </c>
      <c r="UTE15" s="5">
        <v>165347.52</v>
      </c>
      <c r="UTF15" s="5">
        <v>165347.52</v>
      </c>
      <c r="UTG15" s="5">
        <v>165347.52</v>
      </c>
      <c r="UTH15" s="5">
        <v>165347.52</v>
      </c>
      <c r="UTI15" s="5">
        <v>165347.52</v>
      </c>
      <c r="UTJ15" s="5">
        <v>165347.52</v>
      </c>
      <c r="UTK15" s="5">
        <v>165347.52</v>
      </c>
      <c r="UTL15" s="5">
        <v>165347.52</v>
      </c>
      <c r="UTM15" s="5">
        <v>165347.52</v>
      </c>
      <c r="UTN15" s="5">
        <v>165347.52</v>
      </c>
      <c r="UTO15" s="5">
        <v>165347.52</v>
      </c>
      <c r="UTP15" s="5">
        <v>165347.52</v>
      </c>
      <c r="UTQ15" s="5">
        <v>165347.52</v>
      </c>
      <c r="UTR15" s="5">
        <v>165347.52</v>
      </c>
      <c r="UTS15" s="5">
        <v>165347.52</v>
      </c>
      <c r="UTT15" s="5">
        <v>165347.52</v>
      </c>
      <c r="UTU15" s="5">
        <v>165347.52</v>
      </c>
      <c r="UTV15" s="5">
        <v>165347.52</v>
      </c>
      <c r="UTW15" s="5">
        <v>165347.52</v>
      </c>
      <c r="UTX15" s="5">
        <v>165347.52</v>
      </c>
      <c r="UTY15" s="5">
        <v>165347.52</v>
      </c>
      <c r="UTZ15" s="5">
        <v>165347.52</v>
      </c>
      <c r="UUA15" s="5">
        <v>165347.52</v>
      </c>
      <c r="UUB15" s="5">
        <v>165347.52</v>
      </c>
      <c r="UUC15" s="5">
        <v>165347.52</v>
      </c>
      <c r="UUD15" s="5">
        <v>165347.52</v>
      </c>
      <c r="UUE15" s="5">
        <v>165347.52</v>
      </c>
      <c r="UUF15" s="5">
        <v>165347.52</v>
      </c>
      <c r="UUG15" s="5">
        <v>165347.52</v>
      </c>
      <c r="UUH15" s="5">
        <v>165347.52</v>
      </c>
      <c r="UUI15" s="5">
        <v>165347.52</v>
      </c>
      <c r="UUJ15" s="5">
        <v>165347.52</v>
      </c>
      <c r="UUK15" s="5">
        <v>165347.52</v>
      </c>
      <c r="UUL15" s="5">
        <v>165347.52</v>
      </c>
      <c r="UUM15" s="5">
        <v>165347.52</v>
      </c>
      <c r="UUN15" s="5">
        <v>165347.52</v>
      </c>
      <c r="UUO15" s="5">
        <v>165347.52</v>
      </c>
      <c r="UUP15" s="5">
        <v>165347.52</v>
      </c>
      <c r="UUQ15" s="5">
        <v>165347.52</v>
      </c>
      <c r="UUR15" s="5">
        <v>165347.52</v>
      </c>
      <c r="UUS15" s="5">
        <v>165347.52</v>
      </c>
      <c r="UUT15" s="5">
        <v>165347.52</v>
      </c>
      <c r="UUU15" s="5">
        <v>165347.52</v>
      </c>
      <c r="UUV15" s="5">
        <v>165347.52</v>
      </c>
      <c r="UUW15" s="5">
        <v>165347.52</v>
      </c>
      <c r="UUX15" s="5">
        <v>165347.52</v>
      </c>
      <c r="UUY15" s="5">
        <v>165347.52</v>
      </c>
      <c r="UUZ15" s="5">
        <v>165347.52</v>
      </c>
      <c r="UVA15" s="5">
        <v>165347.52</v>
      </c>
      <c r="UVB15" s="5">
        <v>165347.52</v>
      </c>
      <c r="UVC15" s="5">
        <v>165347.52</v>
      </c>
      <c r="UVD15" s="5">
        <v>165347.52</v>
      </c>
      <c r="UVE15" s="5">
        <v>165347.52</v>
      </c>
      <c r="UVF15" s="5">
        <v>165347.52</v>
      </c>
      <c r="UVG15" s="5">
        <v>165347.52</v>
      </c>
      <c r="UVH15" s="5">
        <v>165347.52</v>
      </c>
      <c r="UVI15" s="5">
        <v>165347.52</v>
      </c>
      <c r="UVJ15" s="5">
        <v>165347.52</v>
      </c>
      <c r="UVK15" s="5">
        <v>165347.52</v>
      </c>
      <c r="UVL15" s="5">
        <v>165347.52</v>
      </c>
      <c r="UVM15" s="5">
        <v>165347.52</v>
      </c>
      <c r="UVN15" s="5">
        <v>165347.52</v>
      </c>
      <c r="UVO15" s="5">
        <v>165347.52</v>
      </c>
      <c r="UVP15" s="5">
        <v>165347.52</v>
      </c>
      <c r="UVQ15" s="5">
        <v>165347.52</v>
      </c>
      <c r="UVR15" s="5">
        <v>165347.52</v>
      </c>
      <c r="UVS15" s="5">
        <v>165347.52</v>
      </c>
      <c r="UVT15" s="5">
        <v>165347.52</v>
      </c>
      <c r="UVU15" s="5">
        <v>165347.52</v>
      </c>
      <c r="UVV15" s="5">
        <v>165347.52</v>
      </c>
      <c r="UVW15" s="5">
        <v>165347.52</v>
      </c>
      <c r="UVX15" s="5">
        <v>165347.52</v>
      </c>
      <c r="UVY15" s="5">
        <v>165347.52</v>
      </c>
      <c r="UVZ15" s="5">
        <v>165347.52</v>
      </c>
      <c r="UWA15" s="5">
        <v>165347.52</v>
      </c>
      <c r="UWB15" s="5">
        <v>165347.52</v>
      </c>
      <c r="UWC15" s="5">
        <v>165347.52</v>
      </c>
      <c r="UWD15" s="5">
        <v>165347.52</v>
      </c>
      <c r="UWE15" s="5">
        <v>165347.52</v>
      </c>
      <c r="UWF15" s="5">
        <v>165347.52</v>
      </c>
      <c r="UWG15" s="5">
        <v>165347.52</v>
      </c>
      <c r="UWH15" s="5">
        <v>165347.52</v>
      </c>
      <c r="UWI15" s="5">
        <v>165347.52</v>
      </c>
      <c r="UWJ15" s="5">
        <v>165347.52</v>
      </c>
      <c r="UWK15" s="5">
        <v>165347.52</v>
      </c>
      <c r="UWL15" s="5">
        <v>165347.52</v>
      </c>
      <c r="UWM15" s="5">
        <v>165347.52</v>
      </c>
      <c r="UWN15" s="5">
        <v>165347.52</v>
      </c>
      <c r="UWO15" s="5">
        <v>165347.52</v>
      </c>
      <c r="UWP15" s="5">
        <v>165347.52</v>
      </c>
      <c r="UWQ15" s="5">
        <v>165347.52</v>
      </c>
      <c r="UWR15" s="5">
        <v>165347.52</v>
      </c>
      <c r="UWS15" s="5">
        <v>165347.52</v>
      </c>
      <c r="UWT15" s="5">
        <v>165347.52</v>
      </c>
      <c r="UWU15" s="5">
        <v>165347.52</v>
      </c>
      <c r="UWV15" s="5">
        <v>165347.52</v>
      </c>
      <c r="UWW15" s="5">
        <v>165347.52</v>
      </c>
      <c r="UWX15" s="5">
        <v>165347.52</v>
      </c>
      <c r="UWY15" s="5">
        <v>165347.52</v>
      </c>
      <c r="UWZ15" s="5">
        <v>165347.52</v>
      </c>
      <c r="UXA15" s="5">
        <v>165347.52</v>
      </c>
      <c r="UXB15" s="5">
        <v>165347.52</v>
      </c>
      <c r="UXC15" s="5">
        <v>165347.52</v>
      </c>
      <c r="UXD15" s="5">
        <v>165347.52</v>
      </c>
      <c r="UXE15" s="5">
        <v>165347.52</v>
      </c>
      <c r="UXF15" s="5">
        <v>165347.52</v>
      </c>
      <c r="UXG15" s="5">
        <v>165347.52</v>
      </c>
      <c r="UXH15" s="5">
        <v>165347.52</v>
      </c>
      <c r="UXI15" s="5">
        <v>165347.52</v>
      </c>
      <c r="UXJ15" s="5">
        <v>165347.52</v>
      </c>
      <c r="UXK15" s="5">
        <v>165347.52</v>
      </c>
      <c r="UXL15" s="5">
        <v>165347.52</v>
      </c>
      <c r="UXM15" s="5">
        <v>165347.52</v>
      </c>
      <c r="UXN15" s="5">
        <v>165347.52</v>
      </c>
      <c r="UXO15" s="5">
        <v>165347.52</v>
      </c>
      <c r="UXP15" s="5">
        <v>165347.52</v>
      </c>
      <c r="UXQ15" s="5">
        <v>165347.52</v>
      </c>
      <c r="UXR15" s="5">
        <v>165347.52</v>
      </c>
      <c r="UXS15" s="5">
        <v>165347.52</v>
      </c>
      <c r="UXT15" s="5">
        <v>165347.52</v>
      </c>
      <c r="UXU15" s="5">
        <v>165347.52</v>
      </c>
      <c r="UXV15" s="5">
        <v>165347.52</v>
      </c>
      <c r="UXW15" s="5">
        <v>165347.52</v>
      </c>
      <c r="UXX15" s="5">
        <v>165347.52</v>
      </c>
      <c r="UXY15" s="5">
        <v>165347.52</v>
      </c>
      <c r="UXZ15" s="5">
        <v>165347.52</v>
      </c>
      <c r="UYA15" s="5">
        <v>165347.52</v>
      </c>
      <c r="UYB15" s="5">
        <v>165347.52</v>
      </c>
      <c r="UYC15" s="5">
        <v>165347.52</v>
      </c>
      <c r="UYD15" s="5">
        <v>165347.52</v>
      </c>
      <c r="UYE15" s="5">
        <v>165347.52</v>
      </c>
      <c r="UYF15" s="5">
        <v>165347.52</v>
      </c>
      <c r="UYG15" s="5">
        <v>165347.52</v>
      </c>
      <c r="UYH15" s="5">
        <v>165347.52</v>
      </c>
      <c r="UYI15" s="5">
        <v>165347.52</v>
      </c>
      <c r="UYJ15" s="5">
        <v>165347.52</v>
      </c>
      <c r="UYK15" s="5">
        <v>165347.52</v>
      </c>
      <c r="UYL15" s="5">
        <v>165347.52</v>
      </c>
      <c r="UYM15" s="5">
        <v>165347.52</v>
      </c>
      <c r="UYN15" s="5">
        <v>165347.52</v>
      </c>
      <c r="UYO15" s="5">
        <v>165347.52</v>
      </c>
      <c r="UYP15" s="5">
        <v>165347.52</v>
      </c>
      <c r="UYQ15" s="5">
        <v>165347.52</v>
      </c>
      <c r="UYR15" s="5">
        <v>165347.52</v>
      </c>
      <c r="UYS15" s="5">
        <v>165347.52</v>
      </c>
      <c r="UYT15" s="5">
        <v>165347.52</v>
      </c>
      <c r="UYU15" s="5">
        <v>165347.52</v>
      </c>
      <c r="UYV15" s="5">
        <v>165347.52</v>
      </c>
      <c r="UYW15" s="5">
        <v>165347.52</v>
      </c>
      <c r="UYX15" s="5">
        <v>165347.52</v>
      </c>
      <c r="UYY15" s="5">
        <v>165347.52</v>
      </c>
      <c r="UYZ15" s="5">
        <v>165347.52</v>
      </c>
      <c r="UZA15" s="5">
        <v>165347.52</v>
      </c>
      <c r="UZB15" s="5">
        <v>165347.52</v>
      </c>
      <c r="UZC15" s="5">
        <v>165347.52</v>
      </c>
      <c r="UZD15" s="5">
        <v>165347.52</v>
      </c>
      <c r="UZE15" s="5">
        <v>165347.52</v>
      </c>
      <c r="UZF15" s="5">
        <v>165347.52</v>
      </c>
      <c r="UZG15" s="5">
        <v>165347.52</v>
      </c>
      <c r="UZH15" s="5">
        <v>165347.52</v>
      </c>
      <c r="UZI15" s="5">
        <v>165347.52</v>
      </c>
      <c r="UZJ15" s="5">
        <v>165347.52</v>
      </c>
      <c r="UZK15" s="5">
        <v>165347.52</v>
      </c>
      <c r="UZL15" s="5">
        <v>165347.52</v>
      </c>
      <c r="UZM15" s="5">
        <v>165347.52</v>
      </c>
      <c r="UZN15" s="5">
        <v>165347.52</v>
      </c>
      <c r="UZO15" s="5">
        <v>165347.52</v>
      </c>
      <c r="UZP15" s="5">
        <v>165347.52</v>
      </c>
      <c r="UZQ15" s="5">
        <v>165347.52</v>
      </c>
      <c r="UZR15" s="5">
        <v>165347.52</v>
      </c>
      <c r="UZS15" s="5">
        <v>165347.52</v>
      </c>
      <c r="UZT15" s="5">
        <v>165347.52</v>
      </c>
      <c r="UZU15" s="5">
        <v>165347.52</v>
      </c>
      <c r="UZV15" s="5">
        <v>165347.52</v>
      </c>
      <c r="UZW15" s="5">
        <v>165347.52</v>
      </c>
      <c r="UZX15" s="5">
        <v>165347.52</v>
      </c>
      <c r="UZY15" s="5">
        <v>165347.52</v>
      </c>
      <c r="UZZ15" s="5">
        <v>165347.52</v>
      </c>
      <c r="VAA15" s="5">
        <v>165347.52</v>
      </c>
      <c r="VAB15" s="5">
        <v>165347.52</v>
      </c>
      <c r="VAC15" s="5">
        <v>165347.52</v>
      </c>
      <c r="VAD15" s="5">
        <v>165347.52</v>
      </c>
      <c r="VAE15" s="5">
        <v>165347.52</v>
      </c>
      <c r="VAF15" s="5">
        <v>165347.52</v>
      </c>
      <c r="VAG15" s="5">
        <v>165347.52</v>
      </c>
      <c r="VAH15" s="5">
        <v>165347.52</v>
      </c>
      <c r="VAI15" s="5">
        <v>165347.52</v>
      </c>
      <c r="VAJ15" s="5">
        <v>165347.52</v>
      </c>
      <c r="VAK15" s="5">
        <v>165347.52</v>
      </c>
      <c r="VAL15" s="5">
        <v>165347.52</v>
      </c>
      <c r="VAM15" s="5">
        <v>165347.52</v>
      </c>
      <c r="VAN15" s="5">
        <v>165347.52</v>
      </c>
      <c r="VAO15" s="5">
        <v>165347.52</v>
      </c>
      <c r="VAP15" s="5">
        <v>165347.52</v>
      </c>
      <c r="VAQ15" s="5">
        <v>165347.52</v>
      </c>
      <c r="VAR15" s="5">
        <v>165347.52</v>
      </c>
      <c r="VAS15" s="5">
        <v>165347.52</v>
      </c>
      <c r="VAT15" s="5">
        <v>165347.52</v>
      </c>
      <c r="VAU15" s="5">
        <v>165347.52</v>
      </c>
      <c r="VAV15" s="5">
        <v>165347.52</v>
      </c>
      <c r="VAW15" s="5">
        <v>165347.52</v>
      </c>
      <c r="VAX15" s="5">
        <v>165347.52</v>
      </c>
      <c r="VAY15" s="5">
        <v>165347.52</v>
      </c>
      <c r="VAZ15" s="5">
        <v>165347.52</v>
      </c>
      <c r="VBA15" s="5">
        <v>165347.52</v>
      </c>
      <c r="VBB15" s="5">
        <v>165347.52</v>
      </c>
      <c r="VBC15" s="5">
        <v>165347.52</v>
      </c>
      <c r="VBD15" s="5">
        <v>165347.52</v>
      </c>
      <c r="VBE15" s="5">
        <v>165347.52</v>
      </c>
      <c r="VBF15" s="5">
        <v>165347.52</v>
      </c>
      <c r="VBG15" s="5">
        <v>165347.52</v>
      </c>
      <c r="VBH15" s="5">
        <v>165347.52</v>
      </c>
      <c r="VBI15" s="5">
        <v>165347.52</v>
      </c>
      <c r="VBJ15" s="5">
        <v>165347.52</v>
      </c>
      <c r="VBK15" s="5">
        <v>165347.52</v>
      </c>
      <c r="VBL15" s="5">
        <v>165347.52</v>
      </c>
      <c r="VBM15" s="5">
        <v>165347.52</v>
      </c>
      <c r="VBN15" s="5">
        <v>165347.52</v>
      </c>
      <c r="VBO15" s="5">
        <v>165347.52</v>
      </c>
      <c r="VBP15" s="5">
        <v>165347.52</v>
      </c>
      <c r="VBQ15" s="5">
        <v>165347.52</v>
      </c>
      <c r="VBR15" s="5">
        <v>165347.52</v>
      </c>
      <c r="VBS15" s="5">
        <v>165347.52</v>
      </c>
      <c r="VBT15" s="5">
        <v>165347.52</v>
      </c>
      <c r="VBU15" s="5">
        <v>165347.52</v>
      </c>
      <c r="VBV15" s="5">
        <v>165347.52</v>
      </c>
      <c r="VBW15" s="5">
        <v>165347.52</v>
      </c>
      <c r="VBX15" s="5">
        <v>165347.52</v>
      </c>
      <c r="VBY15" s="5">
        <v>165347.52</v>
      </c>
      <c r="VBZ15" s="5">
        <v>165347.52</v>
      </c>
      <c r="VCA15" s="5">
        <v>165347.52</v>
      </c>
      <c r="VCB15" s="5">
        <v>165347.52</v>
      </c>
      <c r="VCC15" s="5">
        <v>165347.52</v>
      </c>
      <c r="VCD15" s="5">
        <v>165347.52</v>
      </c>
      <c r="VCE15" s="5">
        <v>165347.52</v>
      </c>
      <c r="VCF15" s="5">
        <v>165347.52</v>
      </c>
      <c r="VCG15" s="5">
        <v>165347.52</v>
      </c>
      <c r="VCH15" s="5">
        <v>165347.52</v>
      </c>
      <c r="VCI15" s="5">
        <v>165347.52</v>
      </c>
      <c r="VCJ15" s="5">
        <v>165347.52</v>
      </c>
      <c r="VCK15" s="5">
        <v>165347.52</v>
      </c>
      <c r="VCL15" s="5">
        <v>165347.52</v>
      </c>
      <c r="VCM15" s="5">
        <v>165347.52</v>
      </c>
      <c r="VCN15" s="5">
        <v>165347.52</v>
      </c>
      <c r="VCO15" s="5">
        <v>165347.52</v>
      </c>
      <c r="VCP15" s="5">
        <v>165347.52</v>
      </c>
      <c r="VCQ15" s="5">
        <v>165347.52</v>
      </c>
      <c r="VCR15" s="5">
        <v>165347.52</v>
      </c>
      <c r="VCS15" s="5">
        <v>165347.52</v>
      </c>
      <c r="VCT15" s="5">
        <v>165347.52</v>
      </c>
      <c r="VCU15" s="5">
        <v>165347.52</v>
      </c>
      <c r="VCV15" s="5">
        <v>165347.52</v>
      </c>
      <c r="VCW15" s="5">
        <v>165347.52</v>
      </c>
      <c r="VCX15" s="5">
        <v>165347.52</v>
      </c>
      <c r="VCY15" s="5">
        <v>165347.52</v>
      </c>
      <c r="VCZ15" s="5">
        <v>165347.52</v>
      </c>
      <c r="VDA15" s="5">
        <v>165347.52</v>
      </c>
      <c r="VDB15" s="5">
        <v>165347.52</v>
      </c>
      <c r="VDC15" s="5">
        <v>165347.52</v>
      </c>
      <c r="VDD15" s="5">
        <v>165347.52</v>
      </c>
      <c r="VDE15" s="5">
        <v>165347.52</v>
      </c>
      <c r="VDF15" s="5">
        <v>165347.52</v>
      </c>
      <c r="VDG15" s="5">
        <v>165347.52</v>
      </c>
      <c r="VDH15" s="5">
        <v>165347.52</v>
      </c>
      <c r="VDI15" s="5">
        <v>165347.52</v>
      </c>
      <c r="VDJ15" s="5">
        <v>165347.52</v>
      </c>
      <c r="VDK15" s="5">
        <v>165347.52</v>
      </c>
      <c r="VDL15" s="5">
        <v>165347.52</v>
      </c>
      <c r="VDM15" s="5">
        <v>165347.52</v>
      </c>
      <c r="VDN15" s="5">
        <v>165347.52</v>
      </c>
      <c r="VDO15" s="5">
        <v>165347.52</v>
      </c>
      <c r="VDP15" s="5">
        <v>165347.52</v>
      </c>
      <c r="VDQ15" s="5">
        <v>165347.52</v>
      </c>
      <c r="VDR15" s="5">
        <v>165347.52</v>
      </c>
      <c r="VDS15" s="5">
        <v>165347.52</v>
      </c>
      <c r="VDT15" s="5">
        <v>165347.52</v>
      </c>
      <c r="VDU15" s="5">
        <v>165347.52</v>
      </c>
      <c r="VDV15" s="5">
        <v>165347.52</v>
      </c>
      <c r="VDW15" s="5">
        <v>165347.52</v>
      </c>
      <c r="VDX15" s="5">
        <v>165347.52</v>
      </c>
      <c r="VDY15" s="5">
        <v>165347.52</v>
      </c>
      <c r="VDZ15" s="5">
        <v>165347.52</v>
      </c>
      <c r="VEA15" s="5">
        <v>165347.52</v>
      </c>
      <c r="VEB15" s="5">
        <v>165347.52</v>
      </c>
      <c r="VEC15" s="5">
        <v>165347.52</v>
      </c>
      <c r="VED15" s="5">
        <v>165347.52</v>
      </c>
      <c r="VEE15" s="5">
        <v>165347.52</v>
      </c>
      <c r="VEF15" s="5">
        <v>165347.52</v>
      </c>
      <c r="VEG15" s="5">
        <v>165347.52</v>
      </c>
      <c r="VEH15" s="5">
        <v>165347.52</v>
      </c>
      <c r="VEI15" s="5">
        <v>165347.52</v>
      </c>
      <c r="VEJ15" s="5">
        <v>165347.52</v>
      </c>
      <c r="VEK15" s="5">
        <v>165347.52</v>
      </c>
      <c r="VEL15" s="5">
        <v>165347.52</v>
      </c>
      <c r="VEM15" s="5">
        <v>165347.52</v>
      </c>
      <c r="VEN15" s="5">
        <v>165347.52</v>
      </c>
      <c r="VEO15" s="5">
        <v>165347.52</v>
      </c>
      <c r="VEP15" s="5">
        <v>165347.52</v>
      </c>
      <c r="VEQ15" s="5">
        <v>165347.52</v>
      </c>
      <c r="VER15" s="5">
        <v>165347.52</v>
      </c>
      <c r="VES15" s="5">
        <v>165347.52</v>
      </c>
      <c r="VET15" s="5">
        <v>165347.52</v>
      </c>
      <c r="VEU15" s="5">
        <v>165347.52</v>
      </c>
      <c r="VEV15" s="5">
        <v>165347.52</v>
      </c>
      <c r="VEW15" s="5">
        <v>165347.52</v>
      </c>
      <c r="VEX15" s="5">
        <v>165347.52</v>
      </c>
      <c r="VEY15" s="5">
        <v>165347.52</v>
      </c>
      <c r="VEZ15" s="5">
        <v>165347.52</v>
      </c>
      <c r="VFA15" s="5">
        <v>165347.52</v>
      </c>
      <c r="VFB15" s="5">
        <v>165347.52</v>
      </c>
      <c r="VFC15" s="5">
        <v>165347.52</v>
      </c>
      <c r="VFD15" s="5">
        <v>165347.52</v>
      </c>
      <c r="VFE15" s="5">
        <v>165347.52</v>
      </c>
      <c r="VFF15" s="5">
        <v>165347.52</v>
      </c>
      <c r="VFG15" s="5">
        <v>165347.52</v>
      </c>
      <c r="VFH15" s="5">
        <v>165347.52</v>
      </c>
      <c r="VFI15" s="5">
        <v>165347.52</v>
      </c>
      <c r="VFJ15" s="5">
        <v>165347.52</v>
      </c>
      <c r="VFK15" s="5">
        <v>165347.52</v>
      </c>
      <c r="VFL15" s="5">
        <v>165347.52</v>
      </c>
      <c r="VFM15" s="5">
        <v>165347.52</v>
      </c>
      <c r="VFN15" s="5">
        <v>165347.52</v>
      </c>
      <c r="VFO15" s="5">
        <v>165347.52</v>
      </c>
      <c r="VFP15" s="5">
        <v>165347.52</v>
      </c>
      <c r="VFQ15" s="5">
        <v>165347.52</v>
      </c>
      <c r="VFR15" s="5">
        <v>165347.52</v>
      </c>
      <c r="VFS15" s="5">
        <v>165347.52</v>
      </c>
      <c r="VFT15" s="5">
        <v>165347.52</v>
      </c>
      <c r="VFU15" s="5">
        <v>165347.52</v>
      </c>
      <c r="VFV15" s="5">
        <v>165347.52</v>
      </c>
      <c r="VFW15" s="5">
        <v>165347.52</v>
      </c>
      <c r="VFX15" s="5">
        <v>165347.52</v>
      </c>
      <c r="VFY15" s="5">
        <v>165347.52</v>
      </c>
      <c r="VFZ15" s="5">
        <v>165347.52</v>
      </c>
      <c r="VGA15" s="5">
        <v>165347.52</v>
      </c>
      <c r="VGB15" s="5">
        <v>165347.52</v>
      </c>
      <c r="VGC15" s="5">
        <v>165347.52</v>
      </c>
      <c r="VGD15" s="5">
        <v>165347.52</v>
      </c>
      <c r="VGE15" s="5">
        <v>165347.52</v>
      </c>
      <c r="VGF15" s="5">
        <v>165347.52</v>
      </c>
      <c r="VGG15" s="5">
        <v>165347.52</v>
      </c>
      <c r="VGH15" s="5">
        <v>165347.52</v>
      </c>
      <c r="VGI15" s="5">
        <v>165347.52</v>
      </c>
      <c r="VGJ15" s="5">
        <v>165347.52</v>
      </c>
      <c r="VGK15" s="5">
        <v>165347.52</v>
      </c>
      <c r="VGL15" s="5">
        <v>165347.52</v>
      </c>
      <c r="VGM15" s="5">
        <v>165347.52</v>
      </c>
      <c r="VGN15" s="5">
        <v>165347.52</v>
      </c>
      <c r="VGO15" s="5">
        <v>165347.52</v>
      </c>
      <c r="VGP15" s="5">
        <v>165347.52</v>
      </c>
      <c r="VGQ15" s="5">
        <v>165347.52</v>
      </c>
      <c r="VGR15" s="5">
        <v>165347.52</v>
      </c>
      <c r="VGS15" s="5">
        <v>165347.52</v>
      </c>
      <c r="VGT15" s="5">
        <v>165347.52</v>
      </c>
      <c r="VGU15" s="5">
        <v>165347.52</v>
      </c>
      <c r="VGV15" s="5">
        <v>165347.52</v>
      </c>
      <c r="VGW15" s="5">
        <v>165347.52</v>
      </c>
      <c r="VGX15" s="5">
        <v>165347.52</v>
      </c>
      <c r="VGY15" s="5">
        <v>165347.52</v>
      </c>
      <c r="VGZ15" s="5">
        <v>165347.52</v>
      </c>
      <c r="VHA15" s="5">
        <v>165347.52</v>
      </c>
      <c r="VHB15" s="5">
        <v>165347.52</v>
      </c>
      <c r="VHC15" s="5">
        <v>165347.52</v>
      </c>
      <c r="VHD15" s="5">
        <v>165347.52</v>
      </c>
      <c r="VHE15" s="5">
        <v>165347.52</v>
      </c>
      <c r="VHF15" s="5">
        <v>165347.52</v>
      </c>
      <c r="VHG15" s="5">
        <v>165347.52</v>
      </c>
      <c r="VHH15" s="5">
        <v>165347.52</v>
      </c>
      <c r="VHI15" s="5">
        <v>165347.52</v>
      </c>
      <c r="VHJ15" s="5">
        <v>165347.52</v>
      </c>
      <c r="VHK15" s="5">
        <v>165347.52</v>
      </c>
      <c r="VHL15" s="5">
        <v>165347.52</v>
      </c>
      <c r="VHM15" s="5">
        <v>165347.52</v>
      </c>
      <c r="VHN15" s="5">
        <v>165347.52</v>
      </c>
      <c r="VHO15" s="5">
        <v>165347.52</v>
      </c>
      <c r="VHP15" s="5">
        <v>165347.52</v>
      </c>
      <c r="VHQ15" s="5">
        <v>165347.52</v>
      </c>
      <c r="VHR15" s="5">
        <v>165347.52</v>
      </c>
      <c r="VHS15" s="5">
        <v>165347.52</v>
      </c>
      <c r="VHT15" s="5">
        <v>165347.52</v>
      </c>
      <c r="VHU15" s="5">
        <v>165347.52</v>
      </c>
      <c r="VHV15" s="5">
        <v>165347.52</v>
      </c>
      <c r="VHW15" s="5">
        <v>165347.52</v>
      </c>
      <c r="VHX15" s="5">
        <v>165347.52</v>
      </c>
      <c r="VHY15" s="5">
        <v>165347.52</v>
      </c>
      <c r="VHZ15" s="5">
        <v>165347.52</v>
      </c>
      <c r="VIA15" s="5">
        <v>165347.52</v>
      </c>
      <c r="VIB15" s="5">
        <v>165347.52</v>
      </c>
      <c r="VIC15" s="5">
        <v>165347.52</v>
      </c>
      <c r="VID15" s="5">
        <v>165347.52</v>
      </c>
      <c r="VIE15" s="5">
        <v>165347.52</v>
      </c>
      <c r="VIF15" s="5">
        <v>165347.52</v>
      </c>
      <c r="VIG15" s="5">
        <v>165347.52</v>
      </c>
      <c r="VIH15" s="5">
        <v>165347.52</v>
      </c>
      <c r="VII15" s="5">
        <v>165347.52</v>
      </c>
      <c r="VIJ15" s="5">
        <v>165347.52</v>
      </c>
      <c r="VIK15" s="5">
        <v>165347.52</v>
      </c>
      <c r="VIL15" s="5">
        <v>165347.52</v>
      </c>
      <c r="VIM15" s="5">
        <v>165347.52</v>
      </c>
      <c r="VIN15" s="5">
        <v>165347.52</v>
      </c>
      <c r="VIO15" s="5">
        <v>165347.52</v>
      </c>
      <c r="VIP15" s="5">
        <v>165347.52</v>
      </c>
      <c r="VIQ15" s="5">
        <v>165347.52</v>
      </c>
      <c r="VIR15" s="5">
        <v>165347.52</v>
      </c>
      <c r="VIS15" s="5">
        <v>165347.52</v>
      </c>
      <c r="VIT15" s="5">
        <v>165347.52</v>
      </c>
      <c r="VIU15" s="5">
        <v>165347.52</v>
      </c>
      <c r="VIV15" s="5">
        <v>165347.52</v>
      </c>
      <c r="VIW15" s="5">
        <v>165347.52</v>
      </c>
      <c r="VIX15" s="5">
        <v>165347.52</v>
      </c>
      <c r="VIY15" s="5">
        <v>165347.52</v>
      </c>
      <c r="VIZ15" s="5">
        <v>165347.52</v>
      </c>
      <c r="VJA15" s="5">
        <v>165347.52</v>
      </c>
      <c r="VJB15" s="5">
        <v>165347.52</v>
      </c>
      <c r="VJC15" s="5">
        <v>165347.52</v>
      </c>
      <c r="VJD15" s="5">
        <v>165347.52</v>
      </c>
      <c r="VJE15" s="5">
        <v>165347.52</v>
      </c>
      <c r="VJF15" s="5">
        <v>165347.52</v>
      </c>
      <c r="VJG15" s="5">
        <v>165347.52</v>
      </c>
      <c r="VJH15" s="5">
        <v>165347.52</v>
      </c>
      <c r="VJI15" s="5">
        <v>165347.52</v>
      </c>
      <c r="VJJ15" s="5">
        <v>165347.52</v>
      </c>
      <c r="VJK15" s="5">
        <v>165347.52</v>
      </c>
      <c r="VJL15" s="5">
        <v>165347.52</v>
      </c>
      <c r="VJM15" s="5">
        <v>165347.52</v>
      </c>
      <c r="VJN15" s="5">
        <v>165347.52</v>
      </c>
      <c r="VJO15" s="5">
        <v>165347.52</v>
      </c>
      <c r="VJP15" s="5">
        <v>165347.52</v>
      </c>
      <c r="VJQ15" s="5">
        <v>165347.52</v>
      </c>
      <c r="VJR15" s="5">
        <v>165347.52</v>
      </c>
      <c r="VJS15" s="5">
        <v>165347.52</v>
      </c>
      <c r="VJT15" s="5">
        <v>165347.52</v>
      </c>
      <c r="VJU15" s="5">
        <v>165347.52</v>
      </c>
      <c r="VJV15" s="5">
        <v>165347.52</v>
      </c>
      <c r="VJW15" s="5">
        <v>165347.52</v>
      </c>
      <c r="VJX15" s="5">
        <v>165347.52</v>
      </c>
      <c r="VJY15" s="5">
        <v>165347.52</v>
      </c>
      <c r="VJZ15" s="5">
        <v>165347.52</v>
      </c>
      <c r="VKA15" s="5">
        <v>165347.52</v>
      </c>
      <c r="VKB15" s="5">
        <v>165347.52</v>
      </c>
      <c r="VKC15" s="5">
        <v>165347.52</v>
      </c>
      <c r="VKD15" s="5">
        <v>165347.52</v>
      </c>
      <c r="VKE15" s="5">
        <v>165347.52</v>
      </c>
      <c r="VKF15" s="5">
        <v>165347.52</v>
      </c>
      <c r="VKG15" s="5">
        <v>165347.52</v>
      </c>
      <c r="VKH15" s="5">
        <v>165347.52</v>
      </c>
      <c r="VKI15" s="5">
        <v>165347.52</v>
      </c>
      <c r="VKJ15" s="5">
        <v>165347.52</v>
      </c>
      <c r="VKK15" s="5">
        <v>165347.52</v>
      </c>
      <c r="VKL15" s="5">
        <v>165347.52</v>
      </c>
      <c r="VKM15" s="5">
        <v>165347.52</v>
      </c>
      <c r="VKN15" s="5">
        <v>165347.52</v>
      </c>
      <c r="VKO15" s="5">
        <v>165347.52</v>
      </c>
      <c r="VKP15" s="5">
        <v>165347.52</v>
      </c>
      <c r="VKQ15" s="5">
        <v>165347.52</v>
      </c>
      <c r="VKR15" s="5">
        <v>165347.52</v>
      </c>
      <c r="VKS15" s="5">
        <v>165347.52</v>
      </c>
      <c r="VKT15" s="5">
        <v>165347.52</v>
      </c>
      <c r="VKU15" s="5">
        <v>165347.52</v>
      </c>
      <c r="VKV15" s="5">
        <v>165347.52</v>
      </c>
      <c r="VKW15" s="5">
        <v>165347.52</v>
      </c>
      <c r="VKX15" s="5">
        <v>165347.52</v>
      </c>
      <c r="VKY15" s="5">
        <v>165347.52</v>
      </c>
      <c r="VKZ15" s="5">
        <v>165347.52</v>
      </c>
      <c r="VLA15" s="5">
        <v>165347.52</v>
      </c>
      <c r="VLB15" s="5">
        <v>165347.52</v>
      </c>
      <c r="VLC15" s="5">
        <v>165347.52</v>
      </c>
      <c r="VLD15" s="5">
        <v>165347.52</v>
      </c>
      <c r="VLE15" s="5">
        <v>165347.52</v>
      </c>
      <c r="VLF15" s="5">
        <v>165347.52</v>
      </c>
      <c r="VLG15" s="5">
        <v>165347.52</v>
      </c>
      <c r="VLH15" s="5">
        <v>165347.52</v>
      </c>
      <c r="VLI15" s="5">
        <v>165347.52</v>
      </c>
      <c r="VLJ15" s="5">
        <v>165347.52</v>
      </c>
      <c r="VLK15" s="5">
        <v>165347.52</v>
      </c>
      <c r="VLL15" s="5">
        <v>165347.52</v>
      </c>
      <c r="VLM15" s="5">
        <v>165347.52</v>
      </c>
      <c r="VLN15" s="5">
        <v>165347.52</v>
      </c>
      <c r="VLO15" s="5">
        <v>165347.52</v>
      </c>
      <c r="VLP15" s="5">
        <v>165347.52</v>
      </c>
      <c r="VLQ15" s="5">
        <v>165347.52</v>
      </c>
      <c r="VLR15" s="5">
        <v>165347.52</v>
      </c>
      <c r="VLS15" s="5">
        <v>165347.52</v>
      </c>
      <c r="VLT15" s="5">
        <v>165347.52</v>
      </c>
      <c r="VLU15" s="5">
        <v>165347.52</v>
      </c>
      <c r="VLV15" s="5">
        <v>165347.52</v>
      </c>
      <c r="VLW15" s="5">
        <v>165347.52</v>
      </c>
      <c r="VLX15" s="5">
        <v>165347.52</v>
      </c>
      <c r="VLY15" s="5">
        <v>165347.52</v>
      </c>
      <c r="VLZ15" s="5">
        <v>165347.52</v>
      </c>
      <c r="VMA15" s="5">
        <v>165347.52</v>
      </c>
      <c r="VMB15" s="5">
        <v>165347.52</v>
      </c>
      <c r="VMC15" s="5">
        <v>165347.52</v>
      </c>
      <c r="VMD15" s="5">
        <v>165347.52</v>
      </c>
      <c r="VME15" s="5">
        <v>165347.52</v>
      </c>
      <c r="VMF15" s="5">
        <v>165347.52</v>
      </c>
      <c r="VMG15" s="5">
        <v>165347.52</v>
      </c>
      <c r="VMH15" s="5">
        <v>165347.52</v>
      </c>
      <c r="VMI15" s="5">
        <v>165347.52</v>
      </c>
      <c r="VMJ15" s="5">
        <v>165347.52</v>
      </c>
      <c r="VMK15" s="5">
        <v>165347.52</v>
      </c>
      <c r="VML15" s="5">
        <v>165347.52</v>
      </c>
      <c r="VMM15" s="5">
        <v>165347.52</v>
      </c>
      <c r="VMN15" s="5">
        <v>165347.52</v>
      </c>
      <c r="VMO15" s="5">
        <v>165347.52</v>
      </c>
      <c r="VMP15" s="5">
        <v>165347.52</v>
      </c>
      <c r="VMQ15" s="5">
        <v>165347.52</v>
      </c>
      <c r="VMR15" s="5">
        <v>165347.52</v>
      </c>
      <c r="VMS15" s="5">
        <v>165347.52</v>
      </c>
      <c r="VMT15" s="5">
        <v>165347.52</v>
      </c>
      <c r="VMU15" s="5">
        <v>165347.52</v>
      </c>
      <c r="VMV15" s="5">
        <v>165347.52</v>
      </c>
      <c r="VMW15" s="5">
        <v>165347.52</v>
      </c>
      <c r="VMX15" s="5">
        <v>165347.52</v>
      </c>
      <c r="VMY15" s="5">
        <v>165347.52</v>
      </c>
      <c r="VMZ15" s="5">
        <v>165347.52</v>
      </c>
      <c r="VNA15" s="5">
        <v>165347.52</v>
      </c>
      <c r="VNB15" s="5">
        <v>165347.52</v>
      </c>
      <c r="VNC15" s="5">
        <v>165347.52</v>
      </c>
      <c r="VND15" s="5">
        <v>165347.52</v>
      </c>
      <c r="VNE15" s="5">
        <v>165347.52</v>
      </c>
      <c r="VNF15" s="5">
        <v>165347.52</v>
      </c>
      <c r="VNG15" s="5">
        <v>165347.52</v>
      </c>
      <c r="VNH15" s="5">
        <v>165347.52</v>
      </c>
      <c r="VNI15" s="5">
        <v>165347.52</v>
      </c>
      <c r="VNJ15" s="5">
        <v>165347.52</v>
      </c>
      <c r="VNK15" s="5">
        <v>165347.52</v>
      </c>
      <c r="VNL15" s="5">
        <v>165347.52</v>
      </c>
      <c r="VNM15" s="5">
        <v>165347.52</v>
      </c>
      <c r="VNN15" s="5">
        <v>165347.52</v>
      </c>
      <c r="VNO15" s="5">
        <v>165347.52</v>
      </c>
      <c r="VNP15" s="5">
        <v>165347.52</v>
      </c>
      <c r="VNQ15" s="5">
        <v>165347.52</v>
      </c>
      <c r="VNR15" s="5">
        <v>165347.52</v>
      </c>
      <c r="VNS15" s="5">
        <v>165347.52</v>
      </c>
      <c r="VNT15" s="5">
        <v>165347.52</v>
      </c>
      <c r="VNU15" s="5">
        <v>165347.52</v>
      </c>
      <c r="VNV15" s="5">
        <v>165347.52</v>
      </c>
      <c r="VNW15" s="5">
        <v>165347.52</v>
      </c>
      <c r="VNX15" s="5">
        <v>165347.52</v>
      </c>
      <c r="VNY15" s="5">
        <v>165347.52</v>
      </c>
      <c r="VNZ15" s="5">
        <v>165347.52</v>
      </c>
      <c r="VOA15" s="5">
        <v>165347.52</v>
      </c>
      <c r="VOB15" s="5">
        <v>165347.52</v>
      </c>
      <c r="VOC15" s="5">
        <v>165347.52</v>
      </c>
      <c r="VOD15" s="5">
        <v>165347.52</v>
      </c>
      <c r="VOE15" s="5">
        <v>165347.52</v>
      </c>
      <c r="VOF15" s="5">
        <v>165347.52</v>
      </c>
      <c r="VOG15" s="5">
        <v>165347.52</v>
      </c>
      <c r="VOH15" s="5">
        <v>165347.52</v>
      </c>
      <c r="VOI15" s="5">
        <v>165347.52</v>
      </c>
      <c r="VOJ15" s="5">
        <v>165347.52</v>
      </c>
      <c r="VOK15" s="5">
        <v>165347.52</v>
      </c>
      <c r="VOL15" s="5">
        <v>165347.52</v>
      </c>
      <c r="VOM15" s="5">
        <v>165347.52</v>
      </c>
      <c r="VON15" s="5">
        <v>165347.52</v>
      </c>
      <c r="VOO15" s="5">
        <v>165347.52</v>
      </c>
      <c r="VOP15" s="5">
        <v>165347.52</v>
      </c>
      <c r="VOQ15" s="5">
        <v>165347.52</v>
      </c>
      <c r="VOR15" s="5">
        <v>165347.52</v>
      </c>
      <c r="VOS15" s="5">
        <v>165347.52</v>
      </c>
      <c r="VOT15" s="5">
        <v>165347.52</v>
      </c>
      <c r="VOU15" s="5">
        <v>165347.52</v>
      </c>
      <c r="VOV15" s="5">
        <v>165347.52</v>
      </c>
      <c r="VOW15" s="5">
        <v>165347.52</v>
      </c>
      <c r="VOX15" s="5">
        <v>165347.52</v>
      </c>
      <c r="VOY15" s="5">
        <v>165347.52</v>
      </c>
      <c r="VOZ15" s="5">
        <v>165347.52</v>
      </c>
      <c r="VPA15" s="5">
        <v>165347.52</v>
      </c>
      <c r="VPB15" s="5">
        <v>165347.52</v>
      </c>
      <c r="VPC15" s="5">
        <v>165347.52</v>
      </c>
      <c r="VPD15" s="5">
        <v>165347.52</v>
      </c>
      <c r="VPE15" s="5">
        <v>165347.52</v>
      </c>
      <c r="VPF15" s="5">
        <v>165347.52</v>
      </c>
      <c r="VPG15" s="5">
        <v>165347.52</v>
      </c>
      <c r="VPH15" s="5">
        <v>165347.52</v>
      </c>
      <c r="VPI15" s="5">
        <v>165347.52</v>
      </c>
      <c r="VPJ15" s="5">
        <v>165347.52</v>
      </c>
      <c r="VPK15" s="5">
        <v>165347.52</v>
      </c>
      <c r="VPL15" s="5">
        <v>165347.52</v>
      </c>
      <c r="VPM15" s="5">
        <v>165347.52</v>
      </c>
      <c r="VPN15" s="5">
        <v>165347.52</v>
      </c>
      <c r="VPO15" s="5">
        <v>165347.52</v>
      </c>
      <c r="VPP15" s="5">
        <v>165347.52</v>
      </c>
      <c r="VPQ15" s="5">
        <v>165347.52</v>
      </c>
      <c r="VPR15" s="5">
        <v>165347.52</v>
      </c>
      <c r="VPS15" s="5">
        <v>165347.52</v>
      </c>
      <c r="VPT15" s="5">
        <v>165347.52</v>
      </c>
      <c r="VPU15" s="5">
        <v>165347.52</v>
      </c>
      <c r="VPV15" s="5">
        <v>165347.52</v>
      </c>
      <c r="VPW15" s="5">
        <v>165347.52</v>
      </c>
      <c r="VPX15" s="5">
        <v>165347.52</v>
      </c>
      <c r="VPY15" s="5">
        <v>165347.52</v>
      </c>
      <c r="VPZ15" s="5">
        <v>165347.52</v>
      </c>
      <c r="VQA15" s="5">
        <v>165347.52</v>
      </c>
      <c r="VQB15" s="5">
        <v>165347.52</v>
      </c>
      <c r="VQC15" s="5">
        <v>165347.52</v>
      </c>
      <c r="VQD15" s="5">
        <v>165347.52</v>
      </c>
      <c r="VQE15" s="5">
        <v>165347.52</v>
      </c>
      <c r="VQF15" s="5">
        <v>165347.52</v>
      </c>
      <c r="VQG15" s="5">
        <v>165347.52</v>
      </c>
      <c r="VQH15" s="5">
        <v>165347.52</v>
      </c>
      <c r="VQI15" s="5">
        <v>165347.52</v>
      </c>
      <c r="VQJ15" s="5">
        <v>165347.52</v>
      </c>
      <c r="VQK15" s="5">
        <v>165347.52</v>
      </c>
      <c r="VQL15" s="5">
        <v>165347.52</v>
      </c>
      <c r="VQM15" s="5">
        <v>165347.52</v>
      </c>
      <c r="VQN15" s="5">
        <v>165347.52</v>
      </c>
      <c r="VQO15" s="5">
        <v>165347.52</v>
      </c>
      <c r="VQP15" s="5">
        <v>165347.52</v>
      </c>
      <c r="VQQ15" s="5">
        <v>165347.52</v>
      </c>
      <c r="VQR15" s="5">
        <v>165347.52</v>
      </c>
      <c r="VQS15" s="5">
        <v>165347.52</v>
      </c>
      <c r="VQT15" s="5">
        <v>165347.52</v>
      </c>
      <c r="VQU15" s="5">
        <v>165347.52</v>
      </c>
      <c r="VQV15" s="5">
        <v>165347.52</v>
      </c>
      <c r="VQW15" s="5">
        <v>165347.52</v>
      </c>
      <c r="VQX15" s="5">
        <v>165347.52</v>
      </c>
      <c r="VQY15" s="5">
        <v>165347.52</v>
      </c>
      <c r="VQZ15" s="5">
        <v>165347.52</v>
      </c>
      <c r="VRA15" s="5">
        <v>165347.52</v>
      </c>
      <c r="VRB15" s="5">
        <v>165347.52</v>
      </c>
      <c r="VRC15" s="5">
        <v>165347.52</v>
      </c>
      <c r="VRD15" s="5">
        <v>165347.52</v>
      </c>
      <c r="VRE15" s="5">
        <v>165347.52</v>
      </c>
      <c r="VRF15" s="5">
        <v>165347.52</v>
      </c>
      <c r="VRG15" s="5">
        <v>165347.52</v>
      </c>
      <c r="VRH15" s="5">
        <v>165347.52</v>
      </c>
      <c r="VRI15" s="5">
        <v>165347.52</v>
      </c>
      <c r="VRJ15" s="5">
        <v>165347.52</v>
      </c>
      <c r="VRK15" s="5">
        <v>165347.52</v>
      </c>
      <c r="VRL15" s="5">
        <v>165347.52</v>
      </c>
      <c r="VRM15" s="5">
        <v>165347.52</v>
      </c>
      <c r="VRN15" s="5">
        <v>165347.52</v>
      </c>
      <c r="VRO15" s="5">
        <v>165347.52</v>
      </c>
      <c r="VRP15" s="5">
        <v>165347.52</v>
      </c>
      <c r="VRQ15" s="5">
        <v>165347.52</v>
      </c>
      <c r="VRR15" s="5">
        <v>165347.52</v>
      </c>
      <c r="VRS15" s="5">
        <v>165347.52</v>
      </c>
      <c r="VRT15" s="5">
        <v>165347.52</v>
      </c>
      <c r="VRU15" s="5">
        <v>165347.52</v>
      </c>
      <c r="VRV15" s="5">
        <v>165347.52</v>
      </c>
      <c r="VRW15" s="5">
        <v>165347.52</v>
      </c>
      <c r="VRX15" s="5">
        <v>165347.52</v>
      </c>
      <c r="VRY15" s="5">
        <v>165347.52</v>
      </c>
      <c r="VRZ15" s="5">
        <v>165347.52</v>
      </c>
      <c r="VSA15" s="5">
        <v>165347.52</v>
      </c>
      <c r="VSB15" s="5">
        <v>165347.52</v>
      </c>
      <c r="VSC15" s="5">
        <v>165347.52</v>
      </c>
      <c r="VSD15" s="5">
        <v>165347.52</v>
      </c>
      <c r="VSE15" s="5">
        <v>165347.52</v>
      </c>
      <c r="VSF15" s="5">
        <v>165347.52</v>
      </c>
      <c r="VSG15" s="5">
        <v>165347.52</v>
      </c>
      <c r="VSH15" s="5">
        <v>165347.52</v>
      </c>
      <c r="VSI15" s="5">
        <v>165347.52</v>
      </c>
      <c r="VSJ15" s="5">
        <v>165347.52</v>
      </c>
      <c r="VSK15" s="5">
        <v>165347.52</v>
      </c>
      <c r="VSL15" s="5">
        <v>165347.52</v>
      </c>
      <c r="VSM15" s="5">
        <v>165347.52</v>
      </c>
      <c r="VSN15" s="5">
        <v>165347.52</v>
      </c>
      <c r="VSO15" s="5">
        <v>165347.52</v>
      </c>
      <c r="VSP15" s="5">
        <v>165347.52</v>
      </c>
      <c r="VSQ15" s="5">
        <v>165347.52</v>
      </c>
      <c r="VSR15" s="5">
        <v>165347.52</v>
      </c>
      <c r="VSS15" s="5">
        <v>165347.52</v>
      </c>
      <c r="VST15" s="5">
        <v>165347.52</v>
      </c>
      <c r="VSU15" s="5">
        <v>165347.52</v>
      </c>
      <c r="VSV15" s="5">
        <v>165347.52</v>
      </c>
      <c r="VSW15" s="5">
        <v>165347.52</v>
      </c>
      <c r="VSX15" s="5">
        <v>165347.52</v>
      </c>
      <c r="VSY15" s="5">
        <v>165347.52</v>
      </c>
      <c r="VSZ15" s="5">
        <v>165347.52</v>
      </c>
      <c r="VTA15" s="5">
        <v>165347.52</v>
      </c>
      <c r="VTB15" s="5">
        <v>165347.52</v>
      </c>
      <c r="VTC15" s="5">
        <v>165347.52</v>
      </c>
      <c r="VTD15" s="5">
        <v>165347.52</v>
      </c>
      <c r="VTE15" s="5">
        <v>165347.52</v>
      </c>
      <c r="VTF15" s="5">
        <v>165347.52</v>
      </c>
      <c r="VTG15" s="5">
        <v>165347.52</v>
      </c>
      <c r="VTH15" s="5">
        <v>165347.52</v>
      </c>
      <c r="VTI15" s="5">
        <v>165347.52</v>
      </c>
      <c r="VTJ15" s="5">
        <v>165347.52</v>
      </c>
      <c r="VTK15" s="5">
        <v>165347.52</v>
      </c>
      <c r="VTL15" s="5">
        <v>165347.52</v>
      </c>
      <c r="VTM15" s="5">
        <v>165347.52</v>
      </c>
      <c r="VTN15" s="5">
        <v>165347.52</v>
      </c>
      <c r="VTO15" s="5">
        <v>165347.52</v>
      </c>
      <c r="VTP15" s="5">
        <v>165347.52</v>
      </c>
      <c r="VTQ15" s="5">
        <v>165347.52</v>
      </c>
      <c r="VTR15" s="5">
        <v>165347.52</v>
      </c>
      <c r="VTS15" s="5">
        <v>165347.52</v>
      </c>
      <c r="VTT15" s="5">
        <v>165347.52</v>
      </c>
      <c r="VTU15" s="5">
        <v>165347.52</v>
      </c>
      <c r="VTV15" s="5">
        <v>165347.52</v>
      </c>
      <c r="VTW15" s="5">
        <v>165347.52</v>
      </c>
      <c r="VTX15" s="5">
        <v>165347.52</v>
      </c>
      <c r="VTY15" s="5">
        <v>165347.52</v>
      </c>
      <c r="VTZ15" s="5">
        <v>165347.52</v>
      </c>
      <c r="VUA15" s="5">
        <v>165347.52</v>
      </c>
      <c r="VUB15" s="5">
        <v>165347.52</v>
      </c>
      <c r="VUC15" s="5">
        <v>165347.52</v>
      </c>
      <c r="VUD15" s="5">
        <v>165347.52</v>
      </c>
      <c r="VUE15" s="5">
        <v>165347.52</v>
      </c>
      <c r="VUF15" s="5">
        <v>165347.52</v>
      </c>
      <c r="VUG15" s="5">
        <v>165347.52</v>
      </c>
      <c r="VUH15" s="5">
        <v>165347.52</v>
      </c>
      <c r="VUI15" s="5">
        <v>165347.52</v>
      </c>
      <c r="VUJ15" s="5">
        <v>165347.52</v>
      </c>
      <c r="VUK15" s="5">
        <v>165347.52</v>
      </c>
      <c r="VUL15" s="5">
        <v>165347.52</v>
      </c>
      <c r="VUM15" s="5">
        <v>165347.52</v>
      </c>
      <c r="VUN15" s="5">
        <v>165347.52</v>
      </c>
      <c r="VUO15" s="5">
        <v>165347.52</v>
      </c>
      <c r="VUP15" s="5">
        <v>165347.52</v>
      </c>
      <c r="VUQ15" s="5">
        <v>165347.52</v>
      </c>
      <c r="VUR15" s="5">
        <v>165347.52</v>
      </c>
      <c r="VUS15" s="5">
        <v>165347.52</v>
      </c>
      <c r="VUT15" s="5">
        <v>165347.52</v>
      </c>
      <c r="VUU15" s="5">
        <v>165347.52</v>
      </c>
      <c r="VUV15" s="5">
        <v>165347.52</v>
      </c>
      <c r="VUW15" s="5">
        <v>165347.52</v>
      </c>
      <c r="VUX15" s="5">
        <v>165347.52</v>
      </c>
      <c r="VUY15" s="5">
        <v>165347.52</v>
      </c>
      <c r="VUZ15" s="5">
        <v>165347.52</v>
      </c>
      <c r="VVA15" s="5">
        <v>165347.52</v>
      </c>
      <c r="VVB15" s="5">
        <v>165347.52</v>
      </c>
      <c r="VVC15" s="5">
        <v>165347.52</v>
      </c>
      <c r="VVD15" s="5">
        <v>165347.52</v>
      </c>
      <c r="VVE15" s="5">
        <v>165347.52</v>
      </c>
      <c r="VVF15" s="5">
        <v>165347.52</v>
      </c>
      <c r="VVG15" s="5">
        <v>165347.52</v>
      </c>
      <c r="VVH15" s="5">
        <v>165347.52</v>
      </c>
      <c r="VVI15" s="5">
        <v>165347.52</v>
      </c>
      <c r="VVJ15" s="5">
        <v>165347.52</v>
      </c>
      <c r="VVK15" s="5">
        <v>165347.52</v>
      </c>
      <c r="VVL15" s="5">
        <v>165347.52</v>
      </c>
      <c r="VVM15" s="5">
        <v>165347.52</v>
      </c>
      <c r="VVN15" s="5">
        <v>165347.52</v>
      </c>
      <c r="VVO15" s="5">
        <v>165347.52</v>
      </c>
      <c r="VVP15" s="5">
        <v>165347.52</v>
      </c>
      <c r="VVQ15" s="5">
        <v>165347.52</v>
      </c>
      <c r="VVR15" s="5">
        <v>165347.52</v>
      </c>
      <c r="VVS15" s="5">
        <v>165347.52</v>
      </c>
      <c r="VVT15" s="5">
        <v>165347.52</v>
      </c>
      <c r="VVU15" s="5">
        <v>165347.52</v>
      </c>
      <c r="VVV15" s="5">
        <v>165347.52</v>
      </c>
      <c r="VVW15" s="5">
        <v>165347.52</v>
      </c>
      <c r="VVX15" s="5">
        <v>165347.52</v>
      </c>
      <c r="VVY15" s="5">
        <v>165347.52</v>
      </c>
      <c r="VVZ15" s="5">
        <v>165347.52</v>
      </c>
      <c r="VWA15" s="5">
        <v>165347.52</v>
      </c>
      <c r="VWB15" s="5">
        <v>165347.52</v>
      </c>
      <c r="VWC15" s="5">
        <v>165347.52</v>
      </c>
      <c r="VWD15" s="5">
        <v>165347.52</v>
      </c>
      <c r="VWE15" s="5">
        <v>165347.52</v>
      </c>
      <c r="VWF15" s="5">
        <v>165347.52</v>
      </c>
      <c r="VWG15" s="5">
        <v>165347.52</v>
      </c>
      <c r="VWH15" s="5">
        <v>165347.52</v>
      </c>
      <c r="VWI15" s="5">
        <v>165347.52</v>
      </c>
      <c r="VWJ15" s="5">
        <v>165347.52</v>
      </c>
      <c r="VWK15" s="5">
        <v>165347.52</v>
      </c>
      <c r="VWL15" s="5">
        <v>165347.52</v>
      </c>
      <c r="VWM15" s="5">
        <v>165347.52</v>
      </c>
      <c r="VWN15" s="5">
        <v>165347.52</v>
      </c>
      <c r="VWO15" s="5">
        <v>165347.52</v>
      </c>
      <c r="VWP15" s="5">
        <v>165347.52</v>
      </c>
      <c r="VWQ15" s="5">
        <v>165347.52</v>
      </c>
      <c r="VWR15" s="5">
        <v>165347.52</v>
      </c>
      <c r="VWS15" s="5">
        <v>165347.52</v>
      </c>
      <c r="VWT15" s="5">
        <v>165347.52</v>
      </c>
      <c r="VWU15" s="5">
        <v>165347.52</v>
      </c>
      <c r="VWV15" s="5">
        <v>165347.52</v>
      </c>
      <c r="VWW15" s="5">
        <v>165347.52</v>
      </c>
      <c r="VWX15" s="5">
        <v>165347.52</v>
      </c>
      <c r="VWY15" s="5">
        <v>165347.52</v>
      </c>
      <c r="VWZ15" s="5">
        <v>165347.52</v>
      </c>
      <c r="VXA15" s="5">
        <v>165347.52</v>
      </c>
      <c r="VXB15" s="5">
        <v>165347.52</v>
      </c>
      <c r="VXC15" s="5">
        <v>165347.52</v>
      </c>
      <c r="VXD15" s="5">
        <v>165347.52</v>
      </c>
      <c r="VXE15" s="5">
        <v>165347.52</v>
      </c>
      <c r="VXF15" s="5">
        <v>165347.52</v>
      </c>
      <c r="VXG15" s="5">
        <v>165347.52</v>
      </c>
      <c r="VXH15" s="5">
        <v>165347.52</v>
      </c>
      <c r="VXI15" s="5">
        <v>165347.52</v>
      </c>
      <c r="VXJ15" s="5">
        <v>165347.52</v>
      </c>
      <c r="VXK15" s="5">
        <v>165347.52</v>
      </c>
      <c r="VXL15" s="5">
        <v>165347.52</v>
      </c>
      <c r="VXM15" s="5">
        <v>165347.52</v>
      </c>
      <c r="VXN15" s="5">
        <v>165347.52</v>
      </c>
      <c r="VXO15" s="5">
        <v>165347.52</v>
      </c>
      <c r="VXP15" s="5">
        <v>165347.52</v>
      </c>
      <c r="VXQ15" s="5">
        <v>165347.52</v>
      </c>
      <c r="VXR15" s="5">
        <v>165347.52</v>
      </c>
      <c r="VXS15" s="5">
        <v>165347.52</v>
      </c>
      <c r="VXT15" s="5">
        <v>165347.52</v>
      </c>
      <c r="VXU15" s="5">
        <v>165347.52</v>
      </c>
      <c r="VXV15" s="5">
        <v>165347.52</v>
      </c>
      <c r="VXW15" s="5">
        <v>165347.52</v>
      </c>
      <c r="VXX15" s="5">
        <v>165347.52</v>
      </c>
      <c r="VXY15" s="5">
        <v>165347.52</v>
      </c>
      <c r="VXZ15" s="5">
        <v>165347.52</v>
      </c>
      <c r="VYA15" s="5">
        <v>165347.52</v>
      </c>
      <c r="VYB15" s="5">
        <v>165347.52</v>
      </c>
      <c r="VYC15" s="5">
        <v>165347.52</v>
      </c>
      <c r="VYD15" s="5">
        <v>165347.52</v>
      </c>
      <c r="VYE15" s="5">
        <v>165347.52</v>
      </c>
      <c r="VYF15" s="5">
        <v>165347.52</v>
      </c>
      <c r="VYG15" s="5">
        <v>165347.52</v>
      </c>
      <c r="VYH15" s="5">
        <v>165347.52</v>
      </c>
      <c r="VYI15" s="5">
        <v>165347.52</v>
      </c>
      <c r="VYJ15" s="5">
        <v>165347.52</v>
      </c>
      <c r="VYK15" s="5">
        <v>165347.52</v>
      </c>
      <c r="VYL15" s="5">
        <v>165347.52</v>
      </c>
      <c r="VYM15" s="5">
        <v>165347.52</v>
      </c>
      <c r="VYN15" s="5">
        <v>165347.52</v>
      </c>
      <c r="VYO15" s="5">
        <v>165347.52</v>
      </c>
      <c r="VYP15" s="5">
        <v>165347.52</v>
      </c>
      <c r="VYQ15" s="5">
        <v>165347.52</v>
      </c>
      <c r="VYR15" s="5">
        <v>165347.52</v>
      </c>
      <c r="VYS15" s="5">
        <v>165347.52</v>
      </c>
      <c r="VYT15" s="5">
        <v>165347.52</v>
      </c>
      <c r="VYU15" s="5">
        <v>165347.52</v>
      </c>
      <c r="VYV15" s="5">
        <v>165347.52</v>
      </c>
      <c r="VYW15" s="5">
        <v>165347.52</v>
      </c>
      <c r="VYX15" s="5">
        <v>165347.52</v>
      </c>
      <c r="VYY15" s="5">
        <v>165347.52</v>
      </c>
      <c r="VYZ15" s="5">
        <v>165347.52</v>
      </c>
      <c r="VZA15" s="5">
        <v>165347.52</v>
      </c>
      <c r="VZB15" s="5">
        <v>165347.52</v>
      </c>
      <c r="VZC15" s="5">
        <v>165347.52</v>
      </c>
      <c r="VZD15" s="5">
        <v>165347.52</v>
      </c>
      <c r="VZE15" s="5">
        <v>165347.52</v>
      </c>
      <c r="VZF15" s="5">
        <v>165347.52</v>
      </c>
      <c r="VZG15" s="5">
        <v>165347.52</v>
      </c>
      <c r="VZH15" s="5">
        <v>165347.52</v>
      </c>
      <c r="VZI15" s="5">
        <v>165347.52</v>
      </c>
      <c r="VZJ15" s="5">
        <v>165347.52</v>
      </c>
      <c r="VZK15" s="5">
        <v>165347.52</v>
      </c>
      <c r="VZL15" s="5">
        <v>165347.52</v>
      </c>
      <c r="VZM15" s="5">
        <v>165347.52</v>
      </c>
      <c r="VZN15" s="5">
        <v>165347.52</v>
      </c>
      <c r="VZO15" s="5">
        <v>165347.52</v>
      </c>
      <c r="VZP15" s="5">
        <v>165347.52</v>
      </c>
      <c r="VZQ15" s="5">
        <v>165347.52</v>
      </c>
      <c r="VZR15" s="5">
        <v>165347.52</v>
      </c>
      <c r="VZS15" s="5">
        <v>165347.52</v>
      </c>
      <c r="VZT15" s="5">
        <v>165347.52</v>
      </c>
      <c r="VZU15" s="5">
        <v>165347.52</v>
      </c>
      <c r="VZV15" s="5">
        <v>165347.52</v>
      </c>
      <c r="VZW15" s="5">
        <v>165347.52</v>
      </c>
      <c r="VZX15" s="5">
        <v>165347.52</v>
      </c>
      <c r="VZY15" s="5">
        <v>165347.52</v>
      </c>
      <c r="VZZ15" s="5">
        <v>165347.52</v>
      </c>
      <c r="WAA15" s="5">
        <v>165347.52</v>
      </c>
      <c r="WAB15" s="5">
        <v>165347.52</v>
      </c>
      <c r="WAC15" s="5">
        <v>165347.52</v>
      </c>
      <c r="WAD15" s="5">
        <v>165347.52</v>
      </c>
      <c r="WAE15" s="5">
        <v>165347.52</v>
      </c>
      <c r="WAF15" s="5">
        <v>165347.52</v>
      </c>
      <c r="WAG15" s="5">
        <v>165347.52</v>
      </c>
      <c r="WAH15" s="5">
        <v>165347.52</v>
      </c>
      <c r="WAI15" s="5">
        <v>165347.52</v>
      </c>
      <c r="WAJ15" s="5">
        <v>165347.52</v>
      </c>
      <c r="WAK15" s="5">
        <v>165347.52</v>
      </c>
      <c r="WAL15" s="5">
        <v>165347.52</v>
      </c>
      <c r="WAM15" s="5">
        <v>165347.52</v>
      </c>
      <c r="WAN15" s="5">
        <v>165347.52</v>
      </c>
      <c r="WAO15" s="5">
        <v>165347.52</v>
      </c>
      <c r="WAP15" s="5">
        <v>165347.52</v>
      </c>
      <c r="WAQ15" s="5">
        <v>165347.52</v>
      </c>
      <c r="WAR15" s="5">
        <v>165347.52</v>
      </c>
      <c r="WAS15" s="5">
        <v>165347.52</v>
      </c>
      <c r="WAT15" s="5">
        <v>165347.52</v>
      </c>
      <c r="WAU15" s="5">
        <v>165347.52</v>
      </c>
      <c r="WAV15" s="5">
        <v>165347.52</v>
      </c>
      <c r="WAW15" s="5">
        <v>165347.52</v>
      </c>
      <c r="WAX15" s="5">
        <v>165347.52</v>
      </c>
      <c r="WAY15" s="5">
        <v>165347.52</v>
      </c>
      <c r="WAZ15" s="5">
        <v>165347.52</v>
      </c>
      <c r="WBA15" s="5">
        <v>165347.52</v>
      </c>
      <c r="WBB15" s="5">
        <v>165347.52</v>
      </c>
      <c r="WBC15" s="5">
        <v>165347.52</v>
      </c>
      <c r="WBD15" s="5">
        <v>165347.52</v>
      </c>
      <c r="WBE15" s="5">
        <v>165347.52</v>
      </c>
      <c r="WBF15" s="5">
        <v>165347.52</v>
      </c>
      <c r="WBG15" s="5">
        <v>165347.52</v>
      </c>
      <c r="WBH15" s="5">
        <v>165347.52</v>
      </c>
      <c r="WBI15" s="5">
        <v>165347.52</v>
      </c>
      <c r="WBJ15" s="5">
        <v>165347.52</v>
      </c>
      <c r="WBK15" s="5">
        <v>165347.52</v>
      </c>
      <c r="WBL15" s="5">
        <v>165347.52</v>
      </c>
      <c r="WBM15" s="5">
        <v>165347.52</v>
      </c>
      <c r="WBN15" s="5">
        <v>165347.52</v>
      </c>
      <c r="WBO15" s="5">
        <v>165347.52</v>
      </c>
      <c r="WBP15" s="5">
        <v>165347.52</v>
      </c>
      <c r="WBQ15" s="5">
        <v>165347.52</v>
      </c>
      <c r="WBR15" s="5">
        <v>165347.52</v>
      </c>
      <c r="WBS15" s="5">
        <v>165347.52</v>
      </c>
      <c r="WBT15" s="5">
        <v>165347.52</v>
      </c>
      <c r="WBU15" s="5">
        <v>165347.52</v>
      </c>
      <c r="WBV15" s="5">
        <v>165347.52</v>
      </c>
      <c r="WBW15" s="5">
        <v>165347.52</v>
      </c>
      <c r="WBX15" s="5">
        <v>165347.52</v>
      </c>
      <c r="WBY15" s="5">
        <v>165347.52</v>
      </c>
      <c r="WBZ15" s="5">
        <v>165347.52</v>
      </c>
      <c r="WCA15" s="5">
        <v>165347.52</v>
      </c>
      <c r="WCB15" s="5">
        <v>165347.52</v>
      </c>
      <c r="WCC15" s="5">
        <v>165347.52</v>
      </c>
      <c r="WCD15" s="5">
        <v>165347.52</v>
      </c>
      <c r="WCE15" s="5">
        <v>165347.52</v>
      </c>
      <c r="WCF15" s="5">
        <v>165347.52</v>
      </c>
      <c r="WCG15" s="5">
        <v>165347.52</v>
      </c>
      <c r="WCH15" s="5">
        <v>165347.52</v>
      </c>
      <c r="WCI15" s="5">
        <v>165347.52</v>
      </c>
      <c r="WCJ15" s="5">
        <v>165347.52</v>
      </c>
      <c r="WCK15" s="5">
        <v>165347.52</v>
      </c>
      <c r="WCL15" s="5">
        <v>165347.52</v>
      </c>
      <c r="WCM15" s="5">
        <v>165347.52</v>
      </c>
      <c r="WCN15" s="5">
        <v>165347.52</v>
      </c>
      <c r="WCO15" s="5">
        <v>165347.52</v>
      </c>
      <c r="WCP15" s="5">
        <v>165347.52</v>
      </c>
      <c r="WCQ15" s="5">
        <v>165347.52</v>
      </c>
      <c r="WCR15" s="5">
        <v>165347.52</v>
      </c>
      <c r="WCS15" s="5">
        <v>165347.52</v>
      </c>
      <c r="WCT15" s="5">
        <v>165347.52</v>
      </c>
      <c r="WCU15" s="5">
        <v>165347.52</v>
      </c>
      <c r="WCV15" s="5">
        <v>165347.52</v>
      </c>
      <c r="WCW15" s="5">
        <v>165347.52</v>
      </c>
      <c r="WCX15" s="5">
        <v>165347.52</v>
      </c>
      <c r="WCY15" s="5">
        <v>165347.52</v>
      </c>
      <c r="WCZ15" s="5">
        <v>165347.52</v>
      </c>
      <c r="WDA15" s="5">
        <v>165347.52</v>
      </c>
      <c r="WDB15" s="5">
        <v>165347.52</v>
      </c>
      <c r="WDC15" s="5">
        <v>165347.52</v>
      </c>
      <c r="WDD15" s="5">
        <v>165347.52</v>
      </c>
      <c r="WDE15" s="5">
        <v>165347.52</v>
      </c>
      <c r="WDF15" s="5">
        <v>165347.52</v>
      </c>
      <c r="WDG15" s="5">
        <v>165347.52</v>
      </c>
      <c r="WDH15" s="5">
        <v>165347.52</v>
      </c>
      <c r="WDI15" s="5">
        <v>165347.52</v>
      </c>
      <c r="WDJ15" s="5">
        <v>165347.52</v>
      </c>
      <c r="WDK15" s="5">
        <v>165347.52</v>
      </c>
      <c r="WDL15" s="5">
        <v>165347.52</v>
      </c>
      <c r="WDM15" s="5">
        <v>165347.52</v>
      </c>
      <c r="WDN15" s="5">
        <v>165347.52</v>
      </c>
      <c r="WDO15" s="5">
        <v>165347.52</v>
      </c>
      <c r="WDP15" s="5">
        <v>165347.52</v>
      </c>
      <c r="WDQ15" s="5">
        <v>165347.52</v>
      </c>
      <c r="WDR15" s="5">
        <v>165347.52</v>
      </c>
      <c r="WDS15" s="5">
        <v>165347.52</v>
      </c>
      <c r="WDT15" s="5">
        <v>165347.52</v>
      </c>
      <c r="WDU15" s="5">
        <v>165347.52</v>
      </c>
      <c r="WDV15" s="5">
        <v>165347.52</v>
      </c>
      <c r="WDW15" s="5">
        <v>165347.52</v>
      </c>
      <c r="WDX15" s="5">
        <v>165347.52</v>
      </c>
      <c r="WDY15" s="5">
        <v>165347.52</v>
      </c>
      <c r="WDZ15" s="5">
        <v>165347.52</v>
      </c>
      <c r="WEA15" s="5">
        <v>165347.52</v>
      </c>
      <c r="WEB15" s="5">
        <v>165347.52</v>
      </c>
      <c r="WEC15" s="5">
        <v>165347.52</v>
      </c>
      <c r="WED15" s="5">
        <v>165347.52</v>
      </c>
      <c r="WEE15" s="5">
        <v>165347.52</v>
      </c>
      <c r="WEF15" s="5">
        <v>165347.52</v>
      </c>
      <c r="WEG15" s="5">
        <v>165347.52</v>
      </c>
      <c r="WEH15" s="5">
        <v>165347.52</v>
      </c>
      <c r="WEI15" s="5">
        <v>165347.52</v>
      </c>
      <c r="WEJ15" s="5">
        <v>165347.52</v>
      </c>
      <c r="WEK15" s="5">
        <v>165347.52</v>
      </c>
      <c r="WEL15" s="5">
        <v>165347.52</v>
      </c>
      <c r="WEM15" s="5">
        <v>165347.52</v>
      </c>
      <c r="WEN15" s="5">
        <v>165347.52</v>
      </c>
      <c r="WEO15" s="5">
        <v>165347.52</v>
      </c>
      <c r="WEP15" s="5">
        <v>165347.52</v>
      </c>
      <c r="WEQ15" s="5">
        <v>165347.52</v>
      </c>
      <c r="WER15" s="5">
        <v>165347.52</v>
      </c>
      <c r="WES15" s="5">
        <v>165347.52</v>
      </c>
      <c r="WET15" s="5">
        <v>165347.52</v>
      </c>
      <c r="WEU15" s="5">
        <v>165347.52</v>
      </c>
      <c r="WEV15" s="5">
        <v>165347.52</v>
      </c>
      <c r="WEW15" s="5">
        <v>165347.52</v>
      </c>
      <c r="WEX15" s="5">
        <v>165347.52</v>
      </c>
      <c r="WEY15" s="5">
        <v>165347.52</v>
      </c>
      <c r="WEZ15" s="5">
        <v>165347.52</v>
      </c>
      <c r="WFA15" s="5">
        <v>165347.52</v>
      </c>
      <c r="WFB15" s="5">
        <v>165347.52</v>
      </c>
      <c r="WFC15" s="5">
        <v>165347.52</v>
      </c>
      <c r="WFD15" s="5">
        <v>165347.52</v>
      </c>
      <c r="WFE15" s="5">
        <v>165347.52</v>
      </c>
      <c r="WFF15" s="5">
        <v>165347.52</v>
      </c>
      <c r="WFG15" s="5">
        <v>165347.52</v>
      </c>
      <c r="WFH15" s="5">
        <v>165347.52</v>
      </c>
      <c r="WFI15" s="5">
        <v>165347.52</v>
      </c>
      <c r="WFJ15" s="5">
        <v>165347.52</v>
      </c>
      <c r="WFK15" s="5">
        <v>165347.52</v>
      </c>
      <c r="WFL15" s="5">
        <v>165347.52</v>
      </c>
      <c r="WFM15" s="5">
        <v>165347.52</v>
      </c>
      <c r="WFN15" s="5">
        <v>165347.52</v>
      </c>
      <c r="WFO15" s="5">
        <v>165347.52</v>
      </c>
      <c r="WFP15" s="5">
        <v>165347.52</v>
      </c>
      <c r="WFQ15" s="5">
        <v>165347.52</v>
      </c>
      <c r="WFR15" s="5">
        <v>165347.52</v>
      </c>
      <c r="WFS15" s="5">
        <v>165347.52</v>
      </c>
      <c r="WFT15" s="5">
        <v>165347.52</v>
      </c>
      <c r="WFU15" s="5">
        <v>165347.52</v>
      </c>
      <c r="WFV15" s="5">
        <v>165347.52</v>
      </c>
      <c r="WFW15" s="5">
        <v>165347.52</v>
      </c>
      <c r="WFX15" s="5">
        <v>165347.52</v>
      </c>
      <c r="WFY15" s="5">
        <v>165347.52</v>
      </c>
      <c r="WFZ15" s="5">
        <v>165347.52</v>
      </c>
      <c r="WGA15" s="5">
        <v>165347.52</v>
      </c>
      <c r="WGB15" s="5">
        <v>165347.52</v>
      </c>
      <c r="WGC15" s="5">
        <v>165347.52</v>
      </c>
      <c r="WGD15" s="5">
        <v>165347.52</v>
      </c>
      <c r="WGE15" s="5">
        <v>165347.52</v>
      </c>
      <c r="WGF15" s="5">
        <v>165347.52</v>
      </c>
      <c r="WGG15" s="5">
        <v>165347.52</v>
      </c>
      <c r="WGH15" s="5">
        <v>165347.52</v>
      </c>
      <c r="WGI15" s="5">
        <v>165347.52</v>
      </c>
      <c r="WGJ15" s="5">
        <v>165347.52</v>
      </c>
      <c r="WGK15" s="5">
        <v>165347.52</v>
      </c>
      <c r="WGL15" s="5">
        <v>165347.52</v>
      </c>
      <c r="WGM15" s="5">
        <v>165347.52</v>
      </c>
      <c r="WGN15" s="5">
        <v>165347.52</v>
      </c>
      <c r="WGO15" s="5">
        <v>165347.52</v>
      </c>
      <c r="WGP15" s="5">
        <v>165347.52</v>
      </c>
      <c r="WGQ15" s="5">
        <v>165347.52</v>
      </c>
      <c r="WGR15" s="5">
        <v>165347.52</v>
      </c>
      <c r="WGS15" s="5">
        <v>165347.52</v>
      </c>
      <c r="WGT15" s="5">
        <v>165347.52</v>
      </c>
      <c r="WGU15" s="5">
        <v>165347.52</v>
      </c>
      <c r="WGV15" s="5">
        <v>165347.52</v>
      </c>
      <c r="WGW15" s="5">
        <v>165347.52</v>
      </c>
      <c r="WGX15" s="5">
        <v>165347.52</v>
      </c>
      <c r="WGY15" s="5">
        <v>165347.52</v>
      </c>
      <c r="WGZ15" s="5">
        <v>165347.52</v>
      </c>
      <c r="WHA15" s="5">
        <v>165347.52</v>
      </c>
      <c r="WHB15" s="5">
        <v>165347.52</v>
      </c>
      <c r="WHC15" s="5">
        <v>165347.52</v>
      </c>
      <c r="WHD15" s="5">
        <v>165347.52</v>
      </c>
      <c r="WHE15" s="5">
        <v>165347.52</v>
      </c>
      <c r="WHF15" s="5">
        <v>165347.52</v>
      </c>
      <c r="WHG15" s="5">
        <v>165347.52</v>
      </c>
      <c r="WHH15" s="5">
        <v>165347.52</v>
      </c>
      <c r="WHI15" s="5">
        <v>165347.52</v>
      </c>
      <c r="WHJ15" s="5">
        <v>165347.52</v>
      </c>
      <c r="WHK15" s="5">
        <v>165347.52</v>
      </c>
      <c r="WHL15" s="5">
        <v>165347.52</v>
      </c>
      <c r="WHM15" s="5">
        <v>165347.52</v>
      </c>
      <c r="WHN15" s="5">
        <v>165347.52</v>
      </c>
      <c r="WHO15" s="5">
        <v>165347.52</v>
      </c>
      <c r="WHP15" s="5">
        <v>165347.52</v>
      </c>
      <c r="WHQ15" s="5">
        <v>165347.52</v>
      </c>
      <c r="WHR15" s="5">
        <v>165347.52</v>
      </c>
      <c r="WHS15" s="5">
        <v>165347.52</v>
      </c>
      <c r="WHT15" s="5">
        <v>165347.52</v>
      </c>
      <c r="WHU15" s="5">
        <v>165347.52</v>
      </c>
      <c r="WHV15" s="5">
        <v>165347.52</v>
      </c>
      <c r="WHW15" s="5">
        <v>165347.52</v>
      </c>
      <c r="WHX15" s="5">
        <v>165347.52</v>
      </c>
      <c r="WHY15" s="5">
        <v>165347.52</v>
      </c>
      <c r="WHZ15" s="5">
        <v>165347.52</v>
      </c>
      <c r="WIA15" s="5">
        <v>165347.52</v>
      </c>
      <c r="WIB15" s="5">
        <v>165347.52</v>
      </c>
      <c r="WIC15" s="5">
        <v>165347.52</v>
      </c>
      <c r="WID15" s="5">
        <v>165347.52</v>
      </c>
      <c r="WIE15" s="5">
        <v>165347.52</v>
      </c>
      <c r="WIF15" s="5">
        <v>165347.52</v>
      </c>
      <c r="WIG15" s="5">
        <v>165347.52</v>
      </c>
      <c r="WIH15" s="5">
        <v>165347.52</v>
      </c>
      <c r="WII15" s="5">
        <v>165347.52</v>
      </c>
      <c r="WIJ15" s="5">
        <v>165347.52</v>
      </c>
      <c r="WIK15" s="5">
        <v>165347.52</v>
      </c>
      <c r="WIL15" s="5">
        <v>165347.52</v>
      </c>
      <c r="WIM15" s="5">
        <v>165347.52</v>
      </c>
      <c r="WIN15" s="5">
        <v>165347.52</v>
      </c>
      <c r="WIO15" s="5">
        <v>165347.52</v>
      </c>
      <c r="WIP15" s="5">
        <v>165347.52</v>
      </c>
      <c r="WIQ15" s="5">
        <v>165347.52</v>
      </c>
      <c r="WIR15" s="5">
        <v>165347.52</v>
      </c>
      <c r="WIS15" s="5">
        <v>165347.52</v>
      </c>
      <c r="WIT15" s="5">
        <v>165347.52</v>
      </c>
      <c r="WIU15" s="5">
        <v>165347.52</v>
      </c>
      <c r="WIV15" s="5">
        <v>165347.52</v>
      </c>
      <c r="WIW15" s="5">
        <v>165347.52</v>
      </c>
      <c r="WIX15" s="5">
        <v>165347.52</v>
      </c>
      <c r="WIY15" s="5">
        <v>165347.52</v>
      </c>
      <c r="WIZ15" s="5">
        <v>165347.52</v>
      </c>
      <c r="WJA15" s="5">
        <v>165347.52</v>
      </c>
      <c r="WJB15" s="5">
        <v>165347.52</v>
      </c>
      <c r="WJC15" s="5">
        <v>165347.52</v>
      </c>
      <c r="WJD15" s="5">
        <v>165347.52</v>
      </c>
      <c r="WJE15" s="5">
        <v>165347.52</v>
      </c>
      <c r="WJF15" s="5">
        <v>165347.52</v>
      </c>
      <c r="WJG15" s="5">
        <v>165347.52</v>
      </c>
      <c r="WJH15" s="5">
        <v>165347.52</v>
      </c>
      <c r="WJI15" s="5">
        <v>165347.52</v>
      </c>
      <c r="WJJ15" s="5">
        <v>165347.52</v>
      </c>
      <c r="WJK15" s="5">
        <v>165347.52</v>
      </c>
      <c r="WJL15" s="5">
        <v>165347.52</v>
      </c>
      <c r="WJM15" s="5">
        <v>165347.52</v>
      </c>
      <c r="WJN15" s="5">
        <v>165347.52</v>
      </c>
      <c r="WJO15" s="5">
        <v>165347.52</v>
      </c>
      <c r="WJP15" s="5">
        <v>165347.52</v>
      </c>
      <c r="WJQ15" s="5">
        <v>165347.52</v>
      </c>
      <c r="WJR15" s="5">
        <v>165347.52</v>
      </c>
      <c r="WJS15" s="5">
        <v>165347.52</v>
      </c>
      <c r="WJT15" s="5">
        <v>165347.52</v>
      </c>
      <c r="WJU15" s="5">
        <v>165347.52</v>
      </c>
      <c r="WJV15" s="5">
        <v>165347.52</v>
      </c>
      <c r="WJW15" s="5">
        <v>165347.52</v>
      </c>
      <c r="WJX15" s="5">
        <v>165347.52</v>
      </c>
      <c r="WJY15" s="5">
        <v>165347.52</v>
      </c>
      <c r="WJZ15" s="5">
        <v>165347.52</v>
      </c>
      <c r="WKA15" s="5">
        <v>165347.52</v>
      </c>
      <c r="WKB15" s="5">
        <v>165347.52</v>
      </c>
      <c r="WKC15" s="5">
        <v>165347.52</v>
      </c>
      <c r="WKD15" s="5">
        <v>165347.52</v>
      </c>
      <c r="WKE15" s="5">
        <v>165347.52</v>
      </c>
      <c r="WKF15" s="5">
        <v>165347.52</v>
      </c>
      <c r="WKG15" s="5">
        <v>165347.52</v>
      </c>
      <c r="WKH15" s="5">
        <v>165347.52</v>
      </c>
      <c r="WKI15" s="5">
        <v>165347.52</v>
      </c>
      <c r="WKJ15" s="5">
        <v>165347.52</v>
      </c>
      <c r="WKK15" s="5">
        <v>165347.52</v>
      </c>
      <c r="WKL15" s="5">
        <v>165347.52</v>
      </c>
      <c r="WKM15" s="5">
        <v>165347.52</v>
      </c>
      <c r="WKN15" s="5">
        <v>165347.52</v>
      </c>
      <c r="WKO15" s="5">
        <v>165347.52</v>
      </c>
      <c r="WKP15" s="5">
        <v>165347.52</v>
      </c>
      <c r="WKQ15" s="5">
        <v>165347.52</v>
      </c>
      <c r="WKR15" s="5">
        <v>165347.52</v>
      </c>
      <c r="WKS15" s="5">
        <v>165347.52</v>
      </c>
      <c r="WKT15" s="5">
        <v>165347.52</v>
      </c>
      <c r="WKU15" s="5">
        <v>165347.52</v>
      </c>
      <c r="WKV15" s="5">
        <v>165347.52</v>
      </c>
      <c r="WKW15" s="5">
        <v>165347.52</v>
      </c>
      <c r="WKX15" s="5">
        <v>165347.52</v>
      </c>
      <c r="WKY15" s="5">
        <v>165347.52</v>
      </c>
      <c r="WKZ15" s="5">
        <v>165347.52</v>
      </c>
      <c r="WLA15" s="5">
        <v>165347.52</v>
      </c>
      <c r="WLB15" s="5">
        <v>165347.52</v>
      </c>
      <c r="WLC15" s="5">
        <v>165347.52</v>
      </c>
      <c r="WLD15" s="5">
        <v>165347.52</v>
      </c>
      <c r="WLE15" s="5">
        <v>165347.52</v>
      </c>
      <c r="WLF15" s="5">
        <v>165347.52</v>
      </c>
      <c r="WLG15" s="5">
        <v>165347.52</v>
      </c>
      <c r="WLH15" s="5">
        <v>165347.52</v>
      </c>
      <c r="WLI15" s="5">
        <v>165347.52</v>
      </c>
      <c r="WLJ15" s="5">
        <v>165347.52</v>
      </c>
      <c r="WLK15" s="5">
        <v>165347.52</v>
      </c>
      <c r="WLL15" s="5">
        <v>165347.52</v>
      </c>
      <c r="WLM15" s="5">
        <v>165347.52</v>
      </c>
      <c r="WLN15" s="5">
        <v>165347.52</v>
      </c>
      <c r="WLO15" s="5">
        <v>165347.52</v>
      </c>
      <c r="WLP15" s="5">
        <v>165347.52</v>
      </c>
      <c r="WLQ15" s="5">
        <v>165347.52</v>
      </c>
      <c r="WLR15" s="5">
        <v>165347.52</v>
      </c>
      <c r="WLS15" s="5">
        <v>165347.52</v>
      </c>
      <c r="WLT15" s="5">
        <v>165347.52</v>
      </c>
      <c r="WLU15" s="5">
        <v>165347.52</v>
      </c>
      <c r="WLV15" s="5">
        <v>165347.52</v>
      </c>
      <c r="WLW15" s="5">
        <v>165347.52</v>
      </c>
      <c r="WLX15" s="5">
        <v>165347.52</v>
      </c>
      <c r="WLY15" s="5">
        <v>165347.52</v>
      </c>
      <c r="WLZ15" s="5">
        <v>165347.52</v>
      </c>
      <c r="WMA15" s="5">
        <v>165347.52</v>
      </c>
      <c r="WMB15" s="5">
        <v>165347.52</v>
      </c>
      <c r="WMC15" s="5">
        <v>165347.52</v>
      </c>
      <c r="WMD15" s="5">
        <v>165347.52</v>
      </c>
      <c r="WME15" s="5">
        <v>165347.52</v>
      </c>
      <c r="WMF15" s="5">
        <v>165347.52</v>
      </c>
      <c r="WMG15" s="5">
        <v>165347.52</v>
      </c>
      <c r="WMH15" s="5">
        <v>165347.52</v>
      </c>
      <c r="WMI15" s="5">
        <v>165347.52</v>
      </c>
      <c r="WMJ15" s="5">
        <v>165347.52</v>
      </c>
      <c r="WMK15" s="5">
        <v>165347.52</v>
      </c>
      <c r="WML15" s="5">
        <v>165347.52</v>
      </c>
      <c r="WMM15" s="5">
        <v>165347.52</v>
      </c>
      <c r="WMN15" s="5">
        <v>165347.52</v>
      </c>
      <c r="WMO15" s="5">
        <v>165347.52</v>
      </c>
      <c r="WMP15" s="5">
        <v>165347.52</v>
      </c>
      <c r="WMQ15" s="5">
        <v>165347.52</v>
      </c>
      <c r="WMR15" s="5">
        <v>165347.52</v>
      </c>
      <c r="WMS15" s="5">
        <v>165347.52</v>
      </c>
      <c r="WMT15" s="5">
        <v>165347.52</v>
      </c>
      <c r="WMU15" s="5">
        <v>165347.52</v>
      </c>
      <c r="WMV15" s="5">
        <v>165347.52</v>
      </c>
      <c r="WMW15" s="5">
        <v>165347.52</v>
      </c>
      <c r="WMX15" s="5">
        <v>165347.52</v>
      </c>
      <c r="WMY15" s="5">
        <v>165347.52</v>
      </c>
      <c r="WMZ15" s="5">
        <v>165347.52</v>
      </c>
      <c r="WNA15" s="5">
        <v>165347.52</v>
      </c>
      <c r="WNB15" s="5">
        <v>165347.52</v>
      </c>
      <c r="WNC15" s="5">
        <v>165347.52</v>
      </c>
      <c r="WND15" s="5">
        <v>165347.52</v>
      </c>
      <c r="WNE15" s="5">
        <v>165347.52</v>
      </c>
      <c r="WNF15" s="5">
        <v>165347.52</v>
      </c>
      <c r="WNG15" s="5">
        <v>165347.52</v>
      </c>
      <c r="WNH15" s="5">
        <v>165347.52</v>
      </c>
      <c r="WNI15" s="5">
        <v>165347.52</v>
      </c>
      <c r="WNJ15" s="5">
        <v>165347.52</v>
      </c>
      <c r="WNK15" s="5">
        <v>165347.52</v>
      </c>
      <c r="WNL15" s="5">
        <v>165347.52</v>
      </c>
      <c r="WNM15" s="5">
        <v>165347.52</v>
      </c>
      <c r="WNN15" s="5">
        <v>165347.52</v>
      </c>
      <c r="WNO15" s="5">
        <v>165347.52</v>
      </c>
      <c r="WNP15" s="5">
        <v>165347.52</v>
      </c>
      <c r="WNQ15" s="5">
        <v>165347.52</v>
      </c>
      <c r="WNR15" s="5">
        <v>165347.52</v>
      </c>
      <c r="WNS15" s="5">
        <v>165347.52</v>
      </c>
      <c r="WNT15" s="5">
        <v>165347.52</v>
      </c>
      <c r="WNU15" s="5">
        <v>165347.52</v>
      </c>
      <c r="WNV15" s="5">
        <v>165347.52</v>
      </c>
      <c r="WNW15" s="5">
        <v>165347.52</v>
      </c>
      <c r="WNX15" s="5">
        <v>165347.52</v>
      </c>
      <c r="WNY15" s="5">
        <v>165347.52</v>
      </c>
      <c r="WNZ15" s="5">
        <v>165347.52</v>
      </c>
      <c r="WOA15" s="5">
        <v>165347.52</v>
      </c>
      <c r="WOB15" s="5">
        <v>165347.52</v>
      </c>
      <c r="WOC15" s="5">
        <v>165347.52</v>
      </c>
      <c r="WOD15" s="5">
        <v>165347.52</v>
      </c>
      <c r="WOE15" s="5">
        <v>165347.52</v>
      </c>
      <c r="WOF15" s="5">
        <v>165347.52</v>
      </c>
      <c r="WOG15" s="5">
        <v>165347.52</v>
      </c>
      <c r="WOH15" s="5">
        <v>165347.52</v>
      </c>
      <c r="WOI15" s="5">
        <v>165347.52</v>
      </c>
      <c r="WOJ15" s="5">
        <v>165347.52</v>
      </c>
      <c r="WOK15" s="5">
        <v>165347.52</v>
      </c>
      <c r="WOL15" s="5">
        <v>165347.52</v>
      </c>
      <c r="WOM15" s="5">
        <v>165347.52</v>
      </c>
      <c r="WON15" s="5">
        <v>165347.52</v>
      </c>
      <c r="WOO15" s="5">
        <v>165347.52</v>
      </c>
      <c r="WOP15" s="5">
        <v>165347.52</v>
      </c>
      <c r="WOQ15" s="5">
        <v>165347.52</v>
      </c>
      <c r="WOR15" s="5">
        <v>165347.52</v>
      </c>
      <c r="WOS15" s="5">
        <v>165347.52</v>
      </c>
      <c r="WOT15" s="5">
        <v>165347.52</v>
      </c>
      <c r="WOU15" s="5">
        <v>165347.52</v>
      </c>
      <c r="WOV15" s="5">
        <v>165347.52</v>
      </c>
      <c r="WOW15" s="5">
        <v>165347.52</v>
      </c>
      <c r="WOX15" s="5">
        <v>165347.52</v>
      </c>
      <c r="WOY15" s="5">
        <v>165347.52</v>
      </c>
      <c r="WOZ15" s="5">
        <v>165347.52</v>
      </c>
      <c r="WPA15" s="5">
        <v>165347.52</v>
      </c>
      <c r="WPB15" s="5">
        <v>165347.52</v>
      </c>
      <c r="WPC15" s="5">
        <v>165347.52</v>
      </c>
      <c r="WPD15" s="5">
        <v>165347.52</v>
      </c>
      <c r="WPE15" s="5">
        <v>165347.52</v>
      </c>
      <c r="WPF15" s="5">
        <v>165347.52</v>
      </c>
      <c r="WPG15" s="5">
        <v>165347.52</v>
      </c>
      <c r="WPH15" s="5">
        <v>165347.52</v>
      </c>
      <c r="WPI15" s="5">
        <v>165347.52</v>
      </c>
      <c r="WPJ15" s="5">
        <v>165347.52</v>
      </c>
      <c r="WPK15" s="5">
        <v>165347.52</v>
      </c>
      <c r="WPL15" s="5">
        <v>165347.52</v>
      </c>
      <c r="WPM15" s="5">
        <v>165347.52</v>
      </c>
      <c r="WPN15" s="5">
        <v>165347.52</v>
      </c>
      <c r="WPO15" s="5">
        <v>165347.52</v>
      </c>
      <c r="WPP15" s="5">
        <v>165347.52</v>
      </c>
      <c r="WPQ15" s="5">
        <v>165347.52</v>
      </c>
      <c r="WPR15" s="5">
        <v>165347.52</v>
      </c>
      <c r="WPS15" s="5">
        <v>165347.52</v>
      </c>
      <c r="WPT15" s="5">
        <v>165347.52</v>
      </c>
      <c r="WPU15" s="5">
        <v>165347.52</v>
      </c>
      <c r="WPV15" s="5">
        <v>165347.52</v>
      </c>
      <c r="WPW15" s="5">
        <v>165347.52</v>
      </c>
      <c r="WPX15" s="5">
        <v>165347.52</v>
      </c>
      <c r="WPY15" s="5">
        <v>165347.52</v>
      </c>
      <c r="WPZ15" s="5">
        <v>165347.52</v>
      </c>
      <c r="WQA15" s="5">
        <v>165347.52</v>
      </c>
      <c r="WQB15" s="5">
        <v>165347.52</v>
      </c>
      <c r="WQC15" s="5">
        <v>165347.52</v>
      </c>
      <c r="WQD15" s="5">
        <v>165347.52</v>
      </c>
      <c r="WQE15" s="5">
        <v>165347.52</v>
      </c>
      <c r="WQF15" s="5">
        <v>165347.52</v>
      </c>
      <c r="WQG15" s="5">
        <v>165347.52</v>
      </c>
      <c r="WQH15" s="5">
        <v>165347.52</v>
      </c>
      <c r="WQI15" s="5">
        <v>165347.52</v>
      </c>
      <c r="WQJ15" s="5">
        <v>165347.52</v>
      </c>
      <c r="WQK15" s="5">
        <v>165347.52</v>
      </c>
      <c r="WQL15" s="5">
        <v>165347.52</v>
      </c>
      <c r="WQM15" s="5">
        <v>165347.52</v>
      </c>
      <c r="WQN15" s="5">
        <v>165347.52</v>
      </c>
      <c r="WQO15" s="5">
        <v>165347.52</v>
      </c>
      <c r="WQP15" s="5">
        <v>165347.52</v>
      </c>
      <c r="WQQ15" s="5">
        <v>165347.52</v>
      </c>
      <c r="WQR15" s="5">
        <v>165347.52</v>
      </c>
      <c r="WQS15" s="5">
        <v>165347.52</v>
      </c>
      <c r="WQT15" s="5">
        <v>165347.52</v>
      </c>
      <c r="WQU15" s="5">
        <v>165347.52</v>
      </c>
      <c r="WQV15" s="5">
        <v>165347.52</v>
      </c>
      <c r="WQW15" s="5">
        <v>165347.52</v>
      </c>
      <c r="WQX15" s="5">
        <v>165347.52</v>
      </c>
      <c r="WQY15" s="5">
        <v>165347.52</v>
      </c>
      <c r="WQZ15" s="5">
        <v>165347.52</v>
      </c>
      <c r="WRA15" s="5">
        <v>165347.52</v>
      </c>
      <c r="WRB15" s="5">
        <v>165347.52</v>
      </c>
      <c r="WRC15" s="5">
        <v>165347.52</v>
      </c>
      <c r="WRD15" s="5">
        <v>165347.52</v>
      </c>
      <c r="WRE15" s="5">
        <v>165347.52</v>
      </c>
      <c r="WRF15" s="5">
        <v>165347.52</v>
      </c>
      <c r="WRG15" s="5">
        <v>165347.52</v>
      </c>
      <c r="WRH15" s="5">
        <v>165347.52</v>
      </c>
      <c r="WRI15" s="5">
        <v>165347.52</v>
      </c>
      <c r="WRJ15" s="5">
        <v>165347.52</v>
      </c>
      <c r="WRK15" s="5">
        <v>165347.52</v>
      </c>
      <c r="WRL15" s="5">
        <v>165347.52</v>
      </c>
      <c r="WRM15" s="5">
        <v>165347.52</v>
      </c>
      <c r="WRN15" s="5">
        <v>165347.52</v>
      </c>
      <c r="WRO15" s="5">
        <v>165347.52</v>
      </c>
      <c r="WRP15" s="5">
        <v>165347.52</v>
      </c>
      <c r="WRQ15" s="5">
        <v>165347.52</v>
      </c>
      <c r="WRR15" s="5">
        <v>165347.52</v>
      </c>
      <c r="WRS15" s="5">
        <v>165347.52</v>
      </c>
      <c r="WRT15" s="5">
        <v>165347.52</v>
      </c>
      <c r="WRU15" s="5">
        <v>165347.52</v>
      </c>
      <c r="WRV15" s="5">
        <v>165347.52</v>
      </c>
      <c r="WRW15" s="5">
        <v>165347.52</v>
      </c>
      <c r="WRX15" s="5">
        <v>165347.52</v>
      </c>
      <c r="WRY15" s="5">
        <v>165347.52</v>
      </c>
      <c r="WRZ15" s="5">
        <v>165347.52</v>
      </c>
      <c r="WSA15" s="5">
        <v>165347.52</v>
      </c>
      <c r="WSB15" s="5">
        <v>165347.52</v>
      </c>
      <c r="WSC15" s="5">
        <v>165347.52</v>
      </c>
      <c r="WSD15" s="5">
        <v>165347.52</v>
      </c>
      <c r="WSE15" s="5">
        <v>165347.52</v>
      </c>
      <c r="WSF15" s="5">
        <v>165347.52</v>
      </c>
      <c r="WSG15" s="5">
        <v>165347.52</v>
      </c>
      <c r="WSH15" s="5">
        <v>165347.52</v>
      </c>
      <c r="WSI15" s="5">
        <v>165347.52</v>
      </c>
      <c r="WSJ15" s="5">
        <v>165347.52</v>
      </c>
      <c r="WSK15" s="5">
        <v>165347.52</v>
      </c>
      <c r="WSL15" s="5">
        <v>165347.52</v>
      </c>
      <c r="WSM15" s="5">
        <v>165347.52</v>
      </c>
      <c r="WSN15" s="5">
        <v>165347.52</v>
      </c>
      <c r="WSO15" s="5">
        <v>165347.52</v>
      </c>
      <c r="WSP15" s="5">
        <v>165347.52</v>
      </c>
      <c r="WSQ15" s="5">
        <v>165347.52</v>
      </c>
      <c r="WSR15" s="5">
        <v>165347.52</v>
      </c>
      <c r="WSS15" s="5">
        <v>165347.52</v>
      </c>
      <c r="WST15" s="5">
        <v>165347.52</v>
      </c>
      <c r="WSU15" s="5">
        <v>165347.52</v>
      </c>
      <c r="WSV15" s="5">
        <v>165347.52</v>
      </c>
      <c r="WSW15" s="5">
        <v>165347.52</v>
      </c>
      <c r="WSX15" s="5">
        <v>165347.52</v>
      </c>
      <c r="WSY15" s="5">
        <v>165347.52</v>
      </c>
      <c r="WSZ15" s="5">
        <v>165347.52</v>
      </c>
      <c r="WTA15" s="5">
        <v>165347.52</v>
      </c>
      <c r="WTB15" s="5">
        <v>165347.52</v>
      </c>
      <c r="WTC15" s="5">
        <v>165347.52</v>
      </c>
      <c r="WTD15" s="5">
        <v>165347.52</v>
      </c>
      <c r="WTE15" s="5">
        <v>165347.52</v>
      </c>
      <c r="WTF15" s="5">
        <v>165347.52</v>
      </c>
      <c r="WTG15" s="5">
        <v>165347.52</v>
      </c>
      <c r="WTH15" s="5">
        <v>165347.52</v>
      </c>
      <c r="WTI15" s="5">
        <v>165347.52</v>
      </c>
      <c r="WTJ15" s="5">
        <v>165347.52</v>
      </c>
      <c r="WTK15" s="5">
        <v>165347.52</v>
      </c>
      <c r="WTL15" s="5">
        <v>165347.52</v>
      </c>
      <c r="WTM15" s="5">
        <v>165347.52</v>
      </c>
      <c r="WTN15" s="5">
        <v>165347.52</v>
      </c>
      <c r="WTO15" s="5">
        <v>165347.52</v>
      </c>
      <c r="WTP15" s="5">
        <v>165347.52</v>
      </c>
      <c r="WTQ15" s="5">
        <v>165347.52</v>
      </c>
      <c r="WTR15" s="5">
        <v>165347.52</v>
      </c>
      <c r="WTS15" s="5">
        <v>165347.52</v>
      </c>
      <c r="WTT15" s="5">
        <v>165347.52</v>
      </c>
      <c r="WTU15" s="5">
        <v>165347.52</v>
      </c>
      <c r="WTV15" s="5">
        <v>165347.52</v>
      </c>
      <c r="WTW15" s="5">
        <v>165347.52</v>
      </c>
      <c r="WTX15" s="5">
        <v>165347.52</v>
      </c>
      <c r="WTY15" s="5">
        <v>165347.52</v>
      </c>
      <c r="WTZ15" s="5">
        <v>165347.52</v>
      </c>
      <c r="WUA15" s="5">
        <v>165347.52</v>
      </c>
      <c r="WUB15" s="5">
        <v>165347.52</v>
      </c>
      <c r="WUC15" s="5">
        <v>165347.52</v>
      </c>
      <c r="WUD15" s="5">
        <v>165347.52</v>
      </c>
      <c r="WUE15" s="5">
        <v>165347.52</v>
      </c>
      <c r="WUF15" s="5">
        <v>165347.52</v>
      </c>
      <c r="WUG15" s="5">
        <v>165347.52</v>
      </c>
      <c r="WUH15" s="5">
        <v>165347.52</v>
      </c>
      <c r="WUI15" s="5">
        <v>165347.52</v>
      </c>
      <c r="WUJ15" s="5">
        <v>165347.52</v>
      </c>
      <c r="WUK15" s="5">
        <v>165347.52</v>
      </c>
      <c r="WUL15" s="5">
        <v>165347.52</v>
      </c>
      <c r="WUM15" s="5">
        <v>165347.52</v>
      </c>
      <c r="WUN15" s="5">
        <v>165347.52</v>
      </c>
      <c r="WUO15" s="5">
        <v>165347.52</v>
      </c>
      <c r="WUP15" s="5">
        <v>165347.52</v>
      </c>
      <c r="WUQ15" s="5">
        <v>165347.52</v>
      </c>
      <c r="WUR15" s="5">
        <v>165347.52</v>
      </c>
      <c r="WUS15" s="5">
        <v>165347.52</v>
      </c>
      <c r="WUT15" s="5">
        <v>165347.52</v>
      </c>
      <c r="WUU15" s="5">
        <v>165347.52</v>
      </c>
      <c r="WUV15" s="5">
        <v>165347.52</v>
      </c>
      <c r="WUW15" s="5">
        <v>165347.52</v>
      </c>
      <c r="WUX15" s="5">
        <v>165347.52</v>
      </c>
      <c r="WUY15" s="5">
        <v>165347.52</v>
      </c>
      <c r="WUZ15" s="5">
        <v>165347.52</v>
      </c>
      <c r="WVA15" s="5">
        <v>165347.52</v>
      </c>
      <c r="WVB15" s="5">
        <v>165347.52</v>
      </c>
      <c r="WVC15" s="5">
        <v>165347.52</v>
      </c>
      <c r="WVD15" s="5">
        <v>165347.52</v>
      </c>
      <c r="WVE15" s="5">
        <v>165347.52</v>
      </c>
      <c r="WVF15" s="5">
        <v>165347.52</v>
      </c>
      <c r="WVG15" s="5">
        <v>165347.52</v>
      </c>
      <c r="WVH15" s="5">
        <v>165347.52</v>
      </c>
      <c r="WVI15" s="5">
        <v>165347.52</v>
      </c>
      <c r="WVJ15" s="5">
        <v>165347.52</v>
      </c>
      <c r="WVK15" s="5">
        <v>165347.52</v>
      </c>
      <c r="WVL15" s="5">
        <v>165347.52</v>
      </c>
      <c r="WVM15" s="5">
        <v>165347.52</v>
      </c>
      <c r="WVN15" s="5">
        <v>165347.52</v>
      </c>
      <c r="WVO15" s="5">
        <v>165347.52</v>
      </c>
      <c r="WVP15" s="5">
        <v>165347.52</v>
      </c>
      <c r="WVQ15" s="5">
        <v>165347.52</v>
      </c>
      <c r="WVR15" s="5">
        <v>165347.52</v>
      </c>
      <c r="WVS15" s="5">
        <v>165347.52</v>
      </c>
      <c r="WVT15" s="5">
        <v>165347.52</v>
      </c>
      <c r="WVU15" s="5">
        <v>165347.52</v>
      </c>
      <c r="WVV15" s="5">
        <v>165347.52</v>
      </c>
      <c r="WVW15" s="5">
        <v>165347.52</v>
      </c>
      <c r="WVX15" s="5">
        <v>165347.52</v>
      </c>
      <c r="WVY15" s="5">
        <v>165347.52</v>
      </c>
      <c r="WVZ15" s="5">
        <v>165347.52</v>
      </c>
      <c r="WWA15" s="5">
        <v>165347.52</v>
      </c>
      <c r="WWB15" s="5">
        <v>165347.52</v>
      </c>
      <c r="WWC15" s="5">
        <v>165347.52</v>
      </c>
      <c r="WWD15" s="5">
        <v>165347.52</v>
      </c>
      <c r="WWE15" s="5">
        <v>165347.52</v>
      </c>
      <c r="WWF15" s="5">
        <v>165347.52</v>
      </c>
      <c r="WWG15" s="5">
        <v>165347.52</v>
      </c>
      <c r="WWH15" s="5">
        <v>165347.52</v>
      </c>
      <c r="WWI15" s="5">
        <v>165347.52</v>
      </c>
      <c r="WWJ15" s="5">
        <v>165347.52</v>
      </c>
      <c r="WWK15" s="5">
        <v>165347.52</v>
      </c>
      <c r="WWL15" s="5">
        <v>165347.52</v>
      </c>
      <c r="WWM15" s="5">
        <v>165347.52</v>
      </c>
      <c r="WWN15" s="5">
        <v>165347.52</v>
      </c>
      <c r="WWO15" s="5">
        <v>165347.52</v>
      </c>
      <c r="WWP15" s="5">
        <v>165347.52</v>
      </c>
      <c r="WWQ15" s="5">
        <v>165347.52</v>
      </c>
      <c r="WWR15" s="5">
        <v>165347.52</v>
      </c>
      <c r="WWS15" s="5">
        <v>165347.52</v>
      </c>
      <c r="WWT15" s="5">
        <v>165347.52</v>
      </c>
      <c r="WWU15" s="5">
        <v>165347.52</v>
      </c>
      <c r="WWV15" s="5">
        <v>165347.52</v>
      </c>
      <c r="WWW15" s="5">
        <v>165347.52</v>
      </c>
      <c r="WWX15" s="5">
        <v>165347.52</v>
      </c>
      <c r="WWY15" s="5">
        <v>165347.52</v>
      </c>
      <c r="WWZ15" s="5">
        <v>165347.52</v>
      </c>
      <c r="WXA15" s="5">
        <v>165347.52</v>
      </c>
      <c r="WXB15" s="5">
        <v>165347.52</v>
      </c>
      <c r="WXC15" s="5">
        <v>165347.52</v>
      </c>
      <c r="WXD15" s="5">
        <v>165347.52</v>
      </c>
      <c r="WXE15" s="5">
        <v>165347.52</v>
      </c>
      <c r="WXF15" s="5">
        <v>165347.52</v>
      </c>
      <c r="WXG15" s="5">
        <v>165347.52</v>
      </c>
      <c r="WXH15" s="5">
        <v>165347.52</v>
      </c>
      <c r="WXI15" s="5">
        <v>165347.52</v>
      </c>
      <c r="WXJ15" s="5">
        <v>165347.52</v>
      </c>
      <c r="WXK15" s="5">
        <v>165347.52</v>
      </c>
      <c r="WXL15" s="5">
        <v>165347.52</v>
      </c>
      <c r="WXM15" s="5">
        <v>165347.52</v>
      </c>
      <c r="WXN15" s="5">
        <v>165347.52</v>
      </c>
      <c r="WXO15" s="5">
        <v>165347.52</v>
      </c>
      <c r="WXP15" s="5">
        <v>165347.52</v>
      </c>
      <c r="WXQ15" s="5">
        <v>165347.52</v>
      </c>
      <c r="WXR15" s="5">
        <v>165347.52</v>
      </c>
      <c r="WXS15" s="5">
        <v>165347.52</v>
      </c>
      <c r="WXT15" s="5">
        <v>165347.52</v>
      </c>
      <c r="WXU15" s="5">
        <v>165347.52</v>
      </c>
      <c r="WXV15" s="5">
        <v>165347.52</v>
      </c>
      <c r="WXW15" s="5">
        <v>165347.52</v>
      </c>
      <c r="WXX15" s="5">
        <v>165347.52</v>
      </c>
      <c r="WXY15" s="5">
        <v>165347.52</v>
      </c>
      <c r="WXZ15" s="5">
        <v>165347.52</v>
      </c>
      <c r="WYA15" s="5">
        <v>165347.52</v>
      </c>
      <c r="WYB15" s="5">
        <v>165347.52</v>
      </c>
      <c r="WYC15" s="5">
        <v>165347.52</v>
      </c>
      <c r="WYD15" s="5">
        <v>165347.52</v>
      </c>
      <c r="WYE15" s="5">
        <v>165347.52</v>
      </c>
      <c r="WYF15" s="5">
        <v>165347.52</v>
      </c>
      <c r="WYG15" s="5">
        <v>165347.52</v>
      </c>
      <c r="WYH15" s="5">
        <v>165347.52</v>
      </c>
      <c r="WYI15" s="5">
        <v>165347.52</v>
      </c>
      <c r="WYJ15" s="5">
        <v>165347.52</v>
      </c>
      <c r="WYK15" s="5">
        <v>165347.52</v>
      </c>
      <c r="WYL15" s="5">
        <v>165347.52</v>
      </c>
      <c r="WYM15" s="5">
        <v>165347.52</v>
      </c>
      <c r="WYN15" s="5">
        <v>165347.52</v>
      </c>
      <c r="WYO15" s="5">
        <v>165347.52</v>
      </c>
      <c r="WYP15" s="5">
        <v>165347.52</v>
      </c>
      <c r="WYQ15" s="5">
        <v>165347.52</v>
      </c>
      <c r="WYR15" s="5">
        <v>165347.52</v>
      </c>
      <c r="WYS15" s="5">
        <v>165347.52</v>
      </c>
      <c r="WYT15" s="5">
        <v>165347.52</v>
      </c>
      <c r="WYU15" s="5">
        <v>165347.52</v>
      </c>
      <c r="WYV15" s="5">
        <v>165347.52</v>
      </c>
      <c r="WYW15" s="5">
        <v>165347.52</v>
      </c>
      <c r="WYX15" s="5">
        <v>165347.52</v>
      </c>
      <c r="WYY15" s="5">
        <v>165347.52</v>
      </c>
      <c r="WYZ15" s="5">
        <v>165347.52</v>
      </c>
      <c r="WZA15" s="5">
        <v>165347.52</v>
      </c>
      <c r="WZB15" s="5">
        <v>165347.52</v>
      </c>
      <c r="WZC15" s="5">
        <v>165347.52</v>
      </c>
      <c r="WZD15" s="5">
        <v>165347.52</v>
      </c>
      <c r="WZE15" s="5">
        <v>165347.52</v>
      </c>
      <c r="WZF15" s="5">
        <v>165347.52</v>
      </c>
      <c r="WZG15" s="5">
        <v>165347.52</v>
      </c>
      <c r="WZH15" s="5">
        <v>165347.52</v>
      </c>
      <c r="WZI15" s="5">
        <v>165347.52</v>
      </c>
      <c r="WZJ15" s="5">
        <v>165347.52</v>
      </c>
      <c r="WZK15" s="5">
        <v>165347.52</v>
      </c>
      <c r="WZL15" s="5">
        <v>165347.52</v>
      </c>
      <c r="WZM15" s="5">
        <v>165347.52</v>
      </c>
      <c r="WZN15" s="5">
        <v>165347.52</v>
      </c>
      <c r="WZO15" s="5">
        <v>165347.52</v>
      </c>
      <c r="WZP15" s="5">
        <v>165347.52</v>
      </c>
      <c r="WZQ15" s="5">
        <v>165347.52</v>
      </c>
      <c r="WZR15" s="5">
        <v>165347.52</v>
      </c>
      <c r="WZS15" s="5">
        <v>165347.52</v>
      </c>
      <c r="WZT15" s="5">
        <v>165347.52</v>
      </c>
      <c r="WZU15" s="5">
        <v>165347.52</v>
      </c>
      <c r="WZV15" s="5">
        <v>165347.52</v>
      </c>
      <c r="WZW15" s="5">
        <v>165347.52</v>
      </c>
      <c r="WZX15" s="5">
        <v>165347.52</v>
      </c>
      <c r="WZY15" s="5">
        <v>165347.52</v>
      </c>
      <c r="WZZ15" s="5">
        <v>165347.52</v>
      </c>
      <c r="XAA15" s="5">
        <v>165347.52</v>
      </c>
      <c r="XAB15" s="5">
        <v>165347.52</v>
      </c>
      <c r="XAC15" s="5">
        <v>165347.52</v>
      </c>
      <c r="XAD15" s="5">
        <v>165347.52</v>
      </c>
      <c r="XAE15" s="5">
        <v>165347.52</v>
      </c>
      <c r="XAF15" s="5">
        <v>165347.52</v>
      </c>
      <c r="XAG15" s="5">
        <v>165347.52</v>
      </c>
      <c r="XAH15" s="5">
        <v>165347.52</v>
      </c>
      <c r="XAI15" s="5">
        <v>165347.52</v>
      </c>
      <c r="XAJ15" s="5">
        <v>165347.52</v>
      </c>
      <c r="XAK15" s="5">
        <v>165347.52</v>
      </c>
      <c r="XAL15" s="5">
        <v>165347.52</v>
      </c>
      <c r="XAM15" s="5">
        <v>165347.52</v>
      </c>
      <c r="XAN15" s="5">
        <v>165347.52</v>
      </c>
      <c r="XAO15" s="5">
        <v>165347.52</v>
      </c>
      <c r="XAP15" s="5">
        <v>165347.52</v>
      </c>
      <c r="XAQ15" s="5">
        <v>165347.52</v>
      </c>
      <c r="XAR15" s="5">
        <v>165347.52</v>
      </c>
      <c r="XAS15" s="5">
        <v>165347.52</v>
      </c>
      <c r="XAT15" s="5">
        <v>165347.52</v>
      </c>
      <c r="XAU15" s="5">
        <v>165347.52</v>
      </c>
      <c r="XAV15" s="5">
        <v>165347.52</v>
      </c>
      <c r="XAW15" s="5">
        <v>165347.52</v>
      </c>
      <c r="XAX15" s="5">
        <v>165347.52</v>
      </c>
      <c r="XAY15" s="5">
        <v>165347.52</v>
      </c>
      <c r="XAZ15" s="5">
        <v>165347.52</v>
      </c>
      <c r="XBA15" s="5">
        <v>165347.52</v>
      </c>
      <c r="XBB15" s="5">
        <v>165347.52</v>
      </c>
      <c r="XBC15" s="5">
        <v>165347.52</v>
      </c>
      <c r="XBD15" s="5">
        <v>165347.52</v>
      </c>
      <c r="XBE15" s="5">
        <v>165347.52</v>
      </c>
      <c r="XBF15" s="5">
        <v>165347.52</v>
      </c>
      <c r="XBG15" s="5">
        <v>165347.52</v>
      </c>
      <c r="XBH15" s="5">
        <v>165347.52</v>
      </c>
      <c r="XBI15" s="5">
        <v>165347.52</v>
      </c>
      <c r="XBJ15" s="5">
        <v>165347.52</v>
      </c>
      <c r="XBK15" s="5">
        <v>165347.52</v>
      </c>
      <c r="XBL15" s="5">
        <v>165347.52</v>
      </c>
      <c r="XBM15" s="5">
        <v>165347.52</v>
      </c>
      <c r="XBN15" s="5">
        <v>165347.52</v>
      </c>
      <c r="XBO15" s="5">
        <v>165347.52</v>
      </c>
      <c r="XBP15" s="5">
        <v>165347.52</v>
      </c>
      <c r="XBQ15" s="5">
        <v>165347.52</v>
      </c>
      <c r="XBR15" s="5">
        <v>165347.52</v>
      </c>
      <c r="XBS15" s="5">
        <v>165347.52</v>
      </c>
      <c r="XBT15" s="5">
        <v>165347.52</v>
      </c>
      <c r="XBU15" s="5">
        <v>165347.52</v>
      </c>
      <c r="XBV15" s="5">
        <v>165347.52</v>
      </c>
      <c r="XBW15" s="5">
        <v>165347.52</v>
      </c>
      <c r="XBX15" s="5">
        <v>165347.52</v>
      </c>
      <c r="XBY15" s="5">
        <v>165347.52</v>
      </c>
      <c r="XBZ15" s="5">
        <v>165347.52</v>
      </c>
      <c r="XCA15" s="5">
        <v>165347.52</v>
      </c>
      <c r="XCB15" s="5">
        <v>165347.52</v>
      </c>
      <c r="XCC15" s="5">
        <v>165347.52</v>
      </c>
      <c r="XCD15" s="5">
        <v>165347.52</v>
      </c>
      <c r="XCE15" s="5">
        <v>165347.52</v>
      </c>
      <c r="XCF15" s="5">
        <v>165347.52</v>
      </c>
      <c r="XCG15" s="5">
        <v>165347.52</v>
      </c>
      <c r="XCH15" s="5">
        <v>165347.52</v>
      </c>
      <c r="XCI15" s="5">
        <v>165347.52</v>
      </c>
      <c r="XCJ15" s="5">
        <v>165347.52</v>
      </c>
      <c r="XCK15" s="5">
        <v>165347.52</v>
      </c>
      <c r="XCL15" s="5">
        <v>165347.52</v>
      </c>
      <c r="XCM15" s="5">
        <v>165347.52</v>
      </c>
      <c r="XCN15" s="5">
        <v>165347.52</v>
      </c>
      <c r="XCO15" s="5">
        <v>165347.52</v>
      </c>
      <c r="XCP15" s="5">
        <v>165347.52</v>
      </c>
      <c r="XCQ15" s="5">
        <v>165347.52</v>
      </c>
      <c r="XCR15" s="5">
        <v>165347.52</v>
      </c>
      <c r="XCS15" s="5">
        <v>165347.52</v>
      </c>
      <c r="XCT15" s="5">
        <v>165347.52</v>
      </c>
      <c r="XCU15" s="5">
        <v>165347.52</v>
      </c>
      <c r="XCV15" s="5">
        <v>165347.52</v>
      </c>
      <c r="XCW15" s="5">
        <v>165347.52</v>
      </c>
      <c r="XCX15" s="5">
        <v>165347.52</v>
      </c>
      <c r="XCY15" s="5">
        <v>165347.52</v>
      </c>
      <c r="XCZ15" s="5">
        <v>165347.52</v>
      </c>
      <c r="XDA15" s="5">
        <v>165347.52</v>
      </c>
      <c r="XDB15" s="5">
        <v>165347.52</v>
      </c>
      <c r="XDC15" s="5">
        <v>165347.52</v>
      </c>
      <c r="XDD15" s="5">
        <v>165347.52</v>
      </c>
      <c r="XDE15" s="5">
        <v>165347.52</v>
      </c>
      <c r="XDF15" s="5">
        <v>165347.52</v>
      </c>
      <c r="XDG15" s="5">
        <v>165347.52</v>
      </c>
      <c r="XDH15" s="5">
        <v>165347.52</v>
      </c>
      <c r="XDI15" s="5">
        <v>165347.52</v>
      </c>
      <c r="XDJ15" s="5">
        <v>165347.52</v>
      </c>
      <c r="XDK15" s="5">
        <v>165347.52</v>
      </c>
      <c r="XDL15" s="5">
        <v>165347.52</v>
      </c>
      <c r="XDM15" s="5">
        <v>165347.52</v>
      </c>
      <c r="XDN15" s="5">
        <v>165347.52</v>
      </c>
      <c r="XDO15" s="5">
        <v>165347.52</v>
      </c>
      <c r="XDP15" s="5">
        <v>165347.52</v>
      </c>
      <c r="XDQ15" s="5">
        <v>165347.52</v>
      </c>
      <c r="XDR15" s="5">
        <v>165347.52</v>
      </c>
      <c r="XDS15" s="5">
        <v>165347.52</v>
      </c>
      <c r="XDT15" s="5">
        <v>165347.52</v>
      </c>
      <c r="XDU15" s="5">
        <v>165347.52</v>
      </c>
      <c r="XDV15" s="5">
        <v>165347.52</v>
      </c>
      <c r="XDW15" s="5">
        <v>165347.52</v>
      </c>
      <c r="XDX15" s="5">
        <v>165347.52</v>
      </c>
      <c r="XDY15" s="5">
        <v>165347.52</v>
      </c>
      <c r="XDZ15" s="5">
        <v>165347.52</v>
      </c>
      <c r="XEA15" s="5">
        <v>165347.52</v>
      </c>
      <c r="XEB15" s="5">
        <v>165347.52</v>
      </c>
      <c r="XEC15" s="5">
        <v>165347.52</v>
      </c>
      <c r="XED15" s="5">
        <v>165347.52</v>
      </c>
      <c r="XEE15" s="5">
        <v>165347.52</v>
      </c>
      <c r="XEF15" s="5">
        <v>165347.52</v>
      </c>
      <c r="XEG15" s="5">
        <v>165347.52</v>
      </c>
      <c r="XEH15" s="5">
        <v>165347.52</v>
      </c>
      <c r="XEI15" s="5">
        <v>165347.52</v>
      </c>
      <c r="XEJ15" s="5">
        <v>165347.52</v>
      </c>
      <c r="XEK15" s="5">
        <v>165347.52</v>
      </c>
      <c r="XEL15" s="5">
        <v>165347.52</v>
      </c>
      <c r="XEM15" s="5">
        <v>165347.52</v>
      </c>
      <c r="XEN15" s="5">
        <v>165347.52</v>
      </c>
      <c r="XEO15" s="5">
        <v>165347.52</v>
      </c>
      <c r="XEP15" s="5">
        <v>165347.52</v>
      </c>
      <c r="XEQ15" s="5">
        <v>165347.52</v>
      </c>
      <c r="XER15" s="5">
        <v>165347.52</v>
      </c>
      <c r="XES15" s="5">
        <v>165347.52</v>
      </c>
      <c r="XET15" s="5">
        <v>165347.52</v>
      </c>
      <c r="XEU15" s="5">
        <v>165347.52</v>
      </c>
      <c r="XEV15" s="5">
        <v>165347.52</v>
      </c>
      <c r="XEW15" s="5">
        <v>165347.52</v>
      </c>
      <c r="XEX15" s="5">
        <v>165347.52</v>
      </c>
      <c r="XEY15" s="5">
        <v>165347.52</v>
      </c>
      <c r="XEZ15" s="5">
        <v>165347.52</v>
      </c>
      <c r="XFA15" s="5">
        <v>165347.52</v>
      </c>
      <c r="XFB15" s="5">
        <v>165347.52</v>
      </c>
      <c r="XFC15" s="5">
        <v>165347.52</v>
      </c>
      <c r="XFD15" s="5">
        <v>165347.52</v>
      </c>
    </row>
    <row r="16">
      <c r="A16" s="117" t="s">
        <v>3212</v>
      </c>
      <c r="B16" s="5">
        <v>472841.54</v>
      </c>
      <c r="C16" s="34">
        <v>0.0</v>
      </c>
      <c r="D16" s="34">
        <f t="shared" si="1"/>
        <v>472841.54</v>
      </c>
      <c r="E16" s="5">
        <v>288510.42</v>
      </c>
      <c r="F16" s="5">
        <v>288510.42</v>
      </c>
      <c r="G16" s="34">
        <f t="shared" si="2"/>
        <v>184331.12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5"/>
    </row>
    <row r="17">
      <c r="A17" s="117" t="s">
        <v>3241</v>
      </c>
      <c r="B17" s="5">
        <v>804379.46</v>
      </c>
      <c r="C17" s="34">
        <v>72911.52</v>
      </c>
      <c r="D17" s="34">
        <f t="shared" si="1"/>
        <v>877290.98</v>
      </c>
      <c r="E17" s="5">
        <v>532652.99</v>
      </c>
      <c r="F17" s="5">
        <v>528967.61</v>
      </c>
      <c r="G17" s="34">
        <f t="shared" si="2"/>
        <v>344637.99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>
      <c r="A18" s="117" t="s">
        <v>3247</v>
      </c>
      <c r="B18" s="5">
        <v>2685620.32</v>
      </c>
      <c r="C18" s="34">
        <v>652221.15</v>
      </c>
      <c r="D18" s="34">
        <f t="shared" si="1"/>
        <v>3337841.47</v>
      </c>
      <c r="E18" s="5">
        <v>2444907.13</v>
      </c>
      <c r="F18" s="5">
        <v>2444907.13</v>
      </c>
      <c r="G18" s="34">
        <f t="shared" si="2"/>
        <v>892934.34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>
      <c r="A19" s="117" t="s">
        <v>3252</v>
      </c>
      <c r="B19" s="34">
        <v>5179159.27</v>
      </c>
      <c r="C19" s="34">
        <v>0.0</v>
      </c>
      <c r="D19" s="34">
        <f t="shared" si="1"/>
        <v>5179159.27</v>
      </c>
      <c r="E19" s="34">
        <v>3656493.41</v>
      </c>
      <c r="F19" s="34">
        <v>3655773.41</v>
      </c>
      <c r="G19" s="34">
        <f t="shared" si="2"/>
        <v>1522665.86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>
      <c r="A20" s="117" t="s">
        <v>3257</v>
      </c>
      <c r="B20" s="34">
        <v>449340.1</v>
      </c>
      <c r="C20" s="34">
        <v>0.0</v>
      </c>
      <c r="D20" s="34">
        <f t="shared" si="1"/>
        <v>449340.1</v>
      </c>
      <c r="E20" s="34">
        <v>274854.4</v>
      </c>
      <c r="F20" s="34">
        <v>274854.4</v>
      </c>
      <c r="G20" s="34">
        <f t="shared" si="2"/>
        <v>174485.7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ht="15.75" customHeight="1">
      <c r="A21" s="117" t="s">
        <v>3258</v>
      </c>
      <c r="B21" s="34">
        <v>165347.52</v>
      </c>
      <c r="C21" s="34">
        <v>0.0</v>
      </c>
      <c r="D21" s="34">
        <f t="shared" si="1"/>
        <v>165347.52</v>
      </c>
      <c r="E21" s="34">
        <v>54371.19</v>
      </c>
      <c r="F21" s="34">
        <v>54371.19</v>
      </c>
      <c r="G21" s="34">
        <f t="shared" si="2"/>
        <v>110976.33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ht="15.75" customHeight="1">
      <c r="A22" s="117" t="s">
        <v>3287</v>
      </c>
      <c r="B22" s="34">
        <v>464043.68</v>
      </c>
      <c r="C22" s="34">
        <v>258185.89</v>
      </c>
      <c r="D22" s="34">
        <f t="shared" si="1"/>
        <v>722229.57</v>
      </c>
      <c r="E22" s="34">
        <v>355570.86</v>
      </c>
      <c r="F22" s="34">
        <v>355570.86</v>
      </c>
      <c r="G22" s="34">
        <f t="shared" si="2"/>
        <v>366658.71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ht="15.75" customHeight="1">
      <c r="A23" s="117" t="s">
        <v>3312</v>
      </c>
      <c r="B23" s="34">
        <v>1232960.91</v>
      </c>
      <c r="C23" s="34">
        <v>0.0</v>
      </c>
      <c r="D23" s="34">
        <f t="shared" si="1"/>
        <v>1232960.91</v>
      </c>
      <c r="E23" s="34">
        <v>682308.19</v>
      </c>
      <c r="F23" s="34">
        <v>681623.79</v>
      </c>
      <c r="G23" s="34">
        <f t="shared" si="2"/>
        <v>550652.72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ht="15.75" customHeight="1">
      <c r="A24" s="71" t="s">
        <v>2647</v>
      </c>
      <c r="B24" s="34"/>
      <c r="C24" s="34"/>
      <c r="D24" s="34"/>
      <c r="E24" s="34"/>
      <c r="F24" s="34"/>
      <c r="G24" s="34"/>
    </row>
    <row r="25" ht="15.75" customHeight="1">
      <c r="A25" s="33" t="s">
        <v>3313</v>
      </c>
      <c r="B25" s="52">
        <f>SUM(B26:GASTO_E_FIN_01)</f>
        <v>0</v>
      </c>
      <c r="C25" s="52">
        <f>SUM(C26:GASTO_E_FIN_02)</f>
        <v>0</v>
      </c>
      <c r="D25" s="52">
        <f>SUM(D26:GASTO_E_FIN_03)</f>
        <v>0</v>
      </c>
      <c r="E25" s="52">
        <f>SUM(E26:GASTO_E_FIN_04)</f>
        <v>0</v>
      </c>
      <c r="F25" s="52">
        <f>SUM(F26:GASTO_E_FIN_05)</f>
        <v>0</v>
      </c>
      <c r="G25" s="52">
        <f>SUM(G26:GASTO_E_FIN_06)</f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ht="15.75" customHeight="1">
      <c r="A26" s="37" t="s">
        <v>3314</v>
      </c>
      <c r="B26" s="34"/>
      <c r="C26" s="34"/>
      <c r="D26" s="34"/>
      <c r="E26" s="34"/>
      <c r="F26" s="34"/>
      <c r="G26" s="34">
        <f t="shared" ref="G26:G33" si="3">D26-E26</f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ht="15.75" customHeight="1">
      <c r="A27" s="37" t="s">
        <v>3315</v>
      </c>
      <c r="B27" s="34"/>
      <c r="C27" s="34"/>
      <c r="D27" s="34"/>
      <c r="E27" s="34"/>
      <c r="F27" s="34"/>
      <c r="G27" s="34">
        <f t="shared" si="3"/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ht="15.75" customHeight="1">
      <c r="A28" s="37" t="s">
        <v>3316</v>
      </c>
      <c r="B28" s="34"/>
      <c r="C28" s="34"/>
      <c r="D28" s="34"/>
      <c r="E28" s="34"/>
      <c r="F28" s="34"/>
      <c r="G28" s="34">
        <f t="shared" si="3"/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ht="15.75" customHeight="1">
      <c r="A29" s="37" t="s">
        <v>3317</v>
      </c>
      <c r="B29" s="34"/>
      <c r="C29" s="34"/>
      <c r="D29" s="34"/>
      <c r="E29" s="34"/>
      <c r="F29" s="34"/>
      <c r="G29" s="34">
        <f t="shared" si="3"/>
        <v>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ht="15.75" customHeight="1">
      <c r="A30" s="37" t="s">
        <v>3318</v>
      </c>
      <c r="B30" s="34"/>
      <c r="C30" s="34"/>
      <c r="D30" s="34"/>
      <c r="E30" s="34"/>
      <c r="F30" s="34"/>
      <c r="G30" s="34">
        <f t="shared" si="3"/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ht="15.75" customHeight="1">
      <c r="A31" s="37" t="s">
        <v>3319</v>
      </c>
      <c r="B31" s="34"/>
      <c r="C31" s="34"/>
      <c r="D31" s="34"/>
      <c r="E31" s="34"/>
      <c r="F31" s="34"/>
      <c r="G31" s="34">
        <f t="shared" si="3"/>
        <v>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ht="15.75" customHeight="1">
      <c r="A32" s="37" t="s">
        <v>3320</v>
      </c>
      <c r="B32" s="34"/>
      <c r="C32" s="34"/>
      <c r="D32" s="34"/>
      <c r="E32" s="34"/>
      <c r="F32" s="34"/>
      <c r="G32" s="34">
        <f t="shared" si="3"/>
        <v>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ht="15.75" customHeight="1">
      <c r="A33" s="37" t="s">
        <v>3321</v>
      </c>
      <c r="B33" s="34"/>
      <c r="C33" s="34"/>
      <c r="D33" s="34"/>
      <c r="E33" s="34"/>
      <c r="F33" s="34"/>
      <c r="G33" s="34">
        <f t="shared" si="3"/>
        <v>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ht="15.75" customHeight="1">
      <c r="A34" s="71" t="s">
        <v>2647</v>
      </c>
      <c r="B34" s="34"/>
      <c r="C34" s="34"/>
      <c r="D34" s="34"/>
      <c r="E34" s="34"/>
      <c r="F34" s="34"/>
      <c r="G34" s="34"/>
    </row>
    <row r="35" ht="15.75" customHeight="1">
      <c r="A35" s="33" t="s">
        <v>2985</v>
      </c>
      <c r="B35" s="52">
        <f>GASTO_NE_T1+GASTO_E_T1</f>
        <v>27762145.96</v>
      </c>
      <c r="C35" s="52">
        <f>GASTO_NE_T2+GASTO_E_T2</f>
        <v>2934962.73</v>
      </c>
      <c r="D35" s="52">
        <f>GASTO_NE_T3+GASTO_E_T3</f>
        <v>30697108.69</v>
      </c>
      <c r="E35" s="52">
        <f>GASTO_NE_T4+GASTO_E_T4</f>
        <v>19436785.28</v>
      </c>
      <c r="F35" s="52">
        <f>GASTO_NE_T5+GASTO_E_T5</f>
        <v>19378131.61</v>
      </c>
      <c r="G35" s="52">
        <f>GASTO_NE_T6+GASTO_E_T6</f>
        <v>11260323.41</v>
      </c>
    </row>
    <row r="36" ht="15.75" customHeight="1">
      <c r="A36" s="57"/>
      <c r="B36" s="57"/>
      <c r="C36" s="57"/>
      <c r="D36" s="57"/>
      <c r="E36" s="57"/>
      <c r="F36" s="57"/>
      <c r="G36" s="57"/>
    </row>
    <row r="37" ht="15.75" hidden="1" customHeight="1">
      <c r="A37" s="5"/>
    </row>
  </sheetData>
  <mergeCells count="9">
    <mergeCell ref="A2:G2"/>
    <mergeCell ref="A1:G1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35">
      <formula1>-1.79769313486231E100</formula1>
      <formula2>1.79769313486231E100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15.57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2982</v>
      </c>
      <c r="Q1" t="s">
        <v>2808</v>
      </c>
      <c r="R1" t="s">
        <v>2809</v>
      </c>
      <c r="S1" t="s">
        <v>2741</v>
      </c>
      <c r="T1" t="s">
        <v>2983</v>
      </c>
      <c r="U1" t="s">
        <v>2984</v>
      </c>
    </row>
    <row r="2">
      <c r="A2" t="str">
        <f t="shared" ref="A2:A4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6,2,1,0,0,0,0</v>
      </c>
      <c r="B2">
        <v>6.0</v>
      </c>
      <c r="C2">
        <v>2.0</v>
      </c>
      <c r="D2">
        <v>1.0</v>
      </c>
      <c r="I2" t="s">
        <v>2748</v>
      </c>
      <c r="P2" s="48">
        <f>GASTO_NE_T1</f>
        <v>27762145.96</v>
      </c>
      <c r="Q2" s="48">
        <f>GASTO_NE_T2</f>
        <v>2934962.73</v>
      </c>
      <c r="R2" s="48">
        <f>GASTO_NE_T3</f>
        <v>30697108.69</v>
      </c>
      <c r="S2" s="48">
        <f>GASTO_NE_T4</f>
        <v>19436785.28</v>
      </c>
      <c r="T2" s="48">
        <f>GASTO_NE_T5</f>
        <v>19378131.61</v>
      </c>
      <c r="U2" s="48">
        <f>GASTO_NE_T6</f>
        <v>11260323.41</v>
      </c>
    </row>
    <row r="3">
      <c r="A3" t="str">
        <f t="shared" si="1"/>
        <v>6,2,2,0,0,0,0</v>
      </c>
      <c r="B3">
        <v>6.0</v>
      </c>
      <c r="C3">
        <v>2.0</v>
      </c>
      <c r="D3">
        <v>2.0</v>
      </c>
      <c r="I3" t="s">
        <v>2749</v>
      </c>
      <c r="P3" s="48">
        <f>GASTO_E_T1</f>
        <v>0</v>
      </c>
      <c r="Q3" s="48">
        <f>GASTO_E_T2</f>
        <v>0</v>
      </c>
      <c r="R3" s="48">
        <f>GASTO_E_T3</f>
        <v>0</v>
      </c>
      <c r="S3" s="48">
        <f>GASTO_E_T4</f>
        <v>0</v>
      </c>
      <c r="T3" s="48">
        <f>GASTO_E_T5</f>
        <v>0</v>
      </c>
      <c r="U3" s="48">
        <f>GASTO_E_T6</f>
        <v>0</v>
      </c>
      <c r="V3" s="48"/>
    </row>
    <row r="4">
      <c r="A4" t="str">
        <f t="shared" si="1"/>
        <v>6,2,3,0,0,0,0</v>
      </c>
      <c r="B4">
        <v>6.0</v>
      </c>
      <c r="C4">
        <v>2.0</v>
      </c>
      <c r="D4">
        <v>3.0</v>
      </c>
      <c r="I4" t="s">
        <v>3056</v>
      </c>
      <c r="P4" s="48">
        <f>TOTAL_E_T1</f>
        <v>27762145.96</v>
      </c>
      <c r="Q4" s="48">
        <f>TOTAL_E_T2</f>
        <v>2934962.73</v>
      </c>
      <c r="R4" s="48">
        <f>TOTAL_E_T3</f>
        <v>30697108.69</v>
      </c>
      <c r="S4" s="48">
        <f>TOTAL_E_T4</f>
        <v>19436785.28</v>
      </c>
      <c r="T4" s="48">
        <f>TOTAL_E_T5</f>
        <v>19378131.61</v>
      </c>
      <c r="U4" s="48">
        <f>TOTAL_E_T6</f>
        <v>11260323.41</v>
      </c>
      <c r="V4" s="48"/>
    </row>
    <row r="5">
      <c r="A5" s="5"/>
      <c r="P5" s="48"/>
      <c r="Q5" s="48"/>
      <c r="R5" s="48"/>
      <c r="S5" s="48"/>
      <c r="T5" s="48"/>
      <c r="U5" s="48"/>
      <c r="V5" s="48"/>
    </row>
    <row r="6">
      <c r="A6" s="5"/>
      <c r="P6" s="48"/>
      <c r="Q6" s="48"/>
      <c r="R6" s="48"/>
      <c r="S6" s="48"/>
      <c r="T6" s="48"/>
      <c r="U6" s="48"/>
      <c r="V6" s="48"/>
    </row>
    <row r="7">
      <c r="A7" s="5"/>
      <c r="P7" s="48"/>
      <c r="Q7" s="48"/>
      <c r="R7" s="48"/>
      <c r="S7" s="48"/>
      <c r="T7" s="48"/>
      <c r="U7" s="48"/>
      <c r="V7" s="48"/>
      <c r="W7" s="48"/>
      <c r="X7" s="48"/>
      <c r="Y7" s="48"/>
    </row>
    <row r="8">
      <c r="A8" s="5"/>
      <c r="P8" s="48"/>
      <c r="Q8" s="48"/>
      <c r="R8" s="48"/>
      <c r="S8" s="48"/>
      <c r="T8" s="48"/>
      <c r="U8" s="48"/>
    </row>
    <row r="9">
      <c r="A9" s="5"/>
      <c r="P9" s="48"/>
      <c r="Q9" s="48"/>
      <c r="R9" s="48"/>
      <c r="S9" s="48"/>
      <c r="T9" s="48"/>
      <c r="U9" s="48"/>
    </row>
    <row r="10">
      <c r="A10" s="5"/>
      <c r="P10" s="48"/>
      <c r="Q10" s="48"/>
      <c r="R10" s="48"/>
      <c r="S10" s="48"/>
      <c r="T10" s="48"/>
      <c r="U10" s="48"/>
    </row>
    <row r="11">
      <c r="A11" s="5"/>
      <c r="P11" s="48"/>
      <c r="Q11" s="48"/>
      <c r="R11" s="48"/>
      <c r="S11" s="48"/>
      <c r="T11" s="48"/>
      <c r="U11" s="48"/>
    </row>
    <row r="12">
      <c r="A12" s="5"/>
      <c r="N12" s="5"/>
      <c r="P12" s="48"/>
      <c r="Q12" s="48"/>
      <c r="R12" s="48"/>
      <c r="S12" s="48"/>
      <c r="T12" s="48"/>
      <c r="U12" s="48"/>
    </row>
    <row r="13">
      <c r="A13" s="5"/>
      <c r="P13" s="48"/>
      <c r="Q13" s="48"/>
      <c r="R13" s="48"/>
      <c r="S13" s="48"/>
      <c r="T13" s="48"/>
      <c r="U13" s="48"/>
    </row>
    <row r="14">
      <c r="A14" s="5"/>
      <c r="P14" s="48"/>
      <c r="Q14" s="48"/>
      <c r="R14" s="48"/>
      <c r="S14" s="48"/>
      <c r="T14" s="48"/>
      <c r="U14" s="48"/>
    </row>
    <row r="15">
      <c r="A15" s="5"/>
      <c r="P15" s="48"/>
      <c r="Q15" s="48"/>
      <c r="R15" s="48"/>
      <c r="S15" s="48"/>
      <c r="T15" s="48"/>
      <c r="U15" s="48"/>
    </row>
    <row r="16">
      <c r="A16" s="5"/>
      <c r="P16" s="48"/>
      <c r="Q16" s="48"/>
      <c r="R16" s="48"/>
      <c r="S16" s="48"/>
      <c r="T16" s="48"/>
      <c r="U16" s="48"/>
    </row>
    <row r="17">
      <c r="A17" s="5"/>
      <c r="P17" s="48"/>
      <c r="Q17" s="48"/>
      <c r="R17" s="48"/>
      <c r="S17" s="48"/>
      <c r="T17" s="48"/>
      <c r="U17" s="48"/>
    </row>
    <row r="18">
      <c r="A18" s="5"/>
      <c r="P18" s="48"/>
      <c r="Q18" s="48"/>
      <c r="R18" s="48"/>
      <c r="S18" s="48"/>
      <c r="T18" s="48"/>
      <c r="U18" s="48"/>
    </row>
    <row r="19">
      <c r="A19" s="5"/>
      <c r="P19" s="48"/>
      <c r="Q19" s="48"/>
      <c r="R19" s="48"/>
      <c r="S19" s="48"/>
      <c r="T19" s="48"/>
      <c r="U19" s="48"/>
    </row>
    <row r="20">
      <c r="A20" s="5"/>
      <c r="P20" s="48"/>
      <c r="Q20" s="48"/>
      <c r="R20" s="48"/>
      <c r="S20" s="48"/>
      <c r="T20" s="48"/>
      <c r="U20" s="48"/>
    </row>
    <row r="21" ht="15.75" customHeight="1">
      <c r="A21" s="5"/>
      <c r="P21" s="48"/>
      <c r="Q21" s="48"/>
      <c r="R21" s="48"/>
      <c r="S21" s="48"/>
      <c r="T21" s="48"/>
      <c r="U21" s="48"/>
    </row>
    <row r="22" ht="15.75" customHeight="1">
      <c r="A22" s="5"/>
      <c r="P22" s="48"/>
      <c r="Q22" s="48"/>
      <c r="R22" s="48"/>
      <c r="S22" s="48"/>
      <c r="T22" s="48"/>
      <c r="U22" s="48"/>
    </row>
    <row r="23" ht="15.75" customHeight="1">
      <c r="A23" s="5"/>
      <c r="P23" s="48"/>
      <c r="Q23" s="48"/>
      <c r="R23" s="48"/>
      <c r="S23" s="48"/>
      <c r="T23" s="48"/>
      <c r="U23" s="48"/>
    </row>
    <row r="24" ht="15.75" customHeight="1">
      <c r="A24" s="5"/>
      <c r="P24" s="48"/>
      <c r="Q24" s="48"/>
      <c r="R24" s="48"/>
      <c r="S24" s="48"/>
      <c r="T24" s="48"/>
      <c r="U24" s="48"/>
    </row>
    <row r="25" ht="15.75" customHeight="1">
      <c r="A25" s="5"/>
      <c r="P25" s="48"/>
      <c r="Q25" s="48"/>
      <c r="R25" s="48"/>
      <c r="S25" s="48"/>
      <c r="T25" s="48"/>
      <c r="U25" s="48"/>
    </row>
    <row r="26" ht="15.75" customHeight="1">
      <c r="A26" s="5"/>
      <c r="P26" s="48"/>
      <c r="Q26" s="48"/>
      <c r="R26" s="48"/>
      <c r="S26" s="48"/>
      <c r="T26" s="48"/>
      <c r="U26" s="48"/>
    </row>
    <row r="27" ht="15.75" customHeight="1">
      <c r="A27" s="5"/>
      <c r="P27" s="48"/>
      <c r="Q27" s="48"/>
      <c r="R27" s="48"/>
      <c r="S27" s="48"/>
      <c r="T27" s="48"/>
      <c r="U27" s="48"/>
    </row>
    <row r="28" ht="15.75" customHeight="1">
      <c r="A28" s="5"/>
      <c r="P28" s="48"/>
      <c r="Q28" s="48"/>
      <c r="R28" s="48"/>
      <c r="S28" s="48"/>
      <c r="T28" s="48"/>
      <c r="U28" s="48"/>
    </row>
    <row r="29" ht="15.75" customHeight="1">
      <c r="A29" s="5"/>
      <c r="P29" s="48"/>
      <c r="Q29" s="48"/>
      <c r="R29" s="48"/>
      <c r="S29" s="48"/>
      <c r="T29" s="48"/>
      <c r="U29" s="48"/>
    </row>
    <row r="30" ht="15.75" customHeight="1">
      <c r="A30" s="5"/>
      <c r="P30" s="48"/>
      <c r="Q30" s="48"/>
      <c r="R30" s="48"/>
      <c r="S30" s="48"/>
      <c r="T30" s="48"/>
      <c r="U30" s="48"/>
    </row>
    <row r="31" ht="15.75" customHeight="1">
      <c r="A31" s="5"/>
      <c r="P31" s="48"/>
      <c r="Q31" s="48"/>
      <c r="R31" s="48"/>
      <c r="S31" s="48"/>
      <c r="T31" s="48"/>
      <c r="U31" s="48"/>
    </row>
    <row r="32" ht="15.75" customHeight="1">
      <c r="A32" s="5"/>
      <c r="P32" s="48"/>
      <c r="Q32" s="48"/>
      <c r="R32" s="48"/>
      <c r="S32" s="48"/>
      <c r="T32" s="48"/>
      <c r="U32" s="48"/>
    </row>
    <row r="33" ht="15.75" customHeight="1">
      <c r="A33" s="5"/>
      <c r="P33" s="48"/>
      <c r="Q33" s="48"/>
      <c r="R33" s="48"/>
      <c r="S33" s="48"/>
      <c r="T33" s="48"/>
      <c r="U33" s="48"/>
    </row>
    <row r="34" ht="15.75" customHeight="1">
      <c r="A34" s="5"/>
      <c r="P34" s="48"/>
      <c r="Q34" s="48"/>
      <c r="R34" s="48"/>
      <c r="S34" s="48"/>
      <c r="T34" s="48"/>
      <c r="U34" s="48"/>
    </row>
    <row r="35" ht="15.75" customHeight="1">
      <c r="A35" s="5"/>
      <c r="P35" s="48"/>
      <c r="Q35" s="48"/>
      <c r="R35" s="48"/>
      <c r="S35" s="48"/>
      <c r="T35" s="48"/>
      <c r="U35" s="48"/>
    </row>
    <row r="36" ht="15.75" customHeight="1">
      <c r="A36" s="5"/>
      <c r="P36" s="48"/>
      <c r="Q36" s="48"/>
      <c r="R36" s="48"/>
      <c r="S36" s="48"/>
      <c r="T36" s="48"/>
      <c r="U36" s="48"/>
    </row>
    <row r="37" ht="15.75" customHeight="1">
      <c r="A37" s="5"/>
      <c r="P37" s="48"/>
      <c r="Q37" s="48"/>
      <c r="R37" s="48"/>
      <c r="S37" s="48"/>
      <c r="T37" s="48"/>
      <c r="U37" s="48"/>
    </row>
    <row r="38" ht="15.75" customHeight="1">
      <c r="A38" s="5"/>
      <c r="P38" s="48"/>
      <c r="Q38" s="48"/>
      <c r="R38" s="48"/>
      <c r="S38" s="48"/>
      <c r="T38" s="48"/>
      <c r="U38" s="48"/>
    </row>
    <row r="39" ht="15.75" customHeight="1">
      <c r="A39" s="5"/>
      <c r="P39" s="48"/>
      <c r="Q39" s="48"/>
      <c r="R39" s="48"/>
      <c r="S39" s="48"/>
      <c r="T39" s="48"/>
      <c r="U39" s="48"/>
    </row>
    <row r="40" ht="15.75" customHeight="1">
      <c r="A40" s="5"/>
      <c r="P40" s="48"/>
      <c r="Q40" s="48"/>
      <c r="R40" s="48"/>
      <c r="S40" s="48"/>
      <c r="T40" s="48"/>
      <c r="U40" s="48"/>
    </row>
    <row r="41" ht="15.75" customHeight="1">
      <c r="A41" s="5"/>
      <c r="P41" s="48"/>
      <c r="Q41" s="48"/>
      <c r="R41" s="48"/>
      <c r="S41" s="48"/>
      <c r="T41" s="48"/>
      <c r="U41" s="48"/>
    </row>
    <row r="42" ht="15.75" customHeight="1">
      <c r="A42" s="5"/>
      <c r="P42" s="48"/>
      <c r="Q42" s="48"/>
      <c r="R42" s="48"/>
      <c r="S42" s="48"/>
      <c r="T42" s="48"/>
      <c r="U42" s="48"/>
    </row>
    <row r="43" ht="15.75" customHeight="1">
      <c r="A43" s="5"/>
      <c r="P43" s="48"/>
      <c r="Q43" s="48"/>
      <c r="R43" s="48"/>
      <c r="S43" s="48"/>
      <c r="T43" s="48"/>
      <c r="U43" s="48"/>
    </row>
    <row r="44" ht="15.75" customHeight="1">
      <c r="A44" s="5"/>
      <c r="P44" s="48"/>
      <c r="Q44" s="48"/>
      <c r="R44" s="48"/>
      <c r="S44" s="48"/>
      <c r="T44" s="48"/>
      <c r="U44" s="48"/>
    </row>
    <row r="45" ht="15.75" customHeight="1">
      <c r="A45" s="5"/>
      <c r="P45" s="48"/>
      <c r="Q45" s="48"/>
      <c r="R45" s="48"/>
      <c r="S45" s="48"/>
      <c r="T45" s="48"/>
      <c r="U45" s="48"/>
    </row>
    <row r="46" ht="15.75" customHeight="1">
      <c r="A46" s="5"/>
      <c r="P46" s="48"/>
      <c r="Q46" s="48"/>
      <c r="R46" s="48"/>
      <c r="S46" s="48"/>
      <c r="T46" s="48"/>
      <c r="U46" s="48"/>
    </row>
    <row r="47" ht="15.75" customHeight="1">
      <c r="A47" s="5"/>
      <c r="P47" s="48"/>
      <c r="Q47" s="48"/>
      <c r="R47" s="48"/>
      <c r="S47" s="48"/>
      <c r="T47" s="48"/>
      <c r="U47" s="48"/>
    </row>
    <row r="48" ht="15.75" customHeight="1">
      <c r="A48" s="5"/>
      <c r="P48" s="48"/>
      <c r="Q48" s="48"/>
      <c r="R48" s="48"/>
      <c r="S48" s="48"/>
      <c r="T48" s="48"/>
      <c r="U48" s="48"/>
    </row>
    <row r="49" ht="15.75" customHeight="1">
      <c r="A49" s="5"/>
      <c r="P49" s="48"/>
      <c r="Q49" s="48"/>
      <c r="R49" s="48"/>
      <c r="S49" s="48"/>
      <c r="T49" s="48"/>
      <c r="U49" s="48"/>
    </row>
    <row r="50" ht="15.75" customHeight="1">
      <c r="A50" s="5"/>
      <c r="P50" s="48"/>
      <c r="Q50" s="48"/>
      <c r="R50" s="48"/>
      <c r="S50" s="48"/>
      <c r="T50" s="48"/>
      <c r="U50" s="48"/>
    </row>
    <row r="51" ht="15.75" customHeight="1">
      <c r="A51" s="5"/>
      <c r="P51" s="48"/>
      <c r="Q51" s="48"/>
      <c r="R51" s="48"/>
      <c r="S51" s="48"/>
      <c r="T51" s="48"/>
      <c r="U51" s="48"/>
    </row>
    <row r="52" ht="15.75" customHeight="1">
      <c r="A52" s="5"/>
      <c r="P52" s="48"/>
      <c r="Q52" s="48"/>
      <c r="R52" s="48"/>
      <c r="S52" s="48"/>
      <c r="T52" s="48"/>
      <c r="U52" s="48"/>
    </row>
    <row r="53" ht="15.75" customHeight="1">
      <c r="A53" s="5"/>
      <c r="P53" s="48"/>
      <c r="Q53" s="48"/>
      <c r="R53" s="48"/>
      <c r="S53" s="48"/>
      <c r="T53" s="48"/>
      <c r="U53" s="48"/>
    </row>
    <row r="54" ht="15.75" customHeight="1">
      <c r="A54" s="5"/>
      <c r="P54" s="48"/>
      <c r="Q54" s="48"/>
      <c r="R54" s="48"/>
      <c r="S54" s="48"/>
      <c r="T54" s="48"/>
      <c r="U54" s="48"/>
    </row>
    <row r="55" ht="15.75" customHeight="1">
      <c r="A55" s="5"/>
      <c r="P55" s="48"/>
      <c r="Q55" s="48"/>
      <c r="R55" s="48"/>
      <c r="S55" s="48"/>
      <c r="T55" s="48"/>
      <c r="U55" s="48"/>
    </row>
    <row r="56" ht="15.75" customHeight="1">
      <c r="A56" s="5"/>
      <c r="P56" s="48"/>
      <c r="Q56" s="48"/>
      <c r="R56" s="48"/>
      <c r="S56" s="48"/>
      <c r="T56" s="48"/>
      <c r="U56" s="48"/>
    </row>
    <row r="57" ht="15.75" customHeight="1">
      <c r="A57" s="5"/>
      <c r="P57" s="48"/>
      <c r="Q57" s="48"/>
      <c r="R57" s="48"/>
      <c r="S57" s="48"/>
      <c r="T57" s="48"/>
      <c r="U57" s="48"/>
    </row>
    <row r="58" ht="15.75" customHeight="1">
      <c r="A58" s="5"/>
      <c r="P58" s="48"/>
      <c r="Q58" s="48"/>
      <c r="R58" s="48"/>
      <c r="S58" s="48"/>
      <c r="T58" s="48"/>
      <c r="U58" s="48"/>
    </row>
    <row r="59" ht="15.75" customHeight="1">
      <c r="A59" s="5"/>
      <c r="P59" s="48"/>
      <c r="Q59" s="48"/>
      <c r="R59" s="48"/>
      <c r="S59" s="48"/>
      <c r="T59" s="48"/>
      <c r="U59" s="48"/>
    </row>
    <row r="60" ht="15.75" customHeight="1">
      <c r="A60" s="5"/>
      <c r="P60" s="48"/>
      <c r="Q60" s="48"/>
      <c r="R60" s="48"/>
      <c r="S60" s="48"/>
      <c r="T60" s="48"/>
      <c r="U60" s="48"/>
    </row>
    <row r="61" ht="15.75" customHeight="1">
      <c r="A61" s="5"/>
      <c r="P61" s="48"/>
      <c r="Q61" s="48"/>
      <c r="R61" s="48"/>
      <c r="S61" s="48"/>
      <c r="T61" s="48"/>
      <c r="U61" s="48"/>
    </row>
    <row r="62" ht="15.75" customHeight="1">
      <c r="A62" s="5"/>
      <c r="P62" s="48"/>
      <c r="Q62" s="48"/>
      <c r="R62" s="48"/>
      <c r="S62" s="48"/>
      <c r="T62" s="48"/>
      <c r="U62" s="48"/>
    </row>
    <row r="63" ht="15.75" customHeight="1">
      <c r="A63" s="5"/>
      <c r="P63" s="48"/>
      <c r="Q63" s="48"/>
      <c r="R63" s="48"/>
      <c r="S63" s="48"/>
      <c r="T63" s="48"/>
      <c r="U63" s="48"/>
    </row>
    <row r="64" ht="15.75" customHeight="1">
      <c r="A64" s="5"/>
      <c r="P64" s="48"/>
      <c r="Q64" s="48"/>
      <c r="R64" s="48"/>
      <c r="S64" s="48"/>
      <c r="T64" s="48"/>
      <c r="U64" s="48"/>
    </row>
    <row r="65" ht="15.75" customHeight="1">
      <c r="A65" s="5"/>
      <c r="P65" s="48"/>
      <c r="Q65" s="48"/>
      <c r="R65" s="48"/>
      <c r="S65" s="48"/>
      <c r="T65" s="48"/>
      <c r="U65" s="48"/>
    </row>
    <row r="66" ht="15.75" customHeight="1">
      <c r="A66" s="5"/>
      <c r="P66" s="48"/>
      <c r="Q66" s="48"/>
      <c r="R66" s="48"/>
      <c r="S66" s="48"/>
      <c r="T66" s="48"/>
      <c r="U66" s="48"/>
    </row>
    <row r="67" ht="15.75" customHeight="1">
      <c r="A67" s="5"/>
      <c r="P67" s="48"/>
      <c r="Q67" s="48"/>
      <c r="R67" s="48"/>
      <c r="S67" s="48"/>
      <c r="T67" s="48"/>
      <c r="U67" s="48"/>
    </row>
    <row r="68" ht="15.75" customHeight="1">
      <c r="A68" s="5"/>
      <c r="P68" s="48"/>
      <c r="Q68" s="48"/>
      <c r="R68" s="48"/>
      <c r="S68" s="48"/>
      <c r="T68" s="48"/>
      <c r="U68" s="48"/>
    </row>
    <row r="69" ht="15.75" customHeight="1">
      <c r="A69" s="5"/>
      <c r="P69" s="48"/>
      <c r="Q69" s="48"/>
      <c r="R69" s="48"/>
      <c r="S69" s="48"/>
      <c r="T69" s="48"/>
      <c r="U69" s="48"/>
    </row>
    <row r="70" ht="15.75" customHeight="1">
      <c r="A70" s="5"/>
      <c r="P70" s="48"/>
      <c r="Q70" s="48"/>
      <c r="R70" s="48"/>
      <c r="S70" s="48"/>
      <c r="T70" s="48"/>
      <c r="U70" s="48"/>
    </row>
    <row r="71" ht="15.75" customHeight="1">
      <c r="A71" s="5"/>
      <c r="P71" s="48"/>
      <c r="Q71" s="48"/>
      <c r="R71" s="48"/>
      <c r="S71" s="48"/>
      <c r="T71" s="48"/>
      <c r="U71" s="48"/>
    </row>
    <row r="72" ht="15.75" customHeight="1">
      <c r="A72" s="5"/>
      <c r="P72" s="48"/>
      <c r="Q72" s="48"/>
      <c r="R72" s="48"/>
      <c r="S72" s="48"/>
      <c r="T72" s="48"/>
      <c r="U72" s="48"/>
    </row>
    <row r="73" ht="15.75" customHeight="1">
      <c r="A73" s="5"/>
      <c r="P73" s="48"/>
      <c r="Q73" s="48"/>
      <c r="R73" s="48"/>
      <c r="S73" s="48"/>
      <c r="T73" s="48"/>
      <c r="U73" s="48"/>
    </row>
    <row r="74" ht="15.75" customHeight="1">
      <c r="A74" s="5"/>
      <c r="P74" s="48"/>
      <c r="Q74" s="48"/>
      <c r="R74" s="48"/>
      <c r="S74" s="48"/>
      <c r="T74" s="48"/>
      <c r="U74" s="48"/>
    </row>
    <row r="75" ht="15.75" customHeight="1">
      <c r="A75" s="5"/>
      <c r="P75" s="48"/>
      <c r="Q75" s="48"/>
      <c r="R75" s="48"/>
      <c r="S75" s="48"/>
      <c r="T75" s="48"/>
      <c r="U75" s="48"/>
    </row>
    <row r="76" ht="15.75" customHeight="1">
      <c r="A76" s="5"/>
    </row>
    <row r="77" ht="15.75" customHeight="1">
      <c r="A77" s="5"/>
    </row>
    <row r="78" ht="15.75" customHeight="1">
      <c r="A78" s="5"/>
    </row>
    <row r="79" ht="15.75" customHeight="1">
      <c r="A79" s="5"/>
    </row>
    <row r="80" ht="15.75" customHeight="1">
      <c r="A80" s="5"/>
    </row>
    <row r="81" ht="15.75" customHeight="1">
      <c r="A81" s="5"/>
    </row>
    <row r="82" ht="15.75" customHeight="1">
      <c r="A82" s="5"/>
    </row>
    <row r="83" ht="15.75" customHeight="1">
      <c r="A83" s="5"/>
    </row>
    <row r="84" ht="15.75" customHeight="1">
      <c r="A84" s="5"/>
    </row>
    <row r="85" ht="15.75" customHeight="1">
      <c r="A85" s="5"/>
    </row>
    <row r="86" ht="15.75" customHeight="1">
      <c r="A86" s="5"/>
    </row>
    <row r="87" ht="15.75" customHeight="1">
      <c r="A87" s="5"/>
    </row>
    <row r="88" ht="15.75" customHeight="1">
      <c r="A88" s="5"/>
    </row>
    <row r="89" ht="15.75" customHeight="1">
      <c r="A89" s="5"/>
    </row>
    <row r="90" ht="15.75" customHeight="1">
      <c r="A90" s="5"/>
    </row>
    <row r="91" ht="15.75" customHeight="1">
      <c r="A91" s="5"/>
    </row>
    <row r="92" ht="15.75" customHeight="1">
      <c r="A92" s="5"/>
    </row>
    <row r="93" ht="15.75" customHeight="1">
      <c r="A93" s="5"/>
    </row>
    <row r="94" ht="15.75" customHeight="1">
      <c r="A94" s="5"/>
    </row>
    <row r="95" ht="15.75" customHeight="1">
      <c r="A95" s="5"/>
    </row>
    <row r="96" ht="15.75" customHeight="1">
      <c r="A96" s="5"/>
    </row>
    <row r="97" ht="15.75" customHeight="1">
      <c r="A97" s="5"/>
    </row>
    <row r="98" ht="15.75" customHeight="1">
      <c r="A98" s="5"/>
    </row>
    <row r="99" ht="15.75" customHeight="1">
      <c r="A99" s="5"/>
    </row>
    <row r="100" ht="15.75" customHeight="1">
      <c r="A100" s="5"/>
    </row>
    <row r="101" ht="15.75" customHeight="1">
      <c r="A101" s="5"/>
    </row>
    <row r="102" ht="15.75" customHeight="1">
      <c r="A102" s="5"/>
    </row>
    <row r="103" ht="15.75" customHeight="1">
      <c r="A103" s="5"/>
    </row>
    <row r="104" ht="15.75" customHeight="1">
      <c r="A104" s="5"/>
    </row>
    <row r="105" ht="15.75" customHeight="1">
      <c r="A105" s="5"/>
    </row>
    <row r="106" ht="15.75" customHeight="1">
      <c r="A106" s="5"/>
    </row>
    <row r="107" ht="15.75" customHeight="1">
      <c r="A107" s="5"/>
    </row>
    <row r="108" ht="15.75" customHeight="1">
      <c r="A108" s="5"/>
    </row>
    <row r="109" ht="15.75" customHeight="1">
      <c r="A109" s="5"/>
    </row>
    <row r="110" ht="15.75" customHeight="1">
      <c r="A110" s="5"/>
    </row>
    <row r="111" ht="15.75" customHeight="1">
      <c r="A111" s="5"/>
    </row>
    <row r="112" ht="15.75" customHeight="1">
      <c r="A112" s="5"/>
    </row>
    <row r="113" ht="15.75" customHeight="1">
      <c r="A113" s="5"/>
    </row>
    <row r="114" ht="15.75" customHeight="1">
      <c r="A114" s="5"/>
    </row>
    <row r="115" ht="15.75" customHeight="1">
      <c r="A115" s="5"/>
    </row>
    <row r="116" ht="15.75" customHeight="1">
      <c r="A116" s="5"/>
    </row>
    <row r="117" ht="15.75" customHeight="1">
      <c r="A117" s="5"/>
    </row>
    <row r="118" ht="15.75" customHeight="1">
      <c r="A118" s="5"/>
    </row>
    <row r="119" ht="15.75" customHeight="1">
      <c r="A119" s="5"/>
    </row>
    <row r="120" ht="15.75" customHeight="1">
      <c r="A120" s="5"/>
    </row>
    <row r="121" ht="15.75" customHeight="1">
      <c r="A121" s="5"/>
    </row>
    <row r="122" ht="15.75" customHeight="1">
      <c r="A122" s="5"/>
    </row>
    <row r="123" ht="15.75" customHeight="1">
      <c r="A123" s="5"/>
    </row>
    <row r="124" ht="15.75" customHeight="1">
      <c r="A124" s="5"/>
    </row>
    <row r="125" ht="15.75" customHeight="1">
      <c r="A125" s="5"/>
    </row>
    <row r="126" ht="15.75" customHeight="1">
      <c r="A126" s="5"/>
    </row>
    <row r="127" ht="15.75" customHeight="1">
      <c r="A127" s="5"/>
    </row>
    <row r="128" ht="15.75" customHeight="1">
      <c r="A128" s="5"/>
    </row>
    <row r="129" ht="15.75" customHeight="1">
      <c r="A129" s="5"/>
    </row>
    <row r="130" ht="15.75" customHeight="1">
      <c r="A130" s="5"/>
    </row>
    <row r="131" ht="15.75" customHeight="1">
      <c r="A131" s="5"/>
    </row>
    <row r="132" ht="15.75" customHeight="1">
      <c r="A132" s="5"/>
    </row>
    <row r="133" ht="15.75" customHeight="1">
      <c r="A133" s="5"/>
    </row>
    <row r="134" ht="15.75" customHeight="1">
      <c r="A134" s="5"/>
    </row>
    <row r="135" ht="15.75" customHeight="1">
      <c r="A135" s="5"/>
    </row>
    <row r="136" ht="15.75" customHeight="1">
      <c r="A136" s="5"/>
    </row>
    <row r="137" ht="15.75" customHeight="1">
      <c r="A137" s="5"/>
    </row>
    <row r="138" ht="15.75" customHeight="1">
      <c r="A138" s="5"/>
    </row>
    <row r="139" ht="15.75" customHeight="1">
      <c r="A139" s="5"/>
    </row>
    <row r="140" ht="15.75" customHeight="1">
      <c r="A140" s="5"/>
    </row>
    <row r="141" ht="15.75" customHeight="1">
      <c r="A141" s="5"/>
    </row>
    <row r="142" ht="15.75" customHeight="1">
      <c r="A142" s="5"/>
    </row>
    <row r="143" ht="15.75" customHeight="1">
      <c r="A143" s="5"/>
    </row>
    <row r="144" ht="15.75" customHeight="1">
      <c r="A144" s="5"/>
    </row>
    <row r="145" ht="15.75" customHeight="1">
      <c r="A145" s="5"/>
    </row>
    <row r="146" ht="15.75" customHeight="1">
      <c r="A146" s="5"/>
    </row>
    <row r="147" ht="15.75" customHeight="1">
      <c r="A147" s="5"/>
    </row>
    <row r="148" ht="15.75" customHeight="1">
      <c r="A148" s="5"/>
    </row>
    <row r="149" ht="15.75" customHeight="1">
      <c r="A149" s="5"/>
    </row>
    <row r="150" ht="15.75" customHeight="1">
      <c r="A150" s="5"/>
    </row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4.57"/>
    <col customWidth="1" min="2" max="6" width="20.71"/>
    <col customWidth="1" min="7" max="7" width="17.29"/>
    <col customWidth="1" hidden="1" min="8" max="8" width="10.71"/>
    <col customWidth="1" min="9" max="26" width="10.71"/>
  </cols>
  <sheetData>
    <row r="1" ht="57.75" customHeight="1">
      <c r="A1" s="118" t="s">
        <v>3060</v>
      </c>
      <c r="B1" s="119"/>
      <c r="C1" s="119"/>
      <c r="D1" s="119"/>
      <c r="E1" s="119"/>
      <c r="F1" s="119"/>
      <c r="G1" s="120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9"/>
    </row>
    <row r="3">
      <c r="A3" s="20" t="s">
        <v>3061</v>
      </c>
      <c r="B3" s="21"/>
      <c r="C3" s="21"/>
      <c r="D3" s="21"/>
      <c r="E3" s="21"/>
      <c r="F3" s="21"/>
      <c r="G3" s="22"/>
    </row>
    <row r="4">
      <c r="A4" s="20" t="s">
        <v>3062</v>
      </c>
      <c r="B4" s="21"/>
      <c r="C4" s="21"/>
      <c r="D4" s="21"/>
      <c r="E4" s="21"/>
      <c r="F4" s="21"/>
      <c r="G4" s="22"/>
    </row>
    <row r="5">
      <c r="A5" s="20" t="str">
        <f>TRIMESTRE</f>
        <v>Del 1 de enero al 30 de septiembre de 2018 (b)</v>
      </c>
      <c r="B5" s="21"/>
      <c r="C5" s="21"/>
      <c r="D5" s="21"/>
      <c r="E5" s="21"/>
      <c r="F5" s="21"/>
      <c r="G5" s="22"/>
    </row>
    <row r="6">
      <c r="A6" s="23" t="s">
        <v>655</v>
      </c>
      <c r="B6" s="24"/>
      <c r="C6" s="24"/>
      <c r="D6" s="24"/>
      <c r="E6" s="24"/>
      <c r="F6" s="24"/>
      <c r="G6" s="25"/>
    </row>
    <row r="7">
      <c r="A7" s="121" t="s">
        <v>769</v>
      </c>
      <c r="B7" s="23" t="s">
        <v>2901</v>
      </c>
      <c r="C7" s="24"/>
      <c r="D7" s="24"/>
      <c r="E7" s="24"/>
      <c r="F7" s="25"/>
      <c r="G7" s="104" t="s">
        <v>3063</v>
      </c>
    </row>
    <row r="8" ht="30.75" customHeight="1">
      <c r="A8" s="122"/>
      <c r="B8" s="28" t="s">
        <v>2903</v>
      </c>
      <c r="C8" s="29" t="s">
        <v>3064</v>
      </c>
      <c r="D8" s="28" t="s">
        <v>2905</v>
      </c>
      <c r="E8" s="28" t="s">
        <v>2697</v>
      </c>
      <c r="F8" s="123" t="s">
        <v>2719</v>
      </c>
      <c r="G8" s="95"/>
    </row>
    <row r="9">
      <c r="A9" s="96" t="s">
        <v>3065</v>
      </c>
      <c r="B9" s="124">
        <f t="shared" ref="B9:G9" si="1">SUM(B10,B19,B27,B37)</f>
        <v>27762145.96</v>
      </c>
      <c r="C9" s="124">
        <f t="shared" si="1"/>
        <v>2934962.73</v>
      </c>
      <c r="D9" s="124">
        <f t="shared" si="1"/>
        <v>30697108.69</v>
      </c>
      <c r="E9" s="125">
        <f t="shared" si="1"/>
        <v>19436785.28</v>
      </c>
      <c r="F9" s="125">
        <f t="shared" si="1"/>
        <v>19378131.61</v>
      </c>
      <c r="G9" s="125">
        <f t="shared" si="1"/>
        <v>11260323.41</v>
      </c>
    </row>
    <row r="10">
      <c r="A10" s="37" t="s">
        <v>3066</v>
      </c>
      <c r="B10" s="126">
        <f t="shared" ref="B10:G10" si="2">SUM(B11:B18)</f>
        <v>13410753.08</v>
      </c>
      <c r="C10" s="126">
        <f t="shared" si="2"/>
        <v>1247425.73</v>
      </c>
      <c r="D10" s="126">
        <f t="shared" si="2"/>
        <v>14658178.81</v>
      </c>
      <c r="E10" s="127">
        <f t="shared" si="2"/>
        <v>9646267.96</v>
      </c>
      <c r="F10" s="127">
        <f t="shared" si="2"/>
        <v>9600904.38</v>
      </c>
      <c r="G10" s="127">
        <f t="shared" si="2"/>
        <v>5011910.85</v>
      </c>
    </row>
    <row r="11">
      <c r="A11" s="37" t="s">
        <v>3067</v>
      </c>
      <c r="B11" s="126">
        <v>0.0</v>
      </c>
      <c r="C11" s="126">
        <v>0.0</v>
      </c>
      <c r="D11" s="126">
        <v>0.0</v>
      </c>
      <c r="E11" s="110">
        <v>0.0</v>
      </c>
      <c r="F11" s="110">
        <v>0.0</v>
      </c>
      <c r="G11" s="127">
        <f t="shared" ref="G11:G18" si="3">D11-E11</f>
        <v>0</v>
      </c>
    </row>
    <row r="12">
      <c r="A12" s="37" t="s">
        <v>3068</v>
      </c>
      <c r="B12" s="126">
        <v>0.0</v>
      </c>
      <c r="C12" s="126">
        <v>0.0</v>
      </c>
      <c r="D12" s="126">
        <v>0.0</v>
      </c>
      <c r="E12" s="110">
        <v>0.0</v>
      </c>
      <c r="F12" s="110">
        <v>0.0</v>
      </c>
      <c r="G12" s="127">
        <f t="shared" si="3"/>
        <v>0</v>
      </c>
    </row>
    <row r="13">
      <c r="A13" s="37" t="s">
        <v>3069</v>
      </c>
      <c r="B13" s="41">
        <v>165347.52</v>
      </c>
      <c r="C13" s="41">
        <v>0.0</v>
      </c>
      <c r="D13" s="41">
        <f t="shared" ref="D13:D18" si="4">B13+C13</f>
        <v>165347.52</v>
      </c>
      <c r="E13" s="110">
        <v>54371.19</v>
      </c>
      <c r="F13" s="110">
        <v>54371.19</v>
      </c>
      <c r="G13" s="127">
        <f t="shared" si="3"/>
        <v>110976.33</v>
      </c>
    </row>
    <row r="14">
      <c r="A14" s="37" t="s">
        <v>3070</v>
      </c>
      <c r="B14" s="41"/>
      <c r="C14" s="41"/>
      <c r="D14" s="41">
        <f t="shared" si="4"/>
        <v>0</v>
      </c>
      <c r="E14" s="110">
        <v>0.0</v>
      </c>
      <c r="F14" s="110">
        <v>0.0</v>
      </c>
      <c r="G14" s="127">
        <f t="shared" si="3"/>
        <v>0</v>
      </c>
    </row>
    <row r="15">
      <c r="A15" s="37" t="s">
        <v>3071</v>
      </c>
      <c r="B15" s="41">
        <v>8066246.29</v>
      </c>
      <c r="C15" s="34">
        <v>1247425.73</v>
      </c>
      <c r="D15" s="41">
        <f t="shared" si="4"/>
        <v>9313672.02</v>
      </c>
      <c r="E15" s="110">
        <v>5935403.36</v>
      </c>
      <c r="F15" s="110">
        <v>5890759.78</v>
      </c>
      <c r="G15" s="127">
        <f t="shared" si="3"/>
        <v>3378268.66</v>
      </c>
    </row>
    <row r="16">
      <c r="A16" s="37" t="s">
        <v>3072</v>
      </c>
      <c r="B16" s="41"/>
      <c r="C16" s="41"/>
      <c r="D16" s="41">
        <f t="shared" si="4"/>
        <v>0</v>
      </c>
      <c r="E16" s="110">
        <v>0.0</v>
      </c>
      <c r="F16" s="110">
        <v>0.0</v>
      </c>
      <c r="G16" s="127">
        <f t="shared" si="3"/>
        <v>0</v>
      </c>
    </row>
    <row r="17">
      <c r="A17" s="37" t="s">
        <v>3073</v>
      </c>
      <c r="B17" s="41"/>
      <c r="C17" s="41"/>
      <c r="D17" s="41">
        <f t="shared" si="4"/>
        <v>0</v>
      </c>
      <c r="E17" s="110">
        <v>0.0</v>
      </c>
      <c r="F17" s="110">
        <v>0.0</v>
      </c>
      <c r="G17" s="127">
        <f t="shared" si="3"/>
        <v>0</v>
      </c>
    </row>
    <row r="18">
      <c r="A18" s="37" t="s">
        <v>3074</v>
      </c>
      <c r="B18" s="41">
        <v>5179159.27</v>
      </c>
      <c r="C18" s="41">
        <v>0.0</v>
      </c>
      <c r="D18" s="41">
        <f t="shared" si="4"/>
        <v>5179159.27</v>
      </c>
      <c r="E18" s="110">
        <v>3656493.41</v>
      </c>
      <c r="F18" s="110">
        <v>3655773.41</v>
      </c>
      <c r="G18" s="127">
        <f t="shared" si="3"/>
        <v>1522665.86</v>
      </c>
    </row>
    <row r="19">
      <c r="A19" s="37" t="s">
        <v>3075</v>
      </c>
      <c r="B19" s="126">
        <f t="shared" ref="B19:G19" si="5">SUM(B20:B26)</f>
        <v>14351392.88</v>
      </c>
      <c r="C19" s="126">
        <f t="shared" si="5"/>
        <v>1687537</v>
      </c>
      <c r="D19" s="127">
        <f t="shared" si="5"/>
        <v>16038929.88</v>
      </c>
      <c r="E19" s="127">
        <f t="shared" si="5"/>
        <v>9790517.32</v>
      </c>
      <c r="F19" s="127">
        <f t="shared" si="5"/>
        <v>9777227.23</v>
      </c>
      <c r="G19" s="127">
        <f t="shared" si="5"/>
        <v>6248412.56</v>
      </c>
    </row>
    <row r="20">
      <c r="A20" s="37" t="s">
        <v>3076</v>
      </c>
      <c r="B20" s="126">
        <v>0.0</v>
      </c>
      <c r="C20" s="126">
        <v>0.0</v>
      </c>
      <c r="D20" s="41">
        <f t="shared" ref="D20:D26" si="6">B20+C20</f>
        <v>0</v>
      </c>
      <c r="E20" s="110">
        <v>0.0</v>
      </c>
      <c r="F20" s="110">
        <v>0.0</v>
      </c>
      <c r="G20" s="127">
        <f t="shared" ref="G20:G26" si="7">D20-E20</f>
        <v>0</v>
      </c>
    </row>
    <row r="21" ht="15.75" customHeight="1">
      <c r="A21" s="37" t="s">
        <v>3077</v>
      </c>
      <c r="B21" s="126">
        <v>0.0</v>
      </c>
      <c r="C21" s="126">
        <v>0.0</v>
      </c>
      <c r="D21" s="41">
        <f t="shared" si="6"/>
        <v>0</v>
      </c>
      <c r="E21" s="110">
        <v>0.0</v>
      </c>
      <c r="F21" s="110">
        <v>0.0</v>
      </c>
      <c r="G21" s="127">
        <f t="shared" si="7"/>
        <v>0</v>
      </c>
    </row>
    <row r="22" ht="15.75" customHeight="1">
      <c r="A22" s="37" t="s">
        <v>3078</v>
      </c>
      <c r="B22" s="41">
        <v>1577885.6</v>
      </c>
      <c r="C22" s="34">
        <v>343853.36</v>
      </c>
      <c r="D22" s="41">
        <f t="shared" si="6"/>
        <v>1921738.96</v>
      </c>
      <c r="E22" s="110">
        <v>1206040.16</v>
      </c>
      <c r="F22" s="110">
        <v>1206040.16</v>
      </c>
      <c r="G22" s="127">
        <f t="shared" si="7"/>
        <v>715698.8</v>
      </c>
    </row>
    <row r="23" ht="15.75" customHeight="1">
      <c r="A23" s="37" t="s">
        <v>3079</v>
      </c>
      <c r="B23" s="41"/>
      <c r="C23" s="41"/>
      <c r="D23" s="41">
        <f t="shared" si="6"/>
        <v>0</v>
      </c>
      <c r="E23" s="110">
        <v>0.0</v>
      </c>
      <c r="F23" s="110">
        <v>0.0</v>
      </c>
      <c r="G23" s="127">
        <f t="shared" si="7"/>
        <v>0</v>
      </c>
    </row>
    <row r="24" ht="15.75" customHeight="1">
      <c r="A24" s="37" t="s">
        <v>3080</v>
      </c>
      <c r="B24" s="41">
        <v>449340.1</v>
      </c>
      <c r="C24" s="41">
        <v>0.0</v>
      </c>
      <c r="D24" s="41">
        <f t="shared" si="6"/>
        <v>449340.1</v>
      </c>
      <c r="E24" s="110">
        <v>274854.4</v>
      </c>
      <c r="F24" s="110">
        <v>274854.4</v>
      </c>
      <c r="G24" s="127">
        <f t="shared" si="7"/>
        <v>174485.7</v>
      </c>
    </row>
    <row r="25" ht="15.75" customHeight="1">
      <c r="A25" s="37" t="s">
        <v>3081</v>
      </c>
      <c r="B25" s="41">
        <v>1.232416718E7</v>
      </c>
      <c r="C25" s="41">
        <v>1343683.64</v>
      </c>
      <c r="D25" s="41">
        <f t="shared" si="6"/>
        <v>13667850.82</v>
      </c>
      <c r="E25" s="110">
        <v>8309622.76</v>
      </c>
      <c r="F25" s="110">
        <v>8296332.67</v>
      </c>
      <c r="G25" s="127">
        <f t="shared" si="7"/>
        <v>5358228.06</v>
      </c>
    </row>
    <row r="26" ht="15.75" customHeight="1">
      <c r="A26" s="37" t="s">
        <v>3082</v>
      </c>
      <c r="B26" s="126">
        <v>0.0</v>
      </c>
      <c r="C26" s="126">
        <v>0.0</v>
      </c>
      <c r="D26" s="41">
        <f t="shared" si="6"/>
        <v>0</v>
      </c>
      <c r="E26" s="110">
        <v>0.0</v>
      </c>
      <c r="F26" s="110">
        <v>0.0</v>
      </c>
      <c r="G26" s="127">
        <f t="shared" si="7"/>
        <v>0</v>
      </c>
    </row>
    <row r="27" ht="15.75" customHeight="1">
      <c r="A27" s="37" t="s">
        <v>3083</v>
      </c>
      <c r="B27" s="126">
        <f t="shared" ref="B27:G27" si="8">SUM(B28:B36)</f>
        <v>0</v>
      </c>
      <c r="C27" s="126">
        <f t="shared" si="8"/>
        <v>0</v>
      </c>
      <c r="D27" s="127">
        <f t="shared" si="8"/>
        <v>0</v>
      </c>
      <c r="E27" s="126">
        <f t="shared" si="8"/>
        <v>0</v>
      </c>
      <c r="F27" s="126">
        <f t="shared" si="8"/>
        <v>0</v>
      </c>
      <c r="G27" s="127">
        <f t="shared" si="8"/>
        <v>0</v>
      </c>
    </row>
    <row r="28" ht="15.75" customHeight="1">
      <c r="A28" s="99" t="s">
        <v>3084</v>
      </c>
      <c r="B28" s="126">
        <v>0.0</v>
      </c>
      <c r="C28" s="126">
        <v>0.0</v>
      </c>
      <c r="D28" s="41">
        <f t="shared" ref="D28:D36" si="9">B28+C28</f>
        <v>0</v>
      </c>
      <c r="E28" s="126">
        <v>0.0</v>
      </c>
      <c r="F28" s="126">
        <v>0.0</v>
      </c>
      <c r="G28" s="127">
        <f t="shared" ref="G28:G36" si="10">D28-E28</f>
        <v>0</v>
      </c>
    </row>
    <row r="29" ht="15.75" customHeight="1">
      <c r="A29" s="37" t="s">
        <v>3085</v>
      </c>
      <c r="B29" s="126">
        <v>0.0</v>
      </c>
      <c r="C29" s="126">
        <v>0.0</v>
      </c>
      <c r="D29" s="41">
        <f t="shared" si="9"/>
        <v>0</v>
      </c>
      <c r="E29" s="126">
        <v>0.0</v>
      </c>
      <c r="F29" s="126">
        <v>0.0</v>
      </c>
      <c r="G29" s="127">
        <f t="shared" si="10"/>
        <v>0</v>
      </c>
    </row>
    <row r="30" ht="15.75" customHeight="1">
      <c r="A30" s="37" t="s">
        <v>3086</v>
      </c>
      <c r="B30" s="126">
        <v>0.0</v>
      </c>
      <c r="C30" s="126">
        <v>0.0</v>
      </c>
      <c r="D30" s="41">
        <f t="shared" si="9"/>
        <v>0</v>
      </c>
      <c r="E30" s="126">
        <v>0.0</v>
      </c>
      <c r="F30" s="126">
        <v>0.0</v>
      </c>
      <c r="G30" s="127">
        <f t="shared" si="10"/>
        <v>0</v>
      </c>
    </row>
    <row r="31" ht="15.75" customHeight="1">
      <c r="A31" s="37" t="s">
        <v>3087</v>
      </c>
      <c r="B31" s="126">
        <v>0.0</v>
      </c>
      <c r="C31" s="126">
        <v>0.0</v>
      </c>
      <c r="D31" s="41">
        <f t="shared" si="9"/>
        <v>0</v>
      </c>
      <c r="E31" s="126">
        <v>0.0</v>
      </c>
      <c r="F31" s="126">
        <v>0.0</v>
      </c>
      <c r="G31" s="127">
        <f t="shared" si="10"/>
        <v>0</v>
      </c>
    </row>
    <row r="32" ht="15.75" customHeight="1">
      <c r="A32" s="37" t="s">
        <v>3088</v>
      </c>
      <c r="B32" s="126">
        <v>0.0</v>
      </c>
      <c r="C32" s="126">
        <v>0.0</v>
      </c>
      <c r="D32" s="41">
        <f t="shared" si="9"/>
        <v>0</v>
      </c>
      <c r="E32" s="126">
        <v>0.0</v>
      </c>
      <c r="F32" s="126">
        <v>0.0</v>
      </c>
      <c r="G32" s="127">
        <f t="shared" si="10"/>
        <v>0</v>
      </c>
    </row>
    <row r="33" ht="15.75" customHeight="1">
      <c r="A33" s="37" t="s">
        <v>3089</v>
      </c>
      <c r="B33" s="126">
        <v>0.0</v>
      </c>
      <c r="C33" s="126">
        <v>0.0</v>
      </c>
      <c r="D33" s="41">
        <f t="shared" si="9"/>
        <v>0</v>
      </c>
      <c r="E33" s="126">
        <v>0.0</v>
      </c>
      <c r="F33" s="126">
        <v>0.0</v>
      </c>
      <c r="G33" s="127">
        <f t="shared" si="10"/>
        <v>0</v>
      </c>
    </row>
    <row r="34" ht="15.75" customHeight="1">
      <c r="A34" s="37" t="s">
        <v>3090</v>
      </c>
      <c r="B34" s="126">
        <v>0.0</v>
      </c>
      <c r="C34" s="126">
        <v>0.0</v>
      </c>
      <c r="D34" s="41">
        <f t="shared" si="9"/>
        <v>0</v>
      </c>
      <c r="E34" s="126">
        <v>0.0</v>
      </c>
      <c r="F34" s="126">
        <v>0.0</v>
      </c>
      <c r="G34" s="127">
        <f t="shared" si="10"/>
        <v>0</v>
      </c>
    </row>
    <row r="35" ht="15.75" customHeight="1">
      <c r="A35" s="37" t="s">
        <v>3091</v>
      </c>
      <c r="B35" s="126">
        <v>0.0</v>
      </c>
      <c r="C35" s="126">
        <v>0.0</v>
      </c>
      <c r="D35" s="41">
        <f t="shared" si="9"/>
        <v>0</v>
      </c>
      <c r="E35" s="126">
        <v>0.0</v>
      </c>
      <c r="F35" s="126">
        <v>0.0</v>
      </c>
      <c r="G35" s="127">
        <f t="shared" si="10"/>
        <v>0</v>
      </c>
    </row>
    <row r="36" ht="15.75" customHeight="1">
      <c r="A36" s="37" t="s">
        <v>3092</v>
      </c>
      <c r="B36" s="126">
        <v>0.0</v>
      </c>
      <c r="C36" s="126">
        <v>0.0</v>
      </c>
      <c r="D36" s="41">
        <f t="shared" si="9"/>
        <v>0</v>
      </c>
      <c r="E36" s="126">
        <v>0.0</v>
      </c>
      <c r="F36" s="126">
        <v>0.0</v>
      </c>
      <c r="G36" s="127">
        <f t="shared" si="10"/>
        <v>0</v>
      </c>
    </row>
    <row r="37" ht="15.75" customHeight="1">
      <c r="A37" s="99" t="s">
        <v>3093</v>
      </c>
      <c r="B37" s="126">
        <f t="shared" ref="B37:G37" si="11">SUM(B38:B41)</f>
        <v>0</v>
      </c>
      <c r="C37" s="126">
        <f t="shared" si="11"/>
        <v>0</v>
      </c>
      <c r="D37" s="127">
        <f t="shared" si="11"/>
        <v>0</v>
      </c>
      <c r="E37" s="126">
        <f t="shared" si="11"/>
        <v>0</v>
      </c>
      <c r="F37" s="126">
        <f t="shared" si="11"/>
        <v>0</v>
      </c>
      <c r="G37" s="127">
        <f t="shared" si="11"/>
        <v>0</v>
      </c>
    </row>
    <row r="38" ht="15.75" customHeight="1">
      <c r="A38" s="99" t="s">
        <v>3094</v>
      </c>
      <c r="B38" s="126">
        <v>0.0</v>
      </c>
      <c r="C38" s="126">
        <v>0.0</v>
      </c>
      <c r="D38" s="41">
        <f t="shared" ref="D38:D41" si="12">B38+C38</f>
        <v>0</v>
      </c>
      <c r="E38" s="126">
        <v>0.0</v>
      </c>
      <c r="F38" s="126">
        <v>0.0</v>
      </c>
      <c r="G38" s="127">
        <f t="shared" ref="G38:G41" si="13">D38-E38</f>
        <v>0</v>
      </c>
    </row>
    <row r="39" ht="15.75" customHeight="1">
      <c r="A39" s="99" t="s">
        <v>3095</v>
      </c>
      <c r="B39" s="126">
        <v>0.0</v>
      </c>
      <c r="C39" s="126">
        <v>0.0</v>
      </c>
      <c r="D39" s="41">
        <f t="shared" si="12"/>
        <v>0</v>
      </c>
      <c r="E39" s="126">
        <v>0.0</v>
      </c>
      <c r="F39" s="126">
        <v>0.0</v>
      </c>
      <c r="G39" s="127">
        <f t="shared" si="13"/>
        <v>0</v>
      </c>
    </row>
    <row r="40" ht="15.75" customHeight="1">
      <c r="A40" s="99" t="s">
        <v>3096</v>
      </c>
      <c r="B40" s="126">
        <v>0.0</v>
      </c>
      <c r="C40" s="126">
        <v>0.0</v>
      </c>
      <c r="D40" s="41">
        <f t="shared" si="12"/>
        <v>0</v>
      </c>
      <c r="E40" s="126">
        <v>0.0</v>
      </c>
      <c r="F40" s="126">
        <v>0.0</v>
      </c>
      <c r="G40" s="127">
        <f t="shared" si="13"/>
        <v>0</v>
      </c>
    </row>
    <row r="41" ht="15.75" customHeight="1">
      <c r="A41" s="99" t="s">
        <v>3097</v>
      </c>
      <c r="B41" s="126">
        <v>0.0</v>
      </c>
      <c r="C41" s="126">
        <v>0.0</v>
      </c>
      <c r="D41" s="41">
        <f t="shared" si="12"/>
        <v>0</v>
      </c>
      <c r="E41" s="126">
        <v>0.0</v>
      </c>
      <c r="F41" s="126">
        <v>0.0</v>
      </c>
      <c r="G41" s="127">
        <f t="shared" si="13"/>
        <v>0</v>
      </c>
    </row>
    <row r="42" ht="15.75" customHeight="1">
      <c r="A42" s="99"/>
      <c r="B42" s="126"/>
      <c r="C42" s="126"/>
      <c r="D42" s="126"/>
      <c r="E42" s="126"/>
      <c r="F42" s="126"/>
      <c r="G42" s="126"/>
    </row>
    <row r="43" ht="15.75" customHeight="1">
      <c r="A43" s="33" t="s">
        <v>3098</v>
      </c>
      <c r="B43" s="128">
        <f t="shared" ref="B43:G43" si="14">SUM(B44,B53,B61,B71)</f>
        <v>0</v>
      </c>
      <c r="C43" s="128">
        <f t="shared" si="14"/>
        <v>0</v>
      </c>
      <c r="D43" s="129">
        <f t="shared" si="14"/>
        <v>0</v>
      </c>
      <c r="E43" s="128">
        <f t="shared" si="14"/>
        <v>0</v>
      </c>
      <c r="F43" s="128">
        <f t="shared" si="14"/>
        <v>0</v>
      </c>
      <c r="G43" s="129">
        <f t="shared" si="14"/>
        <v>0</v>
      </c>
    </row>
    <row r="44" ht="15.75" customHeight="1">
      <c r="A44" s="37" t="s">
        <v>3099</v>
      </c>
      <c r="B44" s="126">
        <f t="shared" ref="B44:G44" si="15">SUM(B45:B52)</f>
        <v>0</v>
      </c>
      <c r="C44" s="126">
        <f t="shared" si="15"/>
        <v>0</v>
      </c>
      <c r="D44" s="127">
        <f t="shared" si="15"/>
        <v>0</v>
      </c>
      <c r="E44" s="126">
        <f t="shared" si="15"/>
        <v>0</v>
      </c>
      <c r="F44" s="126">
        <f t="shared" si="15"/>
        <v>0</v>
      </c>
      <c r="G44" s="127">
        <f t="shared" si="15"/>
        <v>0</v>
      </c>
    </row>
    <row r="45" ht="15.75" customHeight="1">
      <c r="A45" s="99" t="s">
        <v>3067</v>
      </c>
      <c r="B45" s="126">
        <v>0.0</v>
      </c>
      <c r="C45" s="126">
        <v>0.0</v>
      </c>
      <c r="D45" s="41">
        <f t="shared" ref="D45:D52" si="16">B45+C45</f>
        <v>0</v>
      </c>
      <c r="E45" s="126">
        <v>0.0</v>
      </c>
      <c r="F45" s="126">
        <v>0.0</v>
      </c>
      <c r="G45" s="127">
        <f t="shared" ref="G45:G52" si="17">D45-E45</f>
        <v>0</v>
      </c>
    </row>
    <row r="46" ht="15.75" customHeight="1">
      <c r="A46" s="99" t="s">
        <v>3068</v>
      </c>
      <c r="B46" s="126">
        <v>0.0</v>
      </c>
      <c r="C46" s="126">
        <v>0.0</v>
      </c>
      <c r="D46" s="41">
        <f t="shared" si="16"/>
        <v>0</v>
      </c>
      <c r="E46" s="126">
        <v>0.0</v>
      </c>
      <c r="F46" s="126">
        <v>0.0</v>
      </c>
      <c r="G46" s="127">
        <f t="shared" si="17"/>
        <v>0</v>
      </c>
    </row>
    <row r="47" ht="15.75" customHeight="1">
      <c r="A47" s="99" t="s">
        <v>3069</v>
      </c>
      <c r="B47" s="126">
        <v>0.0</v>
      </c>
      <c r="C47" s="126">
        <v>0.0</v>
      </c>
      <c r="D47" s="41">
        <f t="shared" si="16"/>
        <v>0</v>
      </c>
      <c r="E47" s="126">
        <v>0.0</v>
      </c>
      <c r="F47" s="126">
        <v>0.0</v>
      </c>
      <c r="G47" s="127">
        <f t="shared" si="17"/>
        <v>0</v>
      </c>
    </row>
    <row r="48" ht="15.75" customHeight="1">
      <c r="A48" s="99" t="s">
        <v>3070</v>
      </c>
      <c r="B48" s="126">
        <v>0.0</v>
      </c>
      <c r="C48" s="126">
        <v>0.0</v>
      </c>
      <c r="D48" s="41">
        <f t="shared" si="16"/>
        <v>0</v>
      </c>
      <c r="E48" s="126">
        <v>0.0</v>
      </c>
      <c r="F48" s="126">
        <v>0.0</v>
      </c>
      <c r="G48" s="127">
        <f t="shared" si="17"/>
        <v>0</v>
      </c>
    </row>
    <row r="49" ht="15.75" customHeight="1">
      <c r="A49" s="99" t="s">
        <v>3071</v>
      </c>
      <c r="B49" s="126">
        <v>0.0</v>
      </c>
      <c r="C49" s="126">
        <v>0.0</v>
      </c>
      <c r="D49" s="41">
        <f t="shared" si="16"/>
        <v>0</v>
      </c>
      <c r="E49" s="126">
        <v>0.0</v>
      </c>
      <c r="F49" s="126">
        <v>0.0</v>
      </c>
      <c r="G49" s="127">
        <f t="shared" si="17"/>
        <v>0</v>
      </c>
    </row>
    <row r="50" ht="15.75" customHeight="1">
      <c r="A50" s="99" t="s">
        <v>3072</v>
      </c>
      <c r="B50" s="126">
        <v>0.0</v>
      </c>
      <c r="C50" s="126">
        <v>0.0</v>
      </c>
      <c r="D50" s="41">
        <f t="shared" si="16"/>
        <v>0</v>
      </c>
      <c r="E50" s="126">
        <v>0.0</v>
      </c>
      <c r="F50" s="126">
        <v>0.0</v>
      </c>
      <c r="G50" s="127">
        <f t="shared" si="17"/>
        <v>0</v>
      </c>
    </row>
    <row r="51" ht="15.75" customHeight="1">
      <c r="A51" s="99" t="s">
        <v>3073</v>
      </c>
      <c r="B51" s="126">
        <v>0.0</v>
      </c>
      <c r="C51" s="126">
        <v>0.0</v>
      </c>
      <c r="D51" s="41">
        <f t="shared" si="16"/>
        <v>0</v>
      </c>
      <c r="E51" s="126">
        <v>0.0</v>
      </c>
      <c r="F51" s="126">
        <v>0.0</v>
      </c>
      <c r="G51" s="127">
        <f t="shared" si="17"/>
        <v>0</v>
      </c>
    </row>
    <row r="52" ht="15.75" customHeight="1">
      <c r="A52" s="99" t="s">
        <v>3074</v>
      </c>
      <c r="B52" s="126">
        <v>0.0</v>
      </c>
      <c r="C52" s="126">
        <v>0.0</v>
      </c>
      <c r="D52" s="41">
        <f t="shared" si="16"/>
        <v>0</v>
      </c>
      <c r="E52" s="126">
        <v>0.0</v>
      </c>
      <c r="F52" s="126">
        <v>0.0</v>
      </c>
      <c r="G52" s="127">
        <f t="shared" si="17"/>
        <v>0</v>
      </c>
    </row>
    <row r="53" ht="15.75" customHeight="1">
      <c r="A53" s="37" t="s">
        <v>3075</v>
      </c>
      <c r="B53" s="126">
        <f t="shared" ref="B53:G53" si="18">SUM(B54:B60)</f>
        <v>0</v>
      </c>
      <c r="C53" s="126">
        <f t="shared" si="18"/>
        <v>0</v>
      </c>
      <c r="D53" s="127">
        <f t="shared" si="18"/>
        <v>0</v>
      </c>
      <c r="E53" s="126">
        <f t="shared" si="18"/>
        <v>0</v>
      </c>
      <c r="F53" s="126">
        <f t="shared" si="18"/>
        <v>0</v>
      </c>
      <c r="G53" s="127">
        <f t="shared" si="18"/>
        <v>0</v>
      </c>
    </row>
    <row r="54" ht="15.75" customHeight="1">
      <c r="A54" s="99" t="s">
        <v>3076</v>
      </c>
      <c r="B54" s="126">
        <v>0.0</v>
      </c>
      <c r="C54" s="126">
        <v>0.0</v>
      </c>
      <c r="D54" s="41">
        <f t="shared" ref="D54:D60" si="19">B54+C54</f>
        <v>0</v>
      </c>
      <c r="E54" s="126">
        <v>0.0</v>
      </c>
      <c r="F54" s="126">
        <v>0.0</v>
      </c>
      <c r="G54" s="127">
        <f t="shared" ref="G54:G60" si="20">D54-E54</f>
        <v>0</v>
      </c>
    </row>
    <row r="55" ht="15.75" customHeight="1">
      <c r="A55" s="99" t="s">
        <v>3077</v>
      </c>
      <c r="B55" s="126">
        <v>0.0</v>
      </c>
      <c r="C55" s="126">
        <v>0.0</v>
      </c>
      <c r="D55" s="41">
        <f t="shared" si="19"/>
        <v>0</v>
      </c>
      <c r="E55" s="126">
        <v>0.0</v>
      </c>
      <c r="F55" s="126">
        <v>0.0</v>
      </c>
      <c r="G55" s="127">
        <f t="shared" si="20"/>
        <v>0</v>
      </c>
    </row>
    <row r="56" ht="15.75" customHeight="1">
      <c r="A56" s="99" t="s">
        <v>3078</v>
      </c>
      <c r="B56" s="126">
        <v>0.0</v>
      </c>
      <c r="C56" s="126">
        <v>0.0</v>
      </c>
      <c r="D56" s="41">
        <f t="shared" si="19"/>
        <v>0</v>
      </c>
      <c r="E56" s="126">
        <v>0.0</v>
      </c>
      <c r="F56" s="126">
        <v>0.0</v>
      </c>
      <c r="G56" s="127">
        <f t="shared" si="20"/>
        <v>0</v>
      </c>
    </row>
    <row r="57" ht="15.75" customHeight="1">
      <c r="A57" s="100" t="s">
        <v>3079</v>
      </c>
      <c r="B57" s="126">
        <v>0.0</v>
      </c>
      <c r="C57" s="126">
        <v>0.0</v>
      </c>
      <c r="D57" s="41">
        <f t="shared" si="19"/>
        <v>0</v>
      </c>
      <c r="E57" s="126">
        <v>0.0</v>
      </c>
      <c r="F57" s="126">
        <v>0.0</v>
      </c>
      <c r="G57" s="127">
        <f t="shared" si="20"/>
        <v>0</v>
      </c>
    </row>
    <row r="58" ht="15.75" customHeight="1">
      <c r="A58" s="99" t="s">
        <v>3080</v>
      </c>
      <c r="B58" s="126">
        <v>0.0</v>
      </c>
      <c r="C58" s="126">
        <v>0.0</v>
      </c>
      <c r="D58" s="41">
        <f t="shared" si="19"/>
        <v>0</v>
      </c>
      <c r="E58" s="126">
        <v>0.0</v>
      </c>
      <c r="F58" s="126">
        <v>0.0</v>
      </c>
      <c r="G58" s="127">
        <f t="shared" si="20"/>
        <v>0</v>
      </c>
    </row>
    <row r="59" ht="15.75" customHeight="1">
      <c r="A59" s="99" t="s">
        <v>3081</v>
      </c>
      <c r="B59" s="126">
        <v>0.0</v>
      </c>
      <c r="C59" s="126">
        <v>0.0</v>
      </c>
      <c r="D59" s="41">
        <f t="shared" si="19"/>
        <v>0</v>
      </c>
      <c r="E59" s="126">
        <v>0.0</v>
      </c>
      <c r="F59" s="126">
        <v>0.0</v>
      </c>
      <c r="G59" s="127">
        <f t="shared" si="20"/>
        <v>0</v>
      </c>
    </row>
    <row r="60" ht="15.75" customHeight="1">
      <c r="A60" s="99" t="s">
        <v>3082</v>
      </c>
      <c r="B60" s="126">
        <v>0.0</v>
      </c>
      <c r="C60" s="126">
        <v>0.0</v>
      </c>
      <c r="D60" s="41">
        <f t="shared" si="19"/>
        <v>0</v>
      </c>
      <c r="E60" s="126">
        <v>0.0</v>
      </c>
      <c r="F60" s="126">
        <v>0.0</v>
      </c>
      <c r="G60" s="127">
        <f t="shared" si="20"/>
        <v>0</v>
      </c>
    </row>
    <row r="61" ht="15.75" customHeight="1">
      <c r="A61" s="37" t="s">
        <v>3083</v>
      </c>
      <c r="B61" s="126">
        <f t="shared" ref="B61:G61" si="21">SUM(B62:B70)</f>
        <v>0</v>
      </c>
      <c r="C61" s="126">
        <f t="shared" si="21"/>
        <v>0</v>
      </c>
      <c r="D61" s="127">
        <f t="shared" si="21"/>
        <v>0</v>
      </c>
      <c r="E61" s="126">
        <f t="shared" si="21"/>
        <v>0</v>
      </c>
      <c r="F61" s="126">
        <f t="shared" si="21"/>
        <v>0</v>
      </c>
      <c r="G61" s="127">
        <f t="shared" si="21"/>
        <v>0</v>
      </c>
    </row>
    <row r="62" ht="15.75" customHeight="1">
      <c r="A62" s="99" t="s">
        <v>3084</v>
      </c>
      <c r="B62" s="126">
        <v>0.0</v>
      </c>
      <c r="C62" s="126">
        <v>0.0</v>
      </c>
      <c r="D62" s="41">
        <f t="shared" ref="D62:D70" si="22">B62+C62</f>
        <v>0</v>
      </c>
      <c r="E62" s="126">
        <v>0.0</v>
      </c>
      <c r="F62" s="126">
        <v>0.0</v>
      </c>
      <c r="G62" s="127">
        <f t="shared" ref="G62:G70" si="23">D62-E62</f>
        <v>0</v>
      </c>
    </row>
    <row r="63" ht="15.75" customHeight="1">
      <c r="A63" s="99" t="s">
        <v>3085</v>
      </c>
      <c r="B63" s="126">
        <v>0.0</v>
      </c>
      <c r="C63" s="126">
        <v>0.0</v>
      </c>
      <c r="D63" s="41">
        <f t="shared" si="22"/>
        <v>0</v>
      </c>
      <c r="E63" s="126">
        <v>0.0</v>
      </c>
      <c r="F63" s="126">
        <v>0.0</v>
      </c>
      <c r="G63" s="127">
        <f t="shared" si="23"/>
        <v>0</v>
      </c>
    </row>
    <row r="64" ht="15.75" customHeight="1">
      <c r="A64" s="99" t="s">
        <v>3086</v>
      </c>
      <c r="B64" s="126">
        <v>0.0</v>
      </c>
      <c r="C64" s="126">
        <v>0.0</v>
      </c>
      <c r="D64" s="41">
        <f t="shared" si="22"/>
        <v>0</v>
      </c>
      <c r="E64" s="126">
        <v>0.0</v>
      </c>
      <c r="F64" s="126">
        <v>0.0</v>
      </c>
      <c r="G64" s="127">
        <f t="shared" si="23"/>
        <v>0</v>
      </c>
    </row>
    <row r="65" ht="15.75" customHeight="1">
      <c r="A65" s="99" t="s">
        <v>3087</v>
      </c>
      <c r="B65" s="126">
        <v>0.0</v>
      </c>
      <c r="C65" s="126">
        <v>0.0</v>
      </c>
      <c r="D65" s="41">
        <f t="shared" si="22"/>
        <v>0</v>
      </c>
      <c r="E65" s="126">
        <v>0.0</v>
      </c>
      <c r="F65" s="126">
        <v>0.0</v>
      </c>
      <c r="G65" s="127">
        <f t="shared" si="23"/>
        <v>0</v>
      </c>
    </row>
    <row r="66" ht="15.75" customHeight="1">
      <c r="A66" s="99" t="s">
        <v>3088</v>
      </c>
      <c r="B66" s="126">
        <v>0.0</v>
      </c>
      <c r="C66" s="126">
        <v>0.0</v>
      </c>
      <c r="D66" s="41">
        <f t="shared" si="22"/>
        <v>0</v>
      </c>
      <c r="E66" s="126">
        <v>0.0</v>
      </c>
      <c r="F66" s="126">
        <v>0.0</v>
      </c>
      <c r="G66" s="127">
        <f t="shared" si="23"/>
        <v>0</v>
      </c>
    </row>
    <row r="67" ht="15.75" customHeight="1">
      <c r="A67" s="99" t="s">
        <v>3089</v>
      </c>
      <c r="B67" s="126">
        <v>0.0</v>
      </c>
      <c r="C67" s="126">
        <v>0.0</v>
      </c>
      <c r="D67" s="41">
        <f t="shared" si="22"/>
        <v>0</v>
      </c>
      <c r="E67" s="126">
        <v>0.0</v>
      </c>
      <c r="F67" s="126">
        <v>0.0</v>
      </c>
      <c r="G67" s="127">
        <f t="shared" si="23"/>
        <v>0</v>
      </c>
    </row>
    <row r="68" ht="15.75" customHeight="1">
      <c r="A68" s="99" t="s">
        <v>3090</v>
      </c>
      <c r="B68" s="126">
        <v>0.0</v>
      </c>
      <c r="C68" s="126">
        <v>0.0</v>
      </c>
      <c r="D68" s="41">
        <f t="shared" si="22"/>
        <v>0</v>
      </c>
      <c r="E68" s="126">
        <v>0.0</v>
      </c>
      <c r="F68" s="126">
        <v>0.0</v>
      </c>
      <c r="G68" s="127">
        <f t="shared" si="23"/>
        <v>0</v>
      </c>
    </row>
    <row r="69" ht="15.75" customHeight="1">
      <c r="A69" s="99" t="s">
        <v>3091</v>
      </c>
      <c r="B69" s="126">
        <v>0.0</v>
      </c>
      <c r="C69" s="126">
        <v>0.0</v>
      </c>
      <c r="D69" s="41">
        <f t="shared" si="22"/>
        <v>0</v>
      </c>
      <c r="E69" s="126">
        <v>0.0</v>
      </c>
      <c r="F69" s="126">
        <v>0.0</v>
      </c>
      <c r="G69" s="127">
        <f t="shared" si="23"/>
        <v>0</v>
      </c>
    </row>
    <row r="70" ht="15.75" customHeight="1">
      <c r="A70" s="99" t="s">
        <v>3092</v>
      </c>
      <c r="B70" s="126">
        <v>0.0</v>
      </c>
      <c r="C70" s="126">
        <v>0.0</v>
      </c>
      <c r="D70" s="41">
        <f t="shared" si="22"/>
        <v>0</v>
      </c>
      <c r="E70" s="126">
        <v>0.0</v>
      </c>
      <c r="F70" s="126">
        <v>0.0</v>
      </c>
      <c r="G70" s="127">
        <f t="shared" si="23"/>
        <v>0</v>
      </c>
    </row>
    <row r="71" ht="15.75" customHeight="1">
      <c r="A71" s="99" t="s">
        <v>3100</v>
      </c>
      <c r="B71" s="130">
        <f t="shared" ref="B71:G71" si="24">SUM(B72:B75)</f>
        <v>0</v>
      </c>
      <c r="C71" s="130">
        <f t="shared" si="24"/>
        <v>0</v>
      </c>
      <c r="D71" s="131">
        <f t="shared" si="24"/>
        <v>0</v>
      </c>
      <c r="E71" s="130">
        <f t="shared" si="24"/>
        <v>0</v>
      </c>
      <c r="F71" s="130">
        <f t="shared" si="24"/>
        <v>0</v>
      </c>
      <c r="G71" s="131">
        <f t="shared" si="24"/>
        <v>0</v>
      </c>
    </row>
    <row r="72" ht="15.75" customHeight="1">
      <c r="A72" s="99" t="s">
        <v>3094</v>
      </c>
      <c r="B72" s="126">
        <v>0.0</v>
      </c>
      <c r="C72" s="126">
        <v>0.0</v>
      </c>
      <c r="D72" s="41">
        <f t="shared" ref="D72:D75" si="25">B72+C72</f>
        <v>0</v>
      </c>
      <c r="E72" s="126">
        <v>0.0</v>
      </c>
      <c r="F72" s="126">
        <v>0.0</v>
      </c>
      <c r="G72" s="127">
        <f t="shared" ref="G72:G75" si="26">D72-E72</f>
        <v>0</v>
      </c>
    </row>
    <row r="73" ht="15.75" customHeight="1">
      <c r="A73" s="99" t="s">
        <v>3095</v>
      </c>
      <c r="B73" s="126">
        <v>0.0</v>
      </c>
      <c r="C73" s="126">
        <v>0.0</v>
      </c>
      <c r="D73" s="41">
        <f t="shared" si="25"/>
        <v>0</v>
      </c>
      <c r="E73" s="126">
        <v>0.0</v>
      </c>
      <c r="F73" s="126">
        <v>0.0</v>
      </c>
      <c r="G73" s="127">
        <f t="shared" si="26"/>
        <v>0</v>
      </c>
    </row>
    <row r="74" ht="15.75" customHeight="1">
      <c r="A74" s="99" t="s">
        <v>3096</v>
      </c>
      <c r="B74" s="126">
        <v>0.0</v>
      </c>
      <c r="C74" s="126">
        <v>0.0</v>
      </c>
      <c r="D74" s="41">
        <f t="shared" si="25"/>
        <v>0</v>
      </c>
      <c r="E74" s="126">
        <v>0.0</v>
      </c>
      <c r="F74" s="126">
        <v>0.0</v>
      </c>
      <c r="G74" s="127">
        <f t="shared" si="26"/>
        <v>0</v>
      </c>
    </row>
    <row r="75" ht="15.75" customHeight="1">
      <c r="A75" s="99" t="s">
        <v>3097</v>
      </c>
      <c r="B75" s="126">
        <v>0.0</v>
      </c>
      <c r="C75" s="126">
        <v>0.0</v>
      </c>
      <c r="D75" s="41">
        <f t="shared" si="25"/>
        <v>0</v>
      </c>
      <c r="E75" s="126">
        <v>0.0</v>
      </c>
      <c r="F75" s="126">
        <v>0.0</v>
      </c>
      <c r="G75" s="127">
        <f t="shared" si="26"/>
        <v>0</v>
      </c>
    </row>
    <row r="76" ht="15.75" customHeight="1">
      <c r="A76" s="34"/>
      <c r="B76" s="126"/>
      <c r="C76" s="126"/>
      <c r="D76" s="126"/>
      <c r="E76" s="126"/>
      <c r="F76" s="126"/>
      <c r="G76" s="126"/>
    </row>
    <row r="77" ht="15.75" customHeight="1">
      <c r="A77" s="33" t="s">
        <v>2985</v>
      </c>
      <c r="B77" s="128">
        <f t="shared" ref="B77:G77" si="27">B43+B9</f>
        <v>27762145.96</v>
      </c>
      <c r="C77" s="128">
        <f t="shared" si="27"/>
        <v>2934962.73</v>
      </c>
      <c r="D77" s="129">
        <f t="shared" si="27"/>
        <v>30697108.69</v>
      </c>
      <c r="E77" s="129">
        <f t="shared" si="27"/>
        <v>19436785.28</v>
      </c>
      <c r="F77" s="129">
        <f t="shared" si="27"/>
        <v>19378131.61</v>
      </c>
      <c r="G77" s="129">
        <f t="shared" si="27"/>
        <v>11260323.41</v>
      </c>
    </row>
    <row r="78" ht="15.75" customHeight="1">
      <c r="A78" s="57"/>
      <c r="B78" s="132"/>
      <c r="C78" s="132"/>
      <c r="D78" s="132"/>
      <c r="E78" s="132"/>
      <c r="F78" s="132"/>
      <c r="G78" s="132"/>
      <c r="H78" s="5"/>
    </row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A1:G1"/>
    <mergeCell ref="A2:G2"/>
    <mergeCell ref="A3:G3"/>
    <mergeCell ref="A4:G4"/>
    <mergeCell ref="A5:G5"/>
    <mergeCell ref="A6:G6"/>
    <mergeCell ref="B7:F7"/>
    <mergeCell ref="G7:G8"/>
    <mergeCell ref="A7:A8"/>
  </mergeCells>
  <dataValidations>
    <dataValidation type="decimal" allowBlank="1" showErrorMessage="1" sqref="B9:G77">
      <formula1>-1.79769313486231E100</formula1>
      <formula2>1.79769313486231E100</formula2>
    </dataValidation>
  </dataValidations>
  <printOptions/>
  <pageMargins bottom="0.75" footer="0.0" header="0.0" left="0.7" right="0.7" top="0.75"/>
  <pageSetup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80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2982</v>
      </c>
      <c r="Q1" t="s">
        <v>2808</v>
      </c>
      <c r="R1" t="s">
        <v>2809</v>
      </c>
      <c r="S1" t="s">
        <v>2741</v>
      </c>
      <c r="T1" t="s">
        <v>2983</v>
      </c>
      <c r="U1" t="s">
        <v>2984</v>
      </c>
    </row>
    <row r="2">
      <c r="A2" t="str">
        <f t="shared" ref="A2:A68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6,3,1,0,0,0,0</v>
      </c>
      <c r="B2">
        <v>6.0</v>
      </c>
      <c r="C2">
        <v>3.0</v>
      </c>
      <c r="D2">
        <v>1.0</v>
      </c>
      <c r="I2" t="s">
        <v>2748</v>
      </c>
      <c r="P2" s="48">
        <f>'Formato 6 c)'!B9</f>
        <v>27762145.96</v>
      </c>
      <c r="Q2" s="48">
        <f>'Formato 6 c)'!C9</f>
        <v>2934962.73</v>
      </c>
      <c r="R2" s="48">
        <f>'Formato 6 c)'!D9</f>
        <v>30697108.69</v>
      </c>
      <c r="S2" s="48">
        <f>'Formato 6 c)'!E9</f>
        <v>19436785.28</v>
      </c>
      <c r="T2" s="48">
        <f>'Formato 6 c)'!F9</f>
        <v>19378131.61</v>
      </c>
      <c r="U2" s="48">
        <f>'Formato 6 c)'!G9</f>
        <v>11260323.41</v>
      </c>
    </row>
    <row r="3">
      <c r="A3" s="5" t="str">
        <f t="shared" si="1"/>
        <v>6,3,1,1,0,0,0</v>
      </c>
      <c r="B3">
        <v>6.0</v>
      </c>
      <c r="C3">
        <v>3.0</v>
      </c>
      <c r="D3">
        <v>1.0</v>
      </c>
      <c r="E3">
        <v>1.0</v>
      </c>
      <c r="J3" t="s">
        <v>3101</v>
      </c>
      <c r="P3" s="48">
        <f>'Formato 6 c)'!B10</f>
        <v>13410753.08</v>
      </c>
      <c r="Q3" s="48">
        <f>'Formato 6 c)'!C10</f>
        <v>1247425.73</v>
      </c>
      <c r="R3" s="48">
        <f>'Formato 6 c)'!D10</f>
        <v>14658178.81</v>
      </c>
      <c r="S3" s="48">
        <f>'Formato 6 c)'!E10</f>
        <v>9646267.96</v>
      </c>
      <c r="T3" s="48">
        <f>'Formato 6 c)'!F10</f>
        <v>9600904.38</v>
      </c>
      <c r="U3" s="48">
        <f>'Formato 6 c)'!G10</f>
        <v>5011910.85</v>
      </c>
      <c r="V3" s="48"/>
    </row>
    <row r="4">
      <c r="A4" s="5" t="str">
        <f t="shared" si="1"/>
        <v>6,3,1,1,1,0,0</v>
      </c>
      <c r="B4">
        <v>6.0</v>
      </c>
      <c r="C4">
        <v>3.0</v>
      </c>
      <c r="D4">
        <v>1.0</v>
      </c>
      <c r="E4">
        <v>1.0</v>
      </c>
      <c r="F4">
        <v>1.0</v>
      </c>
      <c r="K4" t="s">
        <v>3102</v>
      </c>
      <c r="P4" s="48">
        <f>'Formato 6 c)'!B11</f>
        <v>0</v>
      </c>
      <c r="Q4" s="48">
        <f>'Formato 6 c)'!C11</f>
        <v>0</v>
      </c>
      <c r="R4" s="48">
        <f>'Formato 6 c)'!D11</f>
        <v>0</v>
      </c>
      <c r="S4" s="48">
        <f>'Formato 6 c)'!E11</f>
        <v>0</v>
      </c>
      <c r="T4" s="48">
        <f>'Formato 6 c)'!F11</f>
        <v>0</v>
      </c>
      <c r="U4" s="48">
        <f>'Formato 6 c)'!G11</f>
        <v>0</v>
      </c>
      <c r="V4" s="48"/>
    </row>
    <row r="5">
      <c r="A5" s="5" t="str">
        <f t="shared" si="1"/>
        <v>6,3,1,1,2,0,0</v>
      </c>
      <c r="B5">
        <v>6.0</v>
      </c>
      <c r="C5">
        <v>3.0</v>
      </c>
      <c r="D5">
        <v>1.0</v>
      </c>
      <c r="E5">
        <v>1.0</v>
      </c>
      <c r="F5">
        <v>2.0</v>
      </c>
      <c r="K5" t="s">
        <v>3103</v>
      </c>
      <c r="P5" s="48">
        <f>'Formato 6 c)'!B12</f>
        <v>0</v>
      </c>
      <c r="Q5" s="48">
        <f>'Formato 6 c)'!C12</f>
        <v>0</v>
      </c>
      <c r="R5" s="48">
        <f>'Formato 6 c)'!D12</f>
        <v>0</v>
      </c>
      <c r="S5" s="48">
        <f>'Formato 6 c)'!E12</f>
        <v>0</v>
      </c>
      <c r="T5" s="48">
        <f>'Formato 6 c)'!F12</f>
        <v>0</v>
      </c>
      <c r="U5" s="48">
        <f>'Formato 6 c)'!G12</f>
        <v>0</v>
      </c>
      <c r="V5" s="48"/>
    </row>
    <row r="6">
      <c r="A6" s="5" t="str">
        <f t="shared" si="1"/>
        <v>6,3,1,1,3,0,0</v>
      </c>
      <c r="B6">
        <v>6.0</v>
      </c>
      <c r="C6">
        <v>3.0</v>
      </c>
      <c r="D6">
        <v>1.0</v>
      </c>
      <c r="E6">
        <v>1.0</v>
      </c>
      <c r="F6">
        <v>3.0</v>
      </c>
      <c r="K6" t="s">
        <v>3104</v>
      </c>
      <c r="P6" s="48">
        <f>'Formato 6 c)'!B13</f>
        <v>165347.52</v>
      </c>
      <c r="Q6" s="48">
        <f>'Formato 6 c)'!C13</f>
        <v>0</v>
      </c>
      <c r="R6" s="48">
        <f>'Formato 6 c)'!D13</f>
        <v>165347.52</v>
      </c>
      <c r="S6" s="48">
        <f>'Formato 6 c)'!E13</f>
        <v>54371.19</v>
      </c>
      <c r="T6" s="48">
        <f>'Formato 6 c)'!F13</f>
        <v>54371.19</v>
      </c>
      <c r="U6" s="48">
        <f>'Formato 6 c)'!G13</f>
        <v>110976.33</v>
      </c>
      <c r="V6" s="48"/>
    </row>
    <row r="7">
      <c r="A7" s="5" t="str">
        <f t="shared" si="1"/>
        <v>6,3,1,1,4,0,0</v>
      </c>
      <c r="B7">
        <v>6.0</v>
      </c>
      <c r="C7">
        <v>3.0</v>
      </c>
      <c r="D7">
        <v>1.0</v>
      </c>
      <c r="E7">
        <v>1.0</v>
      </c>
      <c r="F7">
        <v>4.0</v>
      </c>
      <c r="K7" t="s">
        <v>3106</v>
      </c>
      <c r="P7" s="48" t="str">
        <f>'Formato 6 c)'!B14</f>
        <v/>
      </c>
      <c r="Q7" s="48" t="str">
        <f>'Formato 6 c)'!C14</f>
        <v/>
      </c>
      <c r="R7" s="48">
        <f>'Formato 6 c)'!D14</f>
        <v>0</v>
      </c>
      <c r="S7" s="48">
        <f>'Formato 6 c)'!E14</f>
        <v>0</v>
      </c>
      <c r="T7" s="48">
        <f>'Formato 6 c)'!F14</f>
        <v>0</v>
      </c>
      <c r="U7" s="48">
        <f>'Formato 6 c)'!G14</f>
        <v>0</v>
      </c>
      <c r="V7" s="48"/>
      <c r="W7" s="48"/>
      <c r="X7" s="48"/>
      <c r="Y7" s="48"/>
    </row>
    <row r="8">
      <c r="A8" s="5" t="str">
        <f t="shared" si="1"/>
        <v>6,3,1,1,5,0,0</v>
      </c>
      <c r="B8">
        <v>6.0</v>
      </c>
      <c r="C8">
        <v>3.0</v>
      </c>
      <c r="D8">
        <v>1.0</v>
      </c>
      <c r="E8">
        <v>1.0</v>
      </c>
      <c r="F8">
        <v>5.0</v>
      </c>
      <c r="K8" t="s">
        <v>3109</v>
      </c>
      <c r="P8" s="48">
        <f>'Formato 6 c)'!B15</f>
        <v>8066246.29</v>
      </c>
      <c r="Q8" s="48">
        <f>'Formato 6 c)'!C15</f>
        <v>1247425.73</v>
      </c>
      <c r="R8" s="48">
        <f>'Formato 6 c)'!D15</f>
        <v>9313672.02</v>
      </c>
      <c r="S8" s="48">
        <f>'Formato 6 c)'!E15</f>
        <v>5935403.36</v>
      </c>
      <c r="T8" s="48">
        <f>'Formato 6 c)'!F15</f>
        <v>5890759.78</v>
      </c>
      <c r="U8" s="48">
        <f>'Formato 6 c)'!G15</f>
        <v>3378268.66</v>
      </c>
    </row>
    <row r="9">
      <c r="A9" s="5" t="str">
        <f t="shared" si="1"/>
        <v>6,3,1,1,6,0,0</v>
      </c>
      <c r="B9">
        <v>6.0</v>
      </c>
      <c r="C9">
        <v>3.0</v>
      </c>
      <c r="D9">
        <v>1.0</v>
      </c>
      <c r="E9">
        <v>1.0</v>
      </c>
      <c r="F9">
        <v>6.0</v>
      </c>
      <c r="K9" t="s">
        <v>3111</v>
      </c>
      <c r="P9" s="48" t="str">
        <f>'Formato 6 c)'!B16</f>
        <v/>
      </c>
      <c r="Q9" s="48" t="str">
        <f>'Formato 6 c)'!C16</f>
        <v/>
      </c>
      <c r="R9" s="48">
        <f>'Formato 6 c)'!D16</f>
        <v>0</v>
      </c>
      <c r="S9" s="48">
        <f>'Formato 6 c)'!E16</f>
        <v>0</v>
      </c>
      <c r="T9" s="48">
        <f>'Formato 6 c)'!F16</f>
        <v>0</v>
      </c>
      <c r="U9" s="48">
        <f>'Formato 6 c)'!G16</f>
        <v>0</v>
      </c>
    </row>
    <row r="10">
      <c r="A10" s="5" t="str">
        <f t="shared" si="1"/>
        <v>6,3,1,1,7,0,0</v>
      </c>
      <c r="B10">
        <v>6.0</v>
      </c>
      <c r="C10">
        <v>3.0</v>
      </c>
      <c r="D10">
        <v>1.0</v>
      </c>
      <c r="E10">
        <v>1.0</v>
      </c>
      <c r="F10">
        <v>7.0</v>
      </c>
      <c r="K10" t="s">
        <v>3112</v>
      </c>
      <c r="P10" s="48" t="str">
        <f>'Formato 6 c)'!B17</f>
        <v/>
      </c>
      <c r="Q10" s="48" t="str">
        <f>'Formato 6 c)'!C17</f>
        <v/>
      </c>
      <c r="R10" s="48">
        <f>'Formato 6 c)'!D17</f>
        <v>0</v>
      </c>
      <c r="S10" s="48">
        <f>'Formato 6 c)'!E17</f>
        <v>0</v>
      </c>
      <c r="T10" s="48">
        <f>'Formato 6 c)'!F17</f>
        <v>0</v>
      </c>
      <c r="U10" s="48">
        <f>'Formato 6 c)'!G17</f>
        <v>0</v>
      </c>
    </row>
    <row r="11">
      <c r="A11" s="5" t="str">
        <f t="shared" si="1"/>
        <v>6,3,1,1,8,0,0</v>
      </c>
      <c r="B11">
        <v>6.0</v>
      </c>
      <c r="C11">
        <v>3.0</v>
      </c>
      <c r="D11">
        <v>1.0</v>
      </c>
      <c r="E11">
        <v>1.0</v>
      </c>
      <c r="F11">
        <v>8.0</v>
      </c>
      <c r="K11" t="s">
        <v>3013</v>
      </c>
      <c r="P11" s="48">
        <f>'Formato 6 c)'!B18</f>
        <v>5179159.27</v>
      </c>
      <c r="Q11" s="48">
        <f>'Formato 6 c)'!C18</f>
        <v>0</v>
      </c>
      <c r="R11" s="48">
        <f>'Formato 6 c)'!D18</f>
        <v>5179159.27</v>
      </c>
      <c r="S11" s="48">
        <f>'Formato 6 c)'!E18</f>
        <v>3656493.41</v>
      </c>
      <c r="T11" s="48">
        <f>'Formato 6 c)'!F18</f>
        <v>3655773.41</v>
      </c>
      <c r="U11" s="48">
        <f>'Formato 6 c)'!G18</f>
        <v>1522665.86</v>
      </c>
    </row>
    <row r="12">
      <c r="A12" s="5" t="str">
        <f t="shared" si="1"/>
        <v>6,3,1,2,0,0,0</v>
      </c>
      <c r="B12">
        <v>6.0</v>
      </c>
      <c r="C12">
        <v>3.0</v>
      </c>
      <c r="D12">
        <v>1.0</v>
      </c>
      <c r="E12">
        <v>2.0</v>
      </c>
      <c r="J12" t="s">
        <v>3115</v>
      </c>
      <c r="N12" s="5"/>
      <c r="P12" s="48">
        <f>'Formato 6 c)'!B19</f>
        <v>14351392.88</v>
      </c>
      <c r="Q12" s="48">
        <f>'Formato 6 c)'!C19</f>
        <v>1687537</v>
      </c>
      <c r="R12" s="48">
        <f>'Formato 6 c)'!D19</f>
        <v>16038929.88</v>
      </c>
      <c r="S12" s="48">
        <f>'Formato 6 c)'!E19</f>
        <v>9790517.32</v>
      </c>
      <c r="T12" s="48">
        <f>'Formato 6 c)'!F19</f>
        <v>9777227.23</v>
      </c>
      <c r="U12" s="48">
        <f>'Formato 6 c)'!G19</f>
        <v>6248412.56</v>
      </c>
    </row>
    <row r="13">
      <c r="A13" s="5" t="str">
        <f t="shared" si="1"/>
        <v>6,3,1,2,1,0,0</v>
      </c>
      <c r="B13">
        <v>6.0</v>
      </c>
      <c r="C13">
        <v>3.0</v>
      </c>
      <c r="D13">
        <v>1.0</v>
      </c>
      <c r="E13">
        <v>2.0</v>
      </c>
      <c r="F13">
        <v>1.0</v>
      </c>
      <c r="K13" t="s">
        <v>3118</v>
      </c>
      <c r="P13" s="48">
        <f>'Formato 6 c)'!B20</f>
        <v>0</v>
      </c>
      <c r="Q13" s="48">
        <f>'Formato 6 c)'!C20</f>
        <v>0</v>
      </c>
      <c r="R13" s="48">
        <f>'Formato 6 c)'!D20</f>
        <v>0</v>
      </c>
      <c r="S13" s="48">
        <f>'Formato 6 c)'!E20</f>
        <v>0</v>
      </c>
      <c r="T13" s="48">
        <f>'Formato 6 c)'!F20</f>
        <v>0</v>
      </c>
      <c r="U13" s="48">
        <f>'Formato 6 c)'!G20</f>
        <v>0</v>
      </c>
    </row>
    <row r="14">
      <c r="A14" s="5" t="str">
        <f t="shared" si="1"/>
        <v>6,3,1,2,2,0,0</v>
      </c>
      <c r="B14">
        <v>6.0</v>
      </c>
      <c r="C14">
        <v>3.0</v>
      </c>
      <c r="D14">
        <v>1.0</v>
      </c>
      <c r="E14">
        <v>2.0</v>
      </c>
      <c r="F14">
        <v>2.0</v>
      </c>
      <c r="K14" t="s">
        <v>3121</v>
      </c>
      <c r="P14" s="48">
        <f>'Formato 6 c)'!B21</f>
        <v>0</v>
      </c>
      <c r="Q14" s="48">
        <f>'Formato 6 c)'!C21</f>
        <v>0</v>
      </c>
      <c r="R14" s="48">
        <f>'Formato 6 c)'!D21</f>
        <v>0</v>
      </c>
      <c r="S14" s="48">
        <f>'Formato 6 c)'!E21</f>
        <v>0</v>
      </c>
      <c r="T14" s="48">
        <f>'Formato 6 c)'!F21</f>
        <v>0</v>
      </c>
      <c r="U14" s="48">
        <f>'Formato 6 c)'!G21</f>
        <v>0</v>
      </c>
    </row>
    <row r="15">
      <c r="A15" s="5" t="str">
        <f t="shared" si="1"/>
        <v>6,3,1,2,3,0,0</v>
      </c>
      <c r="B15">
        <v>6.0</v>
      </c>
      <c r="C15">
        <v>3.0</v>
      </c>
      <c r="D15">
        <v>1.0</v>
      </c>
      <c r="E15">
        <v>2.0</v>
      </c>
      <c r="F15">
        <v>3.0</v>
      </c>
      <c r="K15" t="s">
        <v>3124</v>
      </c>
      <c r="P15" s="48">
        <f>'Formato 6 c)'!B22</f>
        <v>1577885.6</v>
      </c>
      <c r="Q15" s="48">
        <f>'Formato 6 c)'!C22</f>
        <v>343853.36</v>
      </c>
      <c r="R15" s="48">
        <f>'Formato 6 c)'!D22</f>
        <v>1921738.96</v>
      </c>
      <c r="S15" s="48">
        <f>'Formato 6 c)'!E22</f>
        <v>1206040.16</v>
      </c>
      <c r="T15" s="48">
        <f>'Formato 6 c)'!F22</f>
        <v>1206040.16</v>
      </c>
      <c r="U15" s="48">
        <f>'Formato 6 c)'!G22</f>
        <v>715698.8</v>
      </c>
    </row>
    <row r="16">
      <c r="A16" s="5" t="str">
        <f t="shared" si="1"/>
        <v>6,3,1,2,4,0,0</v>
      </c>
      <c r="B16">
        <v>6.0</v>
      </c>
      <c r="C16">
        <v>3.0</v>
      </c>
      <c r="D16">
        <v>1.0</v>
      </c>
      <c r="E16">
        <v>2.0</v>
      </c>
      <c r="F16">
        <v>4.0</v>
      </c>
      <c r="K16" t="s">
        <v>3128</v>
      </c>
      <c r="P16" s="48" t="str">
        <f>'Formato 6 c)'!B23</f>
        <v/>
      </c>
      <c r="Q16" s="48" t="str">
        <f>'Formato 6 c)'!C23</f>
        <v/>
      </c>
      <c r="R16" s="48">
        <f>'Formato 6 c)'!D23</f>
        <v>0</v>
      </c>
      <c r="S16" s="48">
        <f>'Formato 6 c)'!E23</f>
        <v>0</v>
      </c>
      <c r="T16" s="48">
        <f>'Formato 6 c)'!F23</f>
        <v>0</v>
      </c>
      <c r="U16" s="48">
        <f>'Formato 6 c)'!G23</f>
        <v>0</v>
      </c>
    </row>
    <row r="17">
      <c r="A17" s="5" t="str">
        <f t="shared" si="1"/>
        <v>6,3,1,2,5,0,0</v>
      </c>
      <c r="B17">
        <v>6.0</v>
      </c>
      <c r="C17">
        <v>3.0</v>
      </c>
      <c r="D17">
        <v>1.0</v>
      </c>
      <c r="E17">
        <v>2.0</v>
      </c>
      <c r="F17">
        <v>5.0</v>
      </c>
      <c r="K17" t="s">
        <v>3129</v>
      </c>
      <c r="P17" s="48">
        <f>'Formato 6 c)'!B24</f>
        <v>449340.1</v>
      </c>
      <c r="Q17" s="48">
        <f>'Formato 6 c)'!C24</f>
        <v>0</v>
      </c>
      <c r="R17" s="48">
        <f>'Formato 6 c)'!D24</f>
        <v>449340.1</v>
      </c>
      <c r="S17" s="48">
        <f>'Formato 6 c)'!E24</f>
        <v>274854.4</v>
      </c>
      <c r="T17" s="48">
        <f>'Formato 6 c)'!F24</f>
        <v>274854.4</v>
      </c>
      <c r="U17" s="48">
        <f>'Formato 6 c)'!G24</f>
        <v>174485.7</v>
      </c>
    </row>
    <row r="18">
      <c r="A18" s="5" t="str">
        <f t="shared" si="1"/>
        <v>6,3,1,2,6,0,0</v>
      </c>
      <c r="B18">
        <v>6.0</v>
      </c>
      <c r="C18">
        <v>3.0</v>
      </c>
      <c r="D18">
        <v>1.0</v>
      </c>
      <c r="E18">
        <v>2.0</v>
      </c>
      <c r="F18">
        <v>6.0</v>
      </c>
      <c r="K18" t="s">
        <v>3130</v>
      </c>
      <c r="P18" s="48">
        <f>'Formato 6 c)'!B25</f>
        <v>12324167.18</v>
      </c>
      <c r="Q18" s="48">
        <f>'Formato 6 c)'!C25</f>
        <v>1343683.64</v>
      </c>
      <c r="R18" s="48">
        <f>'Formato 6 c)'!D25</f>
        <v>13667850.82</v>
      </c>
      <c r="S18" s="48">
        <f>'Formato 6 c)'!E25</f>
        <v>8309622.76</v>
      </c>
      <c r="T18" s="48">
        <f>'Formato 6 c)'!F25</f>
        <v>8296332.67</v>
      </c>
      <c r="U18" s="48">
        <f>'Formato 6 c)'!G25</f>
        <v>5358228.06</v>
      </c>
    </row>
    <row r="19">
      <c r="A19" s="5" t="str">
        <f t="shared" si="1"/>
        <v>6,3,1,2,7,0,0</v>
      </c>
      <c r="B19">
        <v>6.0</v>
      </c>
      <c r="C19">
        <v>3.0</v>
      </c>
      <c r="D19">
        <v>1.0</v>
      </c>
      <c r="E19">
        <v>2.0</v>
      </c>
      <c r="F19">
        <v>7.0</v>
      </c>
      <c r="K19" t="s">
        <v>3131</v>
      </c>
      <c r="P19" s="48">
        <f>'Formato 6 c)'!B26</f>
        <v>0</v>
      </c>
      <c r="Q19" s="48">
        <f>'Formato 6 c)'!C26</f>
        <v>0</v>
      </c>
      <c r="R19" s="48">
        <f>'Formato 6 c)'!D26</f>
        <v>0</v>
      </c>
      <c r="S19" s="48">
        <f>'Formato 6 c)'!E26</f>
        <v>0</v>
      </c>
      <c r="T19" s="48">
        <f>'Formato 6 c)'!F26</f>
        <v>0</v>
      </c>
      <c r="U19" s="48">
        <f>'Formato 6 c)'!G26</f>
        <v>0</v>
      </c>
    </row>
    <row r="20">
      <c r="A20" s="5" t="str">
        <f t="shared" si="1"/>
        <v>6,3,1,3,0,0,0</v>
      </c>
      <c r="B20">
        <v>6.0</v>
      </c>
      <c r="C20">
        <v>3.0</v>
      </c>
      <c r="D20">
        <v>1.0</v>
      </c>
      <c r="E20">
        <v>3.0</v>
      </c>
      <c r="J20" t="s">
        <v>3132</v>
      </c>
      <c r="P20" s="48">
        <f>'Formato 6 c)'!B27</f>
        <v>0</v>
      </c>
      <c r="Q20" s="48">
        <f>'Formato 6 c)'!C27</f>
        <v>0</v>
      </c>
      <c r="R20" s="48">
        <f>'Formato 6 c)'!D27</f>
        <v>0</v>
      </c>
      <c r="S20" s="48">
        <f>'Formato 6 c)'!E27</f>
        <v>0</v>
      </c>
      <c r="T20" s="48">
        <f>'Formato 6 c)'!F27</f>
        <v>0</v>
      </c>
      <c r="U20" s="48">
        <f>'Formato 6 c)'!G27</f>
        <v>0</v>
      </c>
    </row>
    <row r="21" ht="15.75" customHeight="1">
      <c r="A21" s="5" t="str">
        <f t="shared" si="1"/>
        <v>6,3,1,3,1,0,0</v>
      </c>
      <c r="B21">
        <v>6.0</v>
      </c>
      <c r="C21">
        <v>3.0</v>
      </c>
      <c r="D21">
        <v>1.0</v>
      </c>
      <c r="E21">
        <v>3.0</v>
      </c>
      <c r="F21">
        <v>1.0</v>
      </c>
      <c r="K21" t="s">
        <v>3133</v>
      </c>
      <c r="P21" s="48">
        <f>'Formato 6 c)'!B28</f>
        <v>0</v>
      </c>
      <c r="Q21" s="48">
        <f>'Formato 6 c)'!C28</f>
        <v>0</v>
      </c>
      <c r="R21" s="48">
        <f>'Formato 6 c)'!D28</f>
        <v>0</v>
      </c>
      <c r="S21" s="48">
        <f>'Formato 6 c)'!E28</f>
        <v>0</v>
      </c>
      <c r="T21" s="48">
        <f>'Formato 6 c)'!F28</f>
        <v>0</v>
      </c>
      <c r="U21" s="48">
        <f>'Formato 6 c)'!G28</f>
        <v>0</v>
      </c>
    </row>
    <row r="22" ht="15.75" customHeight="1">
      <c r="A22" s="5" t="str">
        <f t="shared" si="1"/>
        <v>6,3,1,3,2,0,0</v>
      </c>
      <c r="B22">
        <v>6.0</v>
      </c>
      <c r="C22">
        <v>3.0</v>
      </c>
      <c r="D22">
        <v>1.0</v>
      </c>
      <c r="E22">
        <v>3.0</v>
      </c>
      <c r="F22">
        <v>2.0</v>
      </c>
      <c r="K22" t="s">
        <v>3135</v>
      </c>
      <c r="P22" s="48">
        <f>'Formato 6 c)'!B29</f>
        <v>0</v>
      </c>
      <c r="Q22" s="48">
        <f>'Formato 6 c)'!C29</f>
        <v>0</v>
      </c>
      <c r="R22" s="48">
        <f>'Formato 6 c)'!D29</f>
        <v>0</v>
      </c>
      <c r="S22" s="48">
        <f>'Formato 6 c)'!E29</f>
        <v>0</v>
      </c>
      <c r="T22" s="48">
        <f>'Formato 6 c)'!F29</f>
        <v>0</v>
      </c>
      <c r="U22" s="48">
        <f>'Formato 6 c)'!G29</f>
        <v>0</v>
      </c>
    </row>
    <row r="23" ht="15.75" customHeight="1">
      <c r="A23" s="5" t="str">
        <f t="shared" si="1"/>
        <v>6,3,1,3,3,0,0</v>
      </c>
      <c r="B23">
        <v>6.0</v>
      </c>
      <c r="C23">
        <v>3.0</v>
      </c>
      <c r="D23">
        <v>1.0</v>
      </c>
      <c r="E23">
        <v>3.0</v>
      </c>
      <c r="F23">
        <v>3.0</v>
      </c>
      <c r="K23" t="s">
        <v>3136</v>
      </c>
      <c r="P23" s="48">
        <f>'Formato 6 c)'!B30</f>
        <v>0</v>
      </c>
      <c r="Q23" s="48">
        <f>'Formato 6 c)'!C30</f>
        <v>0</v>
      </c>
      <c r="R23" s="48">
        <f>'Formato 6 c)'!D30</f>
        <v>0</v>
      </c>
      <c r="S23" s="48">
        <f>'Formato 6 c)'!E30</f>
        <v>0</v>
      </c>
      <c r="T23" s="48">
        <f>'Formato 6 c)'!F30</f>
        <v>0</v>
      </c>
      <c r="U23" s="48">
        <f>'Formato 6 c)'!G30</f>
        <v>0</v>
      </c>
    </row>
    <row r="24" ht="15.75" customHeight="1">
      <c r="A24" s="5" t="str">
        <f t="shared" si="1"/>
        <v>6,3,1,3,4,0,0</v>
      </c>
      <c r="B24">
        <v>6.0</v>
      </c>
      <c r="C24">
        <v>3.0</v>
      </c>
      <c r="D24">
        <v>1.0</v>
      </c>
      <c r="E24">
        <v>3.0</v>
      </c>
      <c r="F24">
        <v>4.0</v>
      </c>
      <c r="K24" t="s">
        <v>3137</v>
      </c>
      <c r="P24" s="48">
        <f>'Formato 6 c)'!B31</f>
        <v>0</v>
      </c>
      <c r="Q24" s="48">
        <f>'Formato 6 c)'!C31</f>
        <v>0</v>
      </c>
      <c r="R24" s="48">
        <f>'Formato 6 c)'!D31</f>
        <v>0</v>
      </c>
      <c r="S24" s="48">
        <f>'Formato 6 c)'!E31</f>
        <v>0</v>
      </c>
      <c r="T24" s="48">
        <f>'Formato 6 c)'!F31</f>
        <v>0</v>
      </c>
      <c r="U24" s="48">
        <f>'Formato 6 c)'!G31</f>
        <v>0</v>
      </c>
    </row>
    <row r="25" ht="15.75" customHeight="1">
      <c r="A25" s="5" t="str">
        <f t="shared" si="1"/>
        <v>6,3,1,3,5,0,0</v>
      </c>
      <c r="B25">
        <v>6.0</v>
      </c>
      <c r="C25">
        <v>3.0</v>
      </c>
      <c r="D25">
        <v>1.0</v>
      </c>
      <c r="E25">
        <v>3.0</v>
      </c>
      <c r="F25">
        <v>5.0</v>
      </c>
      <c r="K25" t="s">
        <v>3138</v>
      </c>
      <c r="P25" s="48">
        <f>'Formato 6 c)'!B32</f>
        <v>0</v>
      </c>
      <c r="Q25" s="48">
        <f>'Formato 6 c)'!C32</f>
        <v>0</v>
      </c>
      <c r="R25" s="48">
        <f>'Formato 6 c)'!D32</f>
        <v>0</v>
      </c>
      <c r="S25" s="48">
        <f>'Formato 6 c)'!E32</f>
        <v>0</v>
      </c>
      <c r="T25" s="48">
        <f>'Formato 6 c)'!F32</f>
        <v>0</v>
      </c>
      <c r="U25" s="48">
        <f>'Formato 6 c)'!G32</f>
        <v>0</v>
      </c>
    </row>
    <row r="26" ht="15.75" customHeight="1">
      <c r="A26" s="5" t="str">
        <f t="shared" si="1"/>
        <v>6,3,1,3,6,0,0</v>
      </c>
      <c r="B26">
        <v>6.0</v>
      </c>
      <c r="C26">
        <v>3.0</v>
      </c>
      <c r="D26">
        <v>1.0</v>
      </c>
      <c r="E26">
        <v>3.0</v>
      </c>
      <c r="F26">
        <v>6.0</v>
      </c>
      <c r="K26" t="s">
        <v>3139</v>
      </c>
      <c r="P26" s="48">
        <f>'Formato 6 c)'!B33</f>
        <v>0</v>
      </c>
      <c r="Q26" s="48">
        <f>'Formato 6 c)'!C33</f>
        <v>0</v>
      </c>
      <c r="R26" s="48">
        <f>'Formato 6 c)'!D33</f>
        <v>0</v>
      </c>
      <c r="S26" s="48">
        <f>'Formato 6 c)'!E33</f>
        <v>0</v>
      </c>
      <c r="T26" s="48">
        <f>'Formato 6 c)'!F33</f>
        <v>0</v>
      </c>
      <c r="U26" s="48">
        <f>'Formato 6 c)'!G33</f>
        <v>0</v>
      </c>
    </row>
    <row r="27" ht="15.75" customHeight="1">
      <c r="A27" s="5" t="str">
        <f t="shared" si="1"/>
        <v>6,3,1,3,7,0,0</v>
      </c>
      <c r="B27">
        <v>6.0</v>
      </c>
      <c r="C27">
        <v>3.0</v>
      </c>
      <c r="D27">
        <v>1.0</v>
      </c>
      <c r="E27">
        <v>3.0</v>
      </c>
      <c r="F27">
        <v>7.0</v>
      </c>
      <c r="K27" t="s">
        <v>3140</v>
      </c>
      <c r="P27" s="48">
        <f>'Formato 6 c)'!B34</f>
        <v>0</v>
      </c>
      <c r="Q27" s="48">
        <f>'Formato 6 c)'!C34</f>
        <v>0</v>
      </c>
      <c r="R27" s="48">
        <f>'Formato 6 c)'!D34</f>
        <v>0</v>
      </c>
      <c r="S27" s="48">
        <f>'Formato 6 c)'!E34</f>
        <v>0</v>
      </c>
      <c r="T27" s="48">
        <f>'Formato 6 c)'!F34</f>
        <v>0</v>
      </c>
      <c r="U27" s="48">
        <f>'Formato 6 c)'!G34</f>
        <v>0</v>
      </c>
    </row>
    <row r="28" ht="15.75" customHeight="1">
      <c r="A28" s="5" t="str">
        <f t="shared" si="1"/>
        <v>6,3,1,3,8,0,0</v>
      </c>
      <c r="B28">
        <v>6.0</v>
      </c>
      <c r="C28">
        <v>3.0</v>
      </c>
      <c r="D28">
        <v>1.0</v>
      </c>
      <c r="E28">
        <v>3.0</v>
      </c>
      <c r="F28">
        <v>8.0</v>
      </c>
      <c r="K28" t="s">
        <v>3141</v>
      </c>
      <c r="P28" s="48">
        <f>'Formato 6 c)'!B35</f>
        <v>0</v>
      </c>
      <c r="Q28" s="48">
        <f>'Formato 6 c)'!C35</f>
        <v>0</v>
      </c>
      <c r="R28" s="48">
        <f>'Formato 6 c)'!D35</f>
        <v>0</v>
      </c>
      <c r="S28" s="48">
        <f>'Formato 6 c)'!E35</f>
        <v>0</v>
      </c>
      <c r="T28" s="48">
        <f>'Formato 6 c)'!F35</f>
        <v>0</v>
      </c>
      <c r="U28" s="48">
        <f>'Formato 6 c)'!G35</f>
        <v>0</v>
      </c>
    </row>
    <row r="29" ht="15.75" customHeight="1">
      <c r="A29" s="5" t="str">
        <f t="shared" si="1"/>
        <v>6,3,1,3,9,0,0</v>
      </c>
      <c r="B29">
        <v>6.0</v>
      </c>
      <c r="C29">
        <v>3.0</v>
      </c>
      <c r="D29">
        <v>1.0</v>
      </c>
      <c r="E29">
        <v>3.0</v>
      </c>
      <c r="F29">
        <v>9.0</v>
      </c>
      <c r="K29" t="s">
        <v>3142</v>
      </c>
      <c r="P29" s="48">
        <f>'Formato 6 c)'!B36</f>
        <v>0</v>
      </c>
      <c r="Q29" s="48">
        <f>'Formato 6 c)'!C36</f>
        <v>0</v>
      </c>
      <c r="R29" s="48">
        <f>'Formato 6 c)'!D36</f>
        <v>0</v>
      </c>
      <c r="S29" s="48">
        <f>'Formato 6 c)'!E36</f>
        <v>0</v>
      </c>
      <c r="T29" s="48">
        <f>'Formato 6 c)'!F36</f>
        <v>0</v>
      </c>
      <c r="U29" s="48">
        <f>'Formato 6 c)'!G36</f>
        <v>0</v>
      </c>
    </row>
    <row r="30" ht="15.75" customHeight="1">
      <c r="A30" s="5" t="str">
        <f t="shared" si="1"/>
        <v>6,3,1,4,0,0,0</v>
      </c>
      <c r="B30">
        <v>6.0</v>
      </c>
      <c r="C30">
        <v>3.0</v>
      </c>
      <c r="D30">
        <v>1.0</v>
      </c>
      <c r="E30">
        <v>4.0</v>
      </c>
      <c r="J30" t="s">
        <v>3143</v>
      </c>
      <c r="P30" s="48">
        <f>'Formato 6 c)'!B37</f>
        <v>0</v>
      </c>
      <c r="Q30" s="48">
        <f>'Formato 6 c)'!C37</f>
        <v>0</v>
      </c>
      <c r="R30" s="48">
        <f>'Formato 6 c)'!D37</f>
        <v>0</v>
      </c>
      <c r="S30" s="48">
        <f>'Formato 6 c)'!E37</f>
        <v>0</v>
      </c>
      <c r="T30" s="48">
        <f>'Formato 6 c)'!F37</f>
        <v>0</v>
      </c>
      <c r="U30" s="48">
        <f>'Formato 6 c)'!G37</f>
        <v>0</v>
      </c>
    </row>
    <row r="31" ht="15.75" customHeight="1">
      <c r="A31" s="5" t="str">
        <f t="shared" si="1"/>
        <v>6,3,1,4,1,0,0</v>
      </c>
      <c r="B31">
        <v>6.0</v>
      </c>
      <c r="C31">
        <v>3.0</v>
      </c>
      <c r="D31">
        <v>1.0</v>
      </c>
      <c r="E31">
        <v>4.0</v>
      </c>
      <c r="F31">
        <v>1.0</v>
      </c>
      <c r="K31" t="s">
        <v>3144</v>
      </c>
      <c r="P31" s="48">
        <f>'Formato 6 c)'!B38</f>
        <v>0</v>
      </c>
      <c r="Q31" s="48">
        <f>'Formato 6 c)'!C38</f>
        <v>0</v>
      </c>
      <c r="R31" s="48">
        <f>'Formato 6 c)'!D38</f>
        <v>0</v>
      </c>
      <c r="S31" s="48">
        <f>'Formato 6 c)'!E38</f>
        <v>0</v>
      </c>
      <c r="T31" s="48">
        <f>'Formato 6 c)'!F38</f>
        <v>0</v>
      </c>
      <c r="U31" s="48">
        <f>'Formato 6 c)'!G38</f>
        <v>0</v>
      </c>
    </row>
    <row r="32" ht="15.75" customHeight="1">
      <c r="A32" s="5" t="str">
        <f t="shared" si="1"/>
        <v>6,3,1,4,2,0,0</v>
      </c>
      <c r="B32">
        <v>6.0</v>
      </c>
      <c r="C32">
        <v>3.0</v>
      </c>
      <c r="D32">
        <v>1.0</v>
      </c>
      <c r="E32">
        <v>4.0</v>
      </c>
      <c r="F32">
        <v>2.0</v>
      </c>
      <c r="K32" t="s">
        <v>3145</v>
      </c>
      <c r="P32" s="48">
        <f>'Formato 6 c)'!B39</f>
        <v>0</v>
      </c>
      <c r="Q32" s="48">
        <f>'Formato 6 c)'!C39</f>
        <v>0</v>
      </c>
      <c r="R32" s="48">
        <f>'Formato 6 c)'!D39</f>
        <v>0</v>
      </c>
      <c r="S32" s="48">
        <f>'Formato 6 c)'!E39</f>
        <v>0</v>
      </c>
      <c r="T32" s="48">
        <f>'Formato 6 c)'!F39</f>
        <v>0</v>
      </c>
      <c r="U32" s="48">
        <f>'Formato 6 c)'!G39</f>
        <v>0</v>
      </c>
    </row>
    <row r="33" ht="15.75" customHeight="1">
      <c r="A33" s="5" t="str">
        <f t="shared" si="1"/>
        <v>6,3,1,4,3,0,0</v>
      </c>
      <c r="B33">
        <v>6.0</v>
      </c>
      <c r="C33">
        <v>3.0</v>
      </c>
      <c r="D33">
        <v>1.0</v>
      </c>
      <c r="E33">
        <v>4.0</v>
      </c>
      <c r="F33">
        <v>3.0</v>
      </c>
      <c r="K33" t="s">
        <v>3146</v>
      </c>
      <c r="P33" s="48">
        <f>'Formato 6 c)'!B40</f>
        <v>0</v>
      </c>
      <c r="Q33" s="48">
        <f>'Formato 6 c)'!C40</f>
        <v>0</v>
      </c>
      <c r="R33" s="48">
        <f>'Formato 6 c)'!D40</f>
        <v>0</v>
      </c>
      <c r="S33" s="48">
        <f>'Formato 6 c)'!E40</f>
        <v>0</v>
      </c>
      <c r="T33" s="48">
        <f>'Formato 6 c)'!F40</f>
        <v>0</v>
      </c>
      <c r="U33" s="48">
        <f>'Formato 6 c)'!G40</f>
        <v>0</v>
      </c>
    </row>
    <row r="34" ht="15.75" customHeight="1">
      <c r="A34" s="5" t="str">
        <f t="shared" si="1"/>
        <v>6,3,1,4,4,0,0</v>
      </c>
      <c r="B34">
        <v>6.0</v>
      </c>
      <c r="C34">
        <v>3.0</v>
      </c>
      <c r="D34">
        <v>1.0</v>
      </c>
      <c r="E34">
        <v>4.0</v>
      </c>
      <c r="F34">
        <v>4.0</v>
      </c>
      <c r="K34" t="s">
        <v>3147</v>
      </c>
      <c r="P34" s="48">
        <f>'Formato 6 c)'!B41</f>
        <v>0</v>
      </c>
      <c r="Q34" s="48">
        <f>'Formato 6 c)'!C41</f>
        <v>0</v>
      </c>
      <c r="R34" s="48">
        <f>'Formato 6 c)'!D41</f>
        <v>0</v>
      </c>
      <c r="S34" s="48">
        <f>'Formato 6 c)'!E41</f>
        <v>0</v>
      </c>
      <c r="T34" s="48">
        <f>'Formato 6 c)'!F41</f>
        <v>0</v>
      </c>
      <c r="U34" s="48">
        <f>'Formato 6 c)'!G41</f>
        <v>0</v>
      </c>
    </row>
    <row r="35" ht="15.75" customHeight="1">
      <c r="A35" s="5" t="str">
        <f t="shared" si="1"/>
        <v>6,3,2,0,0,0,0</v>
      </c>
      <c r="B35">
        <v>6.0</v>
      </c>
      <c r="C35">
        <v>3.0</v>
      </c>
      <c r="D35">
        <v>2.0</v>
      </c>
      <c r="I35" t="s">
        <v>2749</v>
      </c>
      <c r="P35" s="48">
        <f>'Formato 6 c)'!B43</f>
        <v>0</v>
      </c>
      <c r="Q35" s="48">
        <f>'Formato 6 c)'!C43</f>
        <v>0</v>
      </c>
      <c r="R35" s="48">
        <f>'Formato 6 c)'!D43</f>
        <v>0</v>
      </c>
      <c r="S35" s="48">
        <f>'Formato 6 c)'!E43</f>
        <v>0</v>
      </c>
      <c r="T35" s="48">
        <f>'Formato 6 c)'!F43</f>
        <v>0</v>
      </c>
      <c r="U35" s="48">
        <f>'Formato 6 c)'!G43</f>
        <v>0</v>
      </c>
    </row>
    <row r="36" ht="15.75" customHeight="1">
      <c r="A36" s="5" t="str">
        <f t="shared" si="1"/>
        <v>6,3,2,1,0,0,0</v>
      </c>
      <c r="B36">
        <v>6.0</v>
      </c>
      <c r="C36">
        <v>3.0</v>
      </c>
      <c r="D36">
        <v>2.0</v>
      </c>
      <c r="E36">
        <v>1.0</v>
      </c>
      <c r="J36" t="s">
        <v>3101</v>
      </c>
      <c r="P36" s="48">
        <f>'Formato 6 c)'!B44</f>
        <v>0</v>
      </c>
      <c r="Q36" s="48">
        <f>'Formato 6 c)'!C44</f>
        <v>0</v>
      </c>
      <c r="R36" s="48">
        <f>'Formato 6 c)'!D44</f>
        <v>0</v>
      </c>
      <c r="S36" s="48">
        <f>'Formato 6 c)'!E44</f>
        <v>0</v>
      </c>
      <c r="T36" s="48">
        <f>'Formato 6 c)'!F44</f>
        <v>0</v>
      </c>
      <c r="U36" s="48">
        <f>'Formato 6 c)'!G44</f>
        <v>0</v>
      </c>
    </row>
    <row r="37" ht="15.75" customHeight="1">
      <c r="A37" s="5" t="str">
        <f t="shared" si="1"/>
        <v>6,3,2,1,1,0,0</v>
      </c>
      <c r="B37">
        <v>6.0</v>
      </c>
      <c r="C37">
        <v>3.0</v>
      </c>
      <c r="D37">
        <v>2.0</v>
      </c>
      <c r="E37">
        <v>1.0</v>
      </c>
      <c r="F37">
        <v>1.0</v>
      </c>
      <c r="K37" t="s">
        <v>3102</v>
      </c>
      <c r="P37" s="48">
        <f>'Formato 6 c)'!B45</f>
        <v>0</v>
      </c>
      <c r="Q37" s="48">
        <f>'Formato 6 c)'!C45</f>
        <v>0</v>
      </c>
      <c r="R37" s="48">
        <f>'Formato 6 c)'!D45</f>
        <v>0</v>
      </c>
      <c r="S37" s="48">
        <f>'Formato 6 c)'!E45</f>
        <v>0</v>
      </c>
      <c r="T37" s="48">
        <f>'Formato 6 c)'!F45</f>
        <v>0</v>
      </c>
      <c r="U37" s="48">
        <f>'Formato 6 c)'!G45</f>
        <v>0</v>
      </c>
    </row>
    <row r="38" ht="15.75" customHeight="1">
      <c r="A38" s="5" t="str">
        <f t="shared" si="1"/>
        <v>6,3,2,1,2,0,0</v>
      </c>
      <c r="B38">
        <v>6.0</v>
      </c>
      <c r="C38">
        <v>3.0</v>
      </c>
      <c r="D38">
        <v>2.0</v>
      </c>
      <c r="E38">
        <v>1.0</v>
      </c>
      <c r="F38">
        <v>2.0</v>
      </c>
      <c r="K38" t="s">
        <v>3103</v>
      </c>
      <c r="P38" s="48">
        <f>'Formato 6 c)'!B46</f>
        <v>0</v>
      </c>
      <c r="Q38" s="48">
        <f>'Formato 6 c)'!C46</f>
        <v>0</v>
      </c>
      <c r="R38" s="48">
        <f>'Formato 6 c)'!D46</f>
        <v>0</v>
      </c>
      <c r="S38" s="48">
        <f>'Formato 6 c)'!E46</f>
        <v>0</v>
      </c>
      <c r="T38" s="48">
        <f>'Formato 6 c)'!F46</f>
        <v>0</v>
      </c>
      <c r="U38" s="48">
        <f>'Formato 6 c)'!G46</f>
        <v>0</v>
      </c>
    </row>
    <row r="39" ht="15.75" customHeight="1">
      <c r="A39" s="5" t="str">
        <f t="shared" si="1"/>
        <v>6,3,2,1,3,0,0</v>
      </c>
      <c r="B39">
        <v>6.0</v>
      </c>
      <c r="C39">
        <v>3.0</v>
      </c>
      <c r="D39">
        <v>2.0</v>
      </c>
      <c r="E39">
        <v>1.0</v>
      </c>
      <c r="F39">
        <v>3.0</v>
      </c>
      <c r="K39" t="s">
        <v>3104</v>
      </c>
      <c r="P39" s="48">
        <f>'Formato 6 c)'!B47</f>
        <v>0</v>
      </c>
      <c r="Q39" s="48">
        <f>'Formato 6 c)'!C47</f>
        <v>0</v>
      </c>
      <c r="R39" s="48">
        <f>'Formato 6 c)'!D47</f>
        <v>0</v>
      </c>
      <c r="S39" s="48">
        <f>'Formato 6 c)'!E47</f>
        <v>0</v>
      </c>
      <c r="T39" s="48">
        <f>'Formato 6 c)'!F47</f>
        <v>0</v>
      </c>
      <c r="U39" s="48">
        <f>'Formato 6 c)'!G47</f>
        <v>0</v>
      </c>
    </row>
    <row r="40" ht="15.75" customHeight="1">
      <c r="A40" s="5" t="str">
        <f t="shared" si="1"/>
        <v>6,3,2,1,4,0,0</v>
      </c>
      <c r="B40">
        <v>6.0</v>
      </c>
      <c r="C40">
        <v>3.0</v>
      </c>
      <c r="D40">
        <v>2.0</v>
      </c>
      <c r="E40">
        <v>1.0</v>
      </c>
      <c r="F40">
        <v>4.0</v>
      </c>
      <c r="K40" t="s">
        <v>3106</v>
      </c>
      <c r="P40" s="48">
        <f>'Formato 6 c)'!B48</f>
        <v>0</v>
      </c>
      <c r="Q40" s="48">
        <f>'Formato 6 c)'!C48</f>
        <v>0</v>
      </c>
      <c r="R40" s="48">
        <f>'Formato 6 c)'!D48</f>
        <v>0</v>
      </c>
      <c r="S40" s="48">
        <f>'Formato 6 c)'!E48</f>
        <v>0</v>
      </c>
      <c r="T40" s="48">
        <f>'Formato 6 c)'!F48</f>
        <v>0</v>
      </c>
      <c r="U40" s="48">
        <f>'Formato 6 c)'!G48</f>
        <v>0</v>
      </c>
    </row>
    <row r="41" ht="15.75" customHeight="1">
      <c r="A41" s="5" t="str">
        <f t="shared" si="1"/>
        <v>6,3,2,1,5,0,0</v>
      </c>
      <c r="B41">
        <v>6.0</v>
      </c>
      <c r="C41">
        <v>3.0</v>
      </c>
      <c r="D41">
        <v>2.0</v>
      </c>
      <c r="E41">
        <v>1.0</v>
      </c>
      <c r="F41">
        <v>5.0</v>
      </c>
      <c r="K41" t="s">
        <v>3109</v>
      </c>
      <c r="P41" s="48">
        <f>'Formato 6 c)'!B49</f>
        <v>0</v>
      </c>
      <c r="Q41" s="48">
        <f>'Formato 6 c)'!C49</f>
        <v>0</v>
      </c>
      <c r="R41" s="48">
        <f>'Formato 6 c)'!D49</f>
        <v>0</v>
      </c>
      <c r="S41" s="48">
        <f>'Formato 6 c)'!E49</f>
        <v>0</v>
      </c>
      <c r="T41" s="48">
        <f>'Formato 6 c)'!F49</f>
        <v>0</v>
      </c>
      <c r="U41" s="48">
        <f>'Formato 6 c)'!G49</f>
        <v>0</v>
      </c>
    </row>
    <row r="42" ht="15.75" customHeight="1">
      <c r="A42" s="5" t="str">
        <f t="shared" si="1"/>
        <v>6,3,2,1,6,0,0</v>
      </c>
      <c r="B42">
        <v>6.0</v>
      </c>
      <c r="C42">
        <v>3.0</v>
      </c>
      <c r="D42">
        <v>2.0</v>
      </c>
      <c r="E42">
        <v>1.0</v>
      </c>
      <c r="F42">
        <v>6.0</v>
      </c>
      <c r="K42" t="s">
        <v>3111</v>
      </c>
      <c r="P42" s="48">
        <f>'Formato 6 c)'!B50</f>
        <v>0</v>
      </c>
      <c r="Q42" s="48">
        <f>'Formato 6 c)'!C50</f>
        <v>0</v>
      </c>
      <c r="R42" s="48">
        <f>'Formato 6 c)'!D50</f>
        <v>0</v>
      </c>
      <c r="S42" s="48">
        <f>'Formato 6 c)'!E50</f>
        <v>0</v>
      </c>
      <c r="T42" s="48">
        <f>'Formato 6 c)'!F50</f>
        <v>0</v>
      </c>
      <c r="U42" s="48">
        <f>'Formato 6 c)'!G50</f>
        <v>0</v>
      </c>
    </row>
    <row r="43" ht="15.75" customHeight="1">
      <c r="A43" s="5" t="str">
        <f t="shared" si="1"/>
        <v>6,3,2,1,7,0,0</v>
      </c>
      <c r="B43">
        <v>6.0</v>
      </c>
      <c r="C43">
        <v>3.0</v>
      </c>
      <c r="D43">
        <v>2.0</v>
      </c>
      <c r="E43">
        <v>1.0</v>
      </c>
      <c r="F43">
        <v>7.0</v>
      </c>
      <c r="K43" t="s">
        <v>3112</v>
      </c>
      <c r="P43" s="48">
        <f>'Formato 6 c)'!B51</f>
        <v>0</v>
      </c>
      <c r="Q43" s="48">
        <f>'Formato 6 c)'!C51</f>
        <v>0</v>
      </c>
      <c r="R43" s="48">
        <f>'Formato 6 c)'!D51</f>
        <v>0</v>
      </c>
      <c r="S43" s="48">
        <f>'Formato 6 c)'!E51</f>
        <v>0</v>
      </c>
      <c r="T43" s="48">
        <f>'Formato 6 c)'!F51</f>
        <v>0</v>
      </c>
      <c r="U43" s="48">
        <f>'Formato 6 c)'!G51</f>
        <v>0</v>
      </c>
    </row>
    <row r="44" ht="15.75" customHeight="1">
      <c r="A44" s="5" t="str">
        <f t="shared" si="1"/>
        <v>6,3,2,1,8,0,0</v>
      </c>
      <c r="B44">
        <v>6.0</v>
      </c>
      <c r="C44">
        <v>3.0</v>
      </c>
      <c r="D44">
        <v>2.0</v>
      </c>
      <c r="E44">
        <v>1.0</v>
      </c>
      <c r="F44">
        <v>8.0</v>
      </c>
      <c r="K44" t="s">
        <v>3013</v>
      </c>
      <c r="P44" s="48">
        <f>'Formato 6 c)'!B52</f>
        <v>0</v>
      </c>
      <c r="Q44" s="48">
        <f>'Formato 6 c)'!C52</f>
        <v>0</v>
      </c>
      <c r="R44" s="48">
        <f>'Formato 6 c)'!D52</f>
        <v>0</v>
      </c>
      <c r="S44" s="48">
        <f>'Formato 6 c)'!E52</f>
        <v>0</v>
      </c>
      <c r="T44" s="48">
        <f>'Formato 6 c)'!F52</f>
        <v>0</v>
      </c>
      <c r="U44" s="48">
        <f>'Formato 6 c)'!G52</f>
        <v>0</v>
      </c>
    </row>
    <row r="45" ht="15.75" customHeight="1">
      <c r="A45" s="5" t="str">
        <f t="shared" si="1"/>
        <v>6,3,2,2,0,0,0</v>
      </c>
      <c r="B45">
        <v>6.0</v>
      </c>
      <c r="C45">
        <v>3.0</v>
      </c>
      <c r="D45">
        <v>2.0</v>
      </c>
      <c r="E45">
        <v>2.0</v>
      </c>
      <c r="J45" t="s">
        <v>3115</v>
      </c>
      <c r="P45" s="48">
        <f>'Formato 6 c)'!B53</f>
        <v>0</v>
      </c>
      <c r="Q45" s="48">
        <f>'Formato 6 c)'!C53</f>
        <v>0</v>
      </c>
      <c r="R45" s="48">
        <f>'Formato 6 c)'!D53</f>
        <v>0</v>
      </c>
      <c r="S45" s="48">
        <f>'Formato 6 c)'!E53</f>
        <v>0</v>
      </c>
      <c r="T45" s="48">
        <f>'Formato 6 c)'!F53</f>
        <v>0</v>
      </c>
      <c r="U45" s="48">
        <f>'Formato 6 c)'!G53</f>
        <v>0</v>
      </c>
    </row>
    <row r="46" ht="15.75" customHeight="1">
      <c r="A46" s="5" t="str">
        <f t="shared" si="1"/>
        <v>6,3,2,2,1,0,0</v>
      </c>
      <c r="B46">
        <v>6.0</v>
      </c>
      <c r="C46">
        <v>3.0</v>
      </c>
      <c r="D46">
        <v>2.0</v>
      </c>
      <c r="E46">
        <v>2.0</v>
      </c>
      <c r="F46">
        <v>1.0</v>
      </c>
      <c r="K46" t="s">
        <v>3118</v>
      </c>
      <c r="P46" s="48">
        <f>'Formato 6 c)'!B54</f>
        <v>0</v>
      </c>
      <c r="Q46" s="48">
        <f>'Formato 6 c)'!C54</f>
        <v>0</v>
      </c>
      <c r="R46" s="48">
        <f>'Formato 6 c)'!D54</f>
        <v>0</v>
      </c>
      <c r="S46" s="48">
        <f>'Formato 6 c)'!E54</f>
        <v>0</v>
      </c>
      <c r="T46" s="48">
        <f>'Formato 6 c)'!F54</f>
        <v>0</v>
      </c>
      <c r="U46" s="48">
        <f>'Formato 6 c)'!G54</f>
        <v>0</v>
      </c>
    </row>
    <row r="47" ht="15.75" customHeight="1">
      <c r="A47" s="5" t="str">
        <f t="shared" si="1"/>
        <v>6,3,2,2,2,0,0</v>
      </c>
      <c r="B47">
        <v>6.0</v>
      </c>
      <c r="C47">
        <v>3.0</v>
      </c>
      <c r="D47">
        <v>2.0</v>
      </c>
      <c r="E47">
        <v>2.0</v>
      </c>
      <c r="F47">
        <v>2.0</v>
      </c>
      <c r="K47" t="s">
        <v>3121</v>
      </c>
      <c r="P47" s="48">
        <f>'Formato 6 c)'!B55</f>
        <v>0</v>
      </c>
      <c r="Q47" s="48">
        <f>'Formato 6 c)'!C55</f>
        <v>0</v>
      </c>
      <c r="R47" s="48">
        <f>'Formato 6 c)'!D55</f>
        <v>0</v>
      </c>
      <c r="S47" s="48">
        <f>'Formato 6 c)'!E55</f>
        <v>0</v>
      </c>
      <c r="T47" s="48">
        <f>'Formato 6 c)'!F55</f>
        <v>0</v>
      </c>
      <c r="U47" s="48">
        <f>'Formato 6 c)'!G55</f>
        <v>0</v>
      </c>
    </row>
    <row r="48" ht="15.75" customHeight="1">
      <c r="A48" s="5" t="str">
        <f t="shared" si="1"/>
        <v>6,3,2,2,3,0,0</v>
      </c>
      <c r="B48">
        <v>6.0</v>
      </c>
      <c r="C48">
        <v>3.0</v>
      </c>
      <c r="D48">
        <v>2.0</v>
      </c>
      <c r="E48">
        <v>2.0</v>
      </c>
      <c r="F48">
        <v>3.0</v>
      </c>
      <c r="K48" t="s">
        <v>3124</v>
      </c>
      <c r="P48" s="48">
        <f>'Formato 6 c)'!B56</f>
        <v>0</v>
      </c>
      <c r="Q48" s="48">
        <f>'Formato 6 c)'!C56</f>
        <v>0</v>
      </c>
      <c r="R48" s="48">
        <f>'Formato 6 c)'!D56</f>
        <v>0</v>
      </c>
      <c r="S48" s="48">
        <f>'Formato 6 c)'!E56</f>
        <v>0</v>
      </c>
      <c r="T48" s="48">
        <f>'Formato 6 c)'!F56</f>
        <v>0</v>
      </c>
      <c r="U48" s="48">
        <f>'Formato 6 c)'!G56</f>
        <v>0</v>
      </c>
    </row>
    <row r="49" ht="15.75" customHeight="1">
      <c r="A49" s="5" t="str">
        <f t="shared" si="1"/>
        <v>6,3,2,2,4,0,0</v>
      </c>
      <c r="B49">
        <v>6.0</v>
      </c>
      <c r="C49">
        <v>3.0</v>
      </c>
      <c r="D49">
        <v>2.0</v>
      </c>
      <c r="E49">
        <v>2.0</v>
      </c>
      <c r="F49">
        <v>4.0</v>
      </c>
      <c r="K49" t="s">
        <v>3128</v>
      </c>
      <c r="P49" s="48">
        <f>'Formato 6 c)'!B57</f>
        <v>0</v>
      </c>
      <c r="Q49" s="48">
        <f>'Formato 6 c)'!C57</f>
        <v>0</v>
      </c>
      <c r="R49" s="48">
        <f>'Formato 6 c)'!D57</f>
        <v>0</v>
      </c>
      <c r="S49" s="48">
        <f>'Formato 6 c)'!E57</f>
        <v>0</v>
      </c>
      <c r="T49" s="48">
        <f>'Formato 6 c)'!F57</f>
        <v>0</v>
      </c>
      <c r="U49" s="48">
        <f>'Formato 6 c)'!G57</f>
        <v>0</v>
      </c>
    </row>
    <row r="50" ht="15.75" customHeight="1">
      <c r="A50" s="5" t="str">
        <f t="shared" si="1"/>
        <v>6,3,2,2,5,0,0</v>
      </c>
      <c r="B50">
        <v>6.0</v>
      </c>
      <c r="C50">
        <v>3.0</v>
      </c>
      <c r="D50">
        <v>2.0</v>
      </c>
      <c r="E50">
        <v>2.0</v>
      </c>
      <c r="F50">
        <v>5.0</v>
      </c>
      <c r="K50" t="s">
        <v>3129</v>
      </c>
      <c r="P50" s="48">
        <f>'Formato 6 c)'!B58</f>
        <v>0</v>
      </c>
      <c r="Q50" s="48">
        <f>'Formato 6 c)'!C58</f>
        <v>0</v>
      </c>
      <c r="R50" s="48">
        <f>'Formato 6 c)'!D58</f>
        <v>0</v>
      </c>
      <c r="S50" s="48">
        <f>'Formato 6 c)'!E58</f>
        <v>0</v>
      </c>
      <c r="T50" s="48">
        <f>'Formato 6 c)'!F58</f>
        <v>0</v>
      </c>
      <c r="U50" s="48">
        <f>'Formato 6 c)'!G58</f>
        <v>0</v>
      </c>
    </row>
    <row r="51" ht="15.75" customHeight="1">
      <c r="A51" s="5" t="str">
        <f t="shared" si="1"/>
        <v>6,3,2,2,6,0,0</v>
      </c>
      <c r="B51">
        <v>6.0</v>
      </c>
      <c r="C51">
        <v>3.0</v>
      </c>
      <c r="D51">
        <v>2.0</v>
      </c>
      <c r="E51">
        <v>2.0</v>
      </c>
      <c r="F51">
        <v>6.0</v>
      </c>
      <c r="K51" t="s">
        <v>3130</v>
      </c>
      <c r="P51" s="48">
        <f>'Formato 6 c)'!B59</f>
        <v>0</v>
      </c>
      <c r="Q51" s="48">
        <f>'Formato 6 c)'!C59</f>
        <v>0</v>
      </c>
      <c r="R51" s="48">
        <f>'Formato 6 c)'!D59</f>
        <v>0</v>
      </c>
      <c r="S51" s="48">
        <f>'Formato 6 c)'!E59</f>
        <v>0</v>
      </c>
      <c r="T51" s="48">
        <f>'Formato 6 c)'!F59</f>
        <v>0</v>
      </c>
      <c r="U51" s="48">
        <f>'Formato 6 c)'!G59</f>
        <v>0</v>
      </c>
    </row>
    <row r="52" ht="15.75" customHeight="1">
      <c r="A52" s="5" t="str">
        <f t="shared" si="1"/>
        <v>6,3,2,2,7,0,0</v>
      </c>
      <c r="B52">
        <v>6.0</v>
      </c>
      <c r="C52">
        <v>3.0</v>
      </c>
      <c r="D52">
        <v>2.0</v>
      </c>
      <c r="E52">
        <v>2.0</v>
      </c>
      <c r="F52">
        <v>7.0</v>
      </c>
      <c r="K52" t="s">
        <v>3131</v>
      </c>
      <c r="P52" s="48">
        <f>'Formato 6 c)'!B60</f>
        <v>0</v>
      </c>
      <c r="Q52" s="48">
        <f>'Formato 6 c)'!C60</f>
        <v>0</v>
      </c>
      <c r="R52" s="48">
        <f>'Formato 6 c)'!D60</f>
        <v>0</v>
      </c>
      <c r="S52" s="48">
        <f>'Formato 6 c)'!E60</f>
        <v>0</v>
      </c>
      <c r="T52" s="48">
        <f>'Formato 6 c)'!F60</f>
        <v>0</v>
      </c>
      <c r="U52" s="48">
        <f>'Formato 6 c)'!G60</f>
        <v>0</v>
      </c>
    </row>
    <row r="53" ht="15.75" customHeight="1">
      <c r="A53" s="5" t="str">
        <f t="shared" si="1"/>
        <v>6,3,2,3,0,0,0</v>
      </c>
      <c r="B53">
        <v>6.0</v>
      </c>
      <c r="C53">
        <v>3.0</v>
      </c>
      <c r="D53">
        <v>2.0</v>
      </c>
      <c r="E53">
        <v>3.0</v>
      </c>
      <c r="J53" t="s">
        <v>3132</v>
      </c>
      <c r="P53" s="48">
        <f>'Formato 6 c)'!B61</f>
        <v>0</v>
      </c>
      <c r="Q53" s="48">
        <f>'Formato 6 c)'!C61</f>
        <v>0</v>
      </c>
      <c r="R53" s="48">
        <f>'Formato 6 c)'!D61</f>
        <v>0</v>
      </c>
      <c r="S53" s="48">
        <f>'Formato 6 c)'!E61</f>
        <v>0</v>
      </c>
      <c r="T53" s="48">
        <f>'Formato 6 c)'!F61</f>
        <v>0</v>
      </c>
      <c r="U53" s="48">
        <f>'Formato 6 c)'!G61</f>
        <v>0</v>
      </c>
    </row>
    <row r="54" ht="15.75" customHeight="1">
      <c r="A54" s="5" t="str">
        <f t="shared" si="1"/>
        <v>6,3,2,3,1,0,0</v>
      </c>
      <c r="B54">
        <v>6.0</v>
      </c>
      <c r="C54">
        <v>3.0</v>
      </c>
      <c r="D54">
        <v>2.0</v>
      </c>
      <c r="E54">
        <v>3.0</v>
      </c>
      <c r="F54">
        <v>1.0</v>
      </c>
      <c r="K54" t="s">
        <v>3133</v>
      </c>
      <c r="P54" s="48">
        <f>'Formato 6 c)'!B62</f>
        <v>0</v>
      </c>
      <c r="Q54" s="48">
        <f>'Formato 6 c)'!C62</f>
        <v>0</v>
      </c>
      <c r="R54" s="48">
        <f>'Formato 6 c)'!D62</f>
        <v>0</v>
      </c>
      <c r="S54" s="48">
        <f>'Formato 6 c)'!E62</f>
        <v>0</v>
      </c>
      <c r="T54" s="48">
        <f>'Formato 6 c)'!F62</f>
        <v>0</v>
      </c>
      <c r="U54" s="48">
        <f>'Formato 6 c)'!G62</f>
        <v>0</v>
      </c>
    </row>
    <row r="55" ht="15.75" customHeight="1">
      <c r="A55" s="5" t="str">
        <f t="shared" si="1"/>
        <v>6,3,2,3,2,0,0</v>
      </c>
      <c r="B55">
        <v>6.0</v>
      </c>
      <c r="C55">
        <v>3.0</v>
      </c>
      <c r="D55">
        <v>2.0</v>
      </c>
      <c r="E55">
        <v>3.0</v>
      </c>
      <c r="F55">
        <v>2.0</v>
      </c>
      <c r="K55" t="s">
        <v>3135</v>
      </c>
      <c r="P55" s="48">
        <f>'Formato 6 c)'!B63</f>
        <v>0</v>
      </c>
      <c r="Q55" s="48">
        <f>'Formato 6 c)'!C63</f>
        <v>0</v>
      </c>
      <c r="R55" s="48">
        <f>'Formato 6 c)'!D63</f>
        <v>0</v>
      </c>
      <c r="S55" s="48">
        <f>'Formato 6 c)'!E63</f>
        <v>0</v>
      </c>
      <c r="T55" s="48">
        <f>'Formato 6 c)'!F63</f>
        <v>0</v>
      </c>
      <c r="U55" s="48">
        <f>'Formato 6 c)'!G63</f>
        <v>0</v>
      </c>
    </row>
    <row r="56" ht="15.75" customHeight="1">
      <c r="A56" s="5" t="str">
        <f t="shared" si="1"/>
        <v>6,3,2,3,3,0,0</v>
      </c>
      <c r="B56">
        <v>6.0</v>
      </c>
      <c r="C56">
        <v>3.0</v>
      </c>
      <c r="D56">
        <v>2.0</v>
      </c>
      <c r="E56">
        <v>3.0</v>
      </c>
      <c r="F56">
        <v>3.0</v>
      </c>
      <c r="K56" t="s">
        <v>3136</v>
      </c>
      <c r="P56" s="48">
        <f>'Formato 6 c)'!B64</f>
        <v>0</v>
      </c>
      <c r="Q56" s="48">
        <f>'Formato 6 c)'!C64</f>
        <v>0</v>
      </c>
      <c r="R56" s="48">
        <f>'Formato 6 c)'!D64</f>
        <v>0</v>
      </c>
      <c r="S56" s="48">
        <f>'Formato 6 c)'!E64</f>
        <v>0</v>
      </c>
      <c r="T56" s="48">
        <f>'Formato 6 c)'!F64</f>
        <v>0</v>
      </c>
      <c r="U56" s="48">
        <f>'Formato 6 c)'!G64</f>
        <v>0</v>
      </c>
    </row>
    <row r="57" ht="15.75" customHeight="1">
      <c r="A57" s="5" t="str">
        <f t="shared" si="1"/>
        <v>6,3,2,3,4,0,0</v>
      </c>
      <c r="B57">
        <v>6.0</v>
      </c>
      <c r="C57">
        <v>3.0</v>
      </c>
      <c r="D57">
        <v>2.0</v>
      </c>
      <c r="E57">
        <v>3.0</v>
      </c>
      <c r="F57">
        <v>4.0</v>
      </c>
      <c r="K57" t="s">
        <v>3137</v>
      </c>
      <c r="P57" s="48">
        <f>'Formato 6 c)'!B65</f>
        <v>0</v>
      </c>
      <c r="Q57" s="48">
        <f>'Formato 6 c)'!C65</f>
        <v>0</v>
      </c>
      <c r="R57" s="48">
        <f>'Formato 6 c)'!D65</f>
        <v>0</v>
      </c>
      <c r="S57" s="48">
        <f>'Formato 6 c)'!E65</f>
        <v>0</v>
      </c>
      <c r="T57" s="48">
        <f>'Formato 6 c)'!F65</f>
        <v>0</v>
      </c>
      <c r="U57" s="48">
        <f>'Formato 6 c)'!G65</f>
        <v>0</v>
      </c>
    </row>
    <row r="58" ht="15.75" customHeight="1">
      <c r="A58" s="5" t="str">
        <f t="shared" si="1"/>
        <v>6,3,2,3,5,0,0</v>
      </c>
      <c r="B58">
        <v>6.0</v>
      </c>
      <c r="C58">
        <v>3.0</v>
      </c>
      <c r="D58">
        <v>2.0</v>
      </c>
      <c r="E58">
        <v>3.0</v>
      </c>
      <c r="F58">
        <v>5.0</v>
      </c>
      <c r="K58" t="s">
        <v>3138</v>
      </c>
      <c r="P58" s="48">
        <f>'Formato 6 c)'!B66</f>
        <v>0</v>
      </c>
      <c r="Q58" s="48">
        <f>'Formato 6 c)'!C66</f>
        <v>0</v>
      </c>
      <c r="R58" s="48">
        <f>'Formato 6 c)'!D66</f>
        <v>0</v>
      </c>
      <c r="S58" s="48">
        <f>'Formato 6 c)'!E66</f>
        <v>0</v>
      </c>
      <c r="T58" s="48">
        <f>'Formato 6 c)'!F66</f>
        <v>0</v>
      </c>
      <c r="U58" s="48">
        <f>'Formato 6 c)'!G66</f>
        <v>0</v>
      </c>
    </row>
    <row r="59" ht="15.75" customHeight="1">
      <c r="A59" s="5" t="str">
        <f t="shared" si="1"/>
        <v>6,3,2,3,6,0,0</v>
      </c>
      <c r="B59">
        <v>6.0</v>
      </c>
      <c r="C59">
        <v>3.0</v>
      </c>
      <c r="D59">
        <v>2.0</v>
      </c>
      <c r="E59">
        <v>3.0</v>
      </c>
      <c r="F59">
        <v>6.0</v>
      </c>
      <c r="K59" t="s">
        <v>3139</v>
      </c>
      <c r="P59" s="48">
        <f>'Formato 6 c)'!B67</f>
        <v>0</v>
      </c>
      <c r="Q59" s="48">
        <f>'Formato 6 c)'!C67</f>
        <v>0</v>
      </c>
      <c r="R59" s="48">
        <f>'Formato 6 c)'!D67</f>
        <v>0</v>
      </c>
      <c r="S59" s="48">
        <f>'Formato 6 c)'!E67</f>
        <v>0</v>
      </c>
      <c r="T59" s="48">
        <f>'Formato 6 c)'!F67</f>
        <v>0</v>
      </c>
      <c r="U59" s="48">
        <f>'Formato 6 c)'!G67</f>
        <v>0</v>
      </c>
    </row>
    <row r="60" ht="15.75" customHeight="1">
      <c r="A60" s="5" t="str">
        <f t="shared" si="1"/>
        <v>6,3,2,3,7,0,0</v>
      </c>
      <c r="B60">
        <v>6.0</v>
      </c>
      <c r="C60">
        <v>3.0</v>
      </c>
      <c r="D60">
        <v>2.0</v>
      </c>
      <c r="E60">
        <v>3.0</v>
      </c>
      <c r="F60">
        <v>7.0</v>
      </c>
      <c r="K60" t="s">
        <v>3140</v>
      </c>
      <c r="P60" s="48">
        <f>'Formato 6 c)'!B68</f>
        <v>0</v>
      </c>
      <c r="Q60" s="48">
        <f>'Formato 6 c)'!C68</f>
        <v>0</v>
      </c>
      <c r="R60" s="48">
        <f>'Formato 6 c)'!D68</f>
        <v>0</v>
      </c>
      <c r="S60" s="48">
        <f>'Formato 6 c)'!E68</f>
        <v>0</v>
      </c>
      <c r="T60" s="48">
        <f>'Formato 6 c)'!F68</f>
        <v>0</v>
      </c>
      <c r="U60" s="48">
        <f>'Formato 6 c)'!G68</f>
        <v>0</v>
      </c>
    </row>
    <row r="61" ht="15.75" customHeight="1">
      <c r="A61" s="5" t="str">
        <f t="shared" si="1"/>
        <v>6,3,2,3,8,0,0</v>
      </c>
      <c r="B61">
        <v>6.0</v>
      </c>
      <c r="C61">
        <v>3.0</v>
      </c>
      <c r="D61">
        <v>2.0</v>
      </c>
      <c r="E61">
        <v>3.0</v>
      </c>
      <c r="F61">
        <v>8.0</v>
      </c>
      <c r="K61" t="s">
        <v>3141</v>
      </c>
      <c r="P61" s="48">
        <f>'Formato 6 c)'!B69</f>
        <v>0</v>
      </c>
      <c r="Q61" s="48">
        <f>'Formato 6 c)'!C69</f>
        <v>0</v>
      </c>
      <c r="R61" s="48">
        <f>'Formato 6 c)'!D69</f>
        <v>0</v>
      </c>
      <c r="S61" s="48">
        <f>'Formato 6 c)'!E69</f>
        <v>0</v>
      </c>
      <c r="T61" s="48">
        <f>'Formato 6 c)'!F69</f>
        <v>0</v>
      </c>
      <c r="U61" s="48">
        <f>'Formato 6 c)'!G69</f>
        <v>0</v>
      </c>
    </row>
    <row r="62" ht="15.75" customHeight="1">
      <c r="A62" s="5" t="str">
        <f t="shared" si="1"/>
        <v>6,3,2,3,9,0,0</v>
      </c>
      <c r="B62">
        <v>6.0</v>
      </c>
      <c r="C62">
        <v>3.0</v>
      </c>
      <c r="D62">
        <v>2.0</v>
      </c>
      <c r="E62">
        <v>3.0</v>
      </c>
      <c r="F62">
        <v>9.0</v>
      </c>
      <c r="K62" t="s">
        <v>3142</v>
      </c>
      <c r="P62" s="48">
        <f>'Formato 6 c)'!B70</f>
        <v>0</v>
      </c>
      <c r="Q62" s="48">
        <f>'Formato 6 c)'!C70</f>
        <v>0</v>
      </c>
      <c r="R62" s="48">
        <f>'Formato 6 c)'!D70</f>
        <v>0</v>
      </c>
      <c r="S62" s="48">
        <f>'Formato 6 c)'!E70</f>
        <v>0</v>
      </c>
      <c r="T62" s="48">
        <f>'Formato 6 c)'!F70</f>
        <v>0</v>
      </c>
      <c r="U62" s="48">
        <f>'Formato 6 c)'!G70</f>
        <v>0</v>
      </c>
    </row>
    <row r="63" ht="15.75" customHeight="1">
      <c r="A63" s="5" t="str">
        <f t="shared" si="1"/>
        <v>6,3,2,4,0,0,0</v>
      </c>
      <c r="B63">
        <v>6.0</v>
      </c>
      <c r="C63">
        <v>3.0</v>
      </c>
      <c r="D63">
        <v>2.0</v>
      </c>
      <c r="E63">
        <v>4.0</v>
      </c>
      <c r="J63" t="s">
        <v>3159</v>
      </c>
      <c r="P63" s="48">
        <f>'Formato 6 c)'!B71</f>
        <v>0</v>
      </c>
      <c r="Q63" s="48">
        <f>'Formato 6 c)'!C71</f>
        <v>0</v>
      </c>
      <c r="R63" s="48">
        <f>'Formato 6 c)'!D71</f>
        <v>0</v>
      </c>
      <c r="S63" s="48">
        <f>'Formato 6 c)'!E71</f>
        <v>0</v>
      </c>
      <c r="T63" s="48">
        <f>'Formato 6 c)'!F71</f>
        <v>0</v>
      </c>
      <c r="U63" s="48">
        <f>'Formato 6 c)'!G71</f>
        <v>0</v>
      </c>
    </row>
    <row r="64" ht="15.75" customHeight="1">
      <c r="A64" s="5" t="str">
        <f t="shared" si="1"/>
        <v>6,3,2,4,1,0,0</v>
      </c>
      <c r="B64">
        <v>6.0</v>
      </c>
      <c r="C64">
        <v>3.0</v>
      </c>
      <c r="D64">
        <v>2.0</v>
      </c>
      <c r="E64">
        <v>4.0</v>
      </c>
      <c r="F64">
        <v>1.0</v>
      </c>
      <c r="K64" t="s">
        <v>3144</v>
      </c>
      <c r="P64" s="48">
        <f>'Formato 6 c)'!B72</f>
        <v>0</v>
      </c>
      <c r="Q64" s="48">
        <f>'Formato 6 c)'!C72</f>
        <v>0</v>
      </c>
      <c r="R64" s="48">
        <f>'Formato 6 c)'!D72</f>
        <v>0</v>
      </c>
      <c r="S64" s="48">
        <f>'Formato 6 c)'!E72</f>
        <v>0</v>
      </c>
      <c r="T64" s="48">
        <f>'Formato 6 c)'!F72</f>
        <v>0</v>
      </c>
      <c r="U64" s="48">
        <f>'Formato 6 c)'!G72</f>
        <v>0</v>
      </c>
    </row>
    <row r="65" ht="15.75" customHeight="1">
      <c r="A65" s="5" t="str">
        <f t="shared" si="1"/>
        <v>6,3,2,4,2,0,0</v>
      </c>
      <c r="B65">
        <v>6.0</v>
      </c>
      <c r="C65">
        <v>3.0</v>
      </c>
      <c r="D65">
        <v>2.0</v>
      </c>
      <c r="E65">
        <v>4.0</v>
      </c>
      <c r="F65">
        <v>2.0</v>
      </c>
      <c r="K65" t="s">
        <v>3145</v>
      </c>
      <c r="P65" s="48">
        <f>'Formato 6 c)'!B73</f>
        <v>0</v>
      </c>
      <c r="Q65" s="48">
        <f>'Formato 6 c)'!C73</f>
        <v>0</v>
      </c>
      <c r="R65" s="48">
        <f>'Formato 6 c)'!D73</f>
        <v>0</v>
      </c>
      <c r="S65" s="48">
        <f>'Formato 6 c)'!E73</f>
        <v>0</v>
      </c>
      <c r="T65" s="48">
        <f>'Formato 6 c)'!F73</f>
        <v>0</v>
      </c>
      <c r="U65" s="48">
        <f>'Formato 6 c)'!G73</f>
        <v>0</v>
      </c>
    </row>
    <row r="66" ht="15.75" customHeight="1">
      <c r="A66" s="5" t="str">
        <f t="shared" si="1"/>
        <v>6,3,2,4,3,0,0</v>
      </c>
      <c r="B66">
        <v>6.0</v>
      </c>
      <c r="C66">
        <v>3.0</v>
      </c>
      <c r="D66">
        <v>2.0</v>
      </c>
      <c r="E66">
        <v>4.0</v>
      </c>
      <c r="F66">
        <v>3.0</v>
      </c>
      <c r="K66" t="s">
        <v>3146</v>
      </c>
      <c r="P66" s="48">
        <f>'Formato 6 c)'!B74</f>
        <v>0</v>
      </c>
      <c r="Q66" s="48">
        <f>'Formato 6 c)'!C74</f>
        <v>0</v>
      </c>
      <c r="R66" s="48">
        <f>'Formato 6 c)'!D74</f>
        <v>0</v>
      </c>
      <c r="S66" s="48">
        <f>'Formato 6 c)'!E74</f>
        <v>0</v>
      </c>
      <c r="T66" s="48">
        <f>'Formato 6 c)'!F74</f>
        <v>0</v>
      </c>
      <c r="U66" s="48">
        <f>'Formato 6 c)'!G74</f>
        <v>0</v>
      </c>
    </row>
    <row r="67" ht="15.75" customHeight="1">
      <c r="A67" s="5" t="str">
        <f t="shared" si="1"/>
        <v>6,3,2,4,4,0,0</v>
      </c>
      <c r="B67">
        <v>6.0</v>
      </c>
      <c r="C67">
        <v>3.0</v>
      </c>
      <c r="D67">
        <v>2.0</v>
      </c>
      <c r="E67">
        <v>4.0</v>
      </c>
      <c r="F67">
        <v>4.0</v>
      </c>
      <c r="K67" t="s">
        <v>3147</v>
      </c>
      <c r="P67" s="48">
        <f>'Formato 6 c)'!B75</f>
        <v>0</v>
      </c>
      <c r="Q67" s="48">
        <f>'Formato 6 c)'!C75</f>
        <v>0</v>
      </c>
      <c r="R67" s="48">
        <f>'Formato 6 c)'!D75</f>
        <v>0</v>
      </c>
      <c r="S67" s="48">
        <f>'Formato 6 c)'!E75</f>
        <v>0</v>
      </c>
      <c r="T67" s="48">
        <f>'Formato 6 c)'!F75</f>
        <v>0</v>
      </c>
      <c r="U67" s="48">
        <f>'Formato 6 c)'!G75</f>
        <v>0</v>
      </c>
    </row>
    <row r="68" ht="15.75" customHeight="1">
      <c r="A68" s="5" t="str">
        <f t="shared" si="1"/>
        <v>6,3,3,0,0,0,0</v>
      </c>
      <c r="B68">
        <v>6.0</v>
      </c>
      <c r="C68">
        <v>3.0</v>
      </c>
      <c r="D68">
        <v>3.0</v>
      </c>
      <c r="I68" t="s">
        <v>3056</v>
      </c>
      <c r="P68" s="48">
        <f>'Formato 6 c)'!B77</f>
        <v>27762145.96</v>
      </c>
      <c r="Q68" s="48">
        <f>'Formato 6 c)'!C77</f>
        <v>2934962.73</v>
      </c>
      <c r="R68" s="48">
        <f>'Formato 6 c)'!D77</f>
        <v>30697108.69</v>
      </c>
      <c r="S68" s="48">
        <f>'Formato 6 c)'!E77</f>
        <v>19436785.28</v>
      </c>
      <c r="T68" s="48">
        <f>'Formato 6 c)'!F77</f>
        <v>19378131.61</v>
      </c>
      <c r="U68" s="48">
        <f>'Formato 6 c)'!G77</f>
        <v>11260323.41</v>
      </c>
    </row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2" width="35.86"/>
    <col customWidth="1" min="3" max="3" width="50.29"/>
    <col customWidth="1" min="4" max="4" width="12.14"/>
    <col customWidth="1" min="5" max="26" width="10.71"/>
  </cols>
  <sheetData>
    <row r="3">
      <c r="B3" t="s">
        <v>14</v>
      </c>
    </row>
    <row r="6">
      <c r="B6" t="s">
        <v>17</v>
      </c>
      <c r="C6" s="5" t="str">
        <f>IF(TRIM(ENTE)="", IF(MUNICIPIO="No Aplica",IF(ENTIDAD_FEDERATIVA="Ciudad de México",ENTIDAD_FEDERATIVA,CONCATENATE("Gobierno del Estado de ",ENTIDAD_FEDERATIVA)),CONCATENATE(TRIM(ENTE),IF(ENTIDAD_FEDERATIVA="Ciudad de México","Delegación ","Municipio de "),MUNICIPIO, ", ",IF(ENTIDAD_FEDERATIVA="Ciudad de México",ENTIDAD_FEDERATIVA,CONCATENATE("Gobierno del Estado de ",ENTIDAD_FEDERATIVA)))),CONCATENATE(TRIM(ENTE),", ",IF(ENTIDAD_FEDERATIVA="Ciudad de México",ENTIDAD_FEDERATIVA,CONCATENATE("Gobierno del Estado de ",ENTIDAD_FEDERATIVA))))</f>
        <v>SISTEMA PARA EL DESARROLLO INTEGRAL DE LA FAMILIA DEL MUNICIPIO DE SAN MIGUEL DE ALLENDE, GTO, Gobierno del Estado de Guanajuato</v>
      </c>
    </row>
    <row r="7">
      <c r="C7" t="str">
        <f>CONCATENATE(ENTE_PUBLICO," (a)")</f>
        <v>SISTEMA PARA EL DESARROLLO INTEGRAL DE LA FAMILIA DEL MUNICIPIO DE SAN MIGUEL DE ALLENDE, GTO, Gobierno del Estado de Guanajuato (a)</v>
      </c>
    </row>
    <row r="8" ht="27.0" customHeight="1">
      <c r="B8" t="s">
        <v>0</v>
      </c>
      <c r="C8" s="5" t="s">
        <v>11</v>
      </c>
    </row>
    <row r="10" ht="25.5" customHeight="1">
      <c r="B10" t="s">
        <v>93</v>
      </c>
      <c r="C10" s="5" t="s">
        <v>207</v>
      </c>
    </row>
    <row r="11" ht="20.25" customHeight="1">
      <c r="C11" s="5" t="str">
        <f>IF(MUNICIPIO="No Aplica", IF(ENTIDAD_FEDERATIVA="Ciudad de México",ENTIDAD_FEDERATIVA,CONCATENATE("Gobierno del Estado de ",ENTIDAD_FEDERATIVA)),CONCATENATE(IF(ENTIDAD_FEDERATIVA="Ciudad de México","Delegación ","Municipio de "), MUNICIPIO, IF(ENTIDAD_FEDERATIVA="Ciudad de México",CONCATENATE(", ",ENTIDAD_FEDERATIVA),CONCATENATE(", Gobierno del Estado de ",ENTIDAD_FEDERATIVA))))</f>
        <v>Municipio de San Miguel de Allende, Gobierno del Estado de Guanajuato</v>
      </c>
    </row>
    <row r="12">
      <c r="B12" t="s">
        <v>97</v>
      </c>
      <c r="C12" s="5">
        <v>2018.0</v>
      </c>
    </row>
    <row r="14">
      <c r="B14" t="s">
        <v>105</v>
      </c>
      <c r="C14" s="5" t="s">
        <v>308</v>
      </c>
    </row>
    <row r="15">
      <c r="C15" s="5">
        <v>3.0</v>
      </c>
    </row>
    <row r="16">
      <c r="C16" s="5" t="s">
        <v>312</v>
      </c>
    </row>
    <row r="18">
      <c r="D18" s="13" t="str">
        <f>IF(PERIODO=1,CONCATENATE("Monto pagado de la inversión al 30 de marzo de ",ANIO_INFORME," (k)"),IF(PERIODO=2,CONCATENATE("Monto pagado de la inversión al 30 de junio de ",ANIO_INFORME," (k)"),IF(PERIODO=3,CONCATENATE("Monto pagado de la inversión al 30 de septiembre de ",ANIO_INFORME," (k)"),IF(PERIODO=4,CONCATENATE("Monto pagado de la inversión al 31 de diciembre de ",ANIO_INFORME," (k)")))))</f>
        <v>Monto pagado de la inversión al 30 de septiembre de 2018 (k)</v>
      </c>
      <c r="E18" s="13" t="str">
        <f>IF(PERIODO=1,CONCATENATE("Monto pagado de la inversión actualizado al 30 de marzo de ",ANIO_INFORME," (l)"),IF(PERIODO=2,CONCATENATE("Monto pagado de la inversión actualizado al 30 de junio de ",ANIO_INFORME," (l)"),IF(PERIODO=3,CONCATENATE("Monto pagado de la inversión actualizado al 30 de septiembre de ",ANIO_INFORME," (l)"),IF(PERIODO=4,CONCATENATE("Monto pagado de la inversión actualizado al 31 de diciembre de ",ANIO_INFORME," (l)")))))</f>
        <v>Monto pagado de la inversión actualizado al 30 de septiembre de 2018 (l)</v>
      </c>
      <c r="F18" s="13" t="str">
        <f>IF(PERIODO=1,CONCATENATE("Saldo pendiente por pagar de la inversión al 30 de marzo de ",ANIO_INFORME," (m = g – l)"),IF(PERIODO=2,CONCATENATE("Saldo pendiente por pagar de la inversión al 30 de junio de ",ANIO_INFORME," (m = g – l)"),IF(PERIODO=3,CONCATENATE("Saldo pendiente por pagar de la inversión al 30 de septiembre de ",ANIO_INFORME," (m = g – l)"),IF(PERIODO=4,CONCATENATE("Saldo pendiente por pagar de la inversión al 31 de diciembre de ",ANIO_INFORME," (m = g – l)")))))</f>
        <v>Saldo pendiente por pagar de la inversión al 30 de septiembre de 2018 (m = g – l)</v>
      </c>
    </row>
    <row r="20">
      <c r="D20" s="27" t="str">
        <f>CONCATENATE(ANIO_INFORME, " (d)")</f>
        <v>2018 (d)</v>
      </c>
      <c r="E20" s="30" t="str">
        <f>CONCATENATE("31 de diciembre de ",ANIO_INFORME-1, " (e)")</f>
        <v>31 de diciembre de 2017 (e)</v>
      </c>
      <c r="F20" s="32" t="str">
        <f>CONCATENATE("Saldo al 31 de diciembre de ",ANIO_INFORME-1, " (d)")</f>
        <v>Saldo al 31 de diciembre de 2017 (d)</v>
      </c>
    </row>
    <row r="21" ht="15.75" customHeight="1"/>
    <row r="22" ht="15.75" customHeight="1"/>
    <row r="23" ht="15.75" customHeight="1">
      <c r="D23" s="36">
        <f>ANIO_INFORME + 1</f>
        <v>2019</v>
      </c>
      <c r="E23" s="38" t="str">
        <f>CONCATENATE(ANIO_INFORME + 2, " (d)")</f>
        <v>2020 (d)</v>
      </c>
      <c r="F23" s="38" t="str">
        <f>CONCATENATE(ANIO_INFORME + 3, " (d)")</f>
        <v>2021 (d)</v>
      </c>
      <c r="G23" s="38" t="str">
        <f>CONCATENATE(ANIO_INFORME + 4, " (d)")</f>
        <v>2022 (d)</v>
      </c>
      <c r="H23" s="38" t="str">
        <f>CONCATENATE(ANIO_INFORME + 5, " (d)")</f>
        <v>2023 (d)</v>
      </c>
      <c r="I23" s="38" t="str">
        <f>CONCATENATE(ANIO_INFORME + 6, " (d)")</f>
        <v>2024 (d)</v>
      </c>
    </row>
    <row r="24" ht="15.75" customHeight="1"/>
    <row r="25" ht="15.75" customHeight="1">
      <c r="D25" s="43" t="str">
        <f>CONCATENATE(ANIO_INFORME - 5, " ",CHAR(185)," (c)")</f>
        <v>2013 ¹ (c)</v>
      </c>
      <c r="E25" s="43" t="str">
        <f>CONCATENATE(ANIO_INFORME - 4, " ",CHAR(185)," (c)")</f>
        <v>2014 ¹ (c)</v>
      </c>
      <c r="F25" s="43" t="str">
        <f>CONCATENATE(ANIO_INFORME - 3, " ",CHAR(185)," (c)")</f>
        <v>2015 ¹ (c)</v>
      </c>
      <c r="G25" s="43" t="str">
        <f>CONCATENATE(ANIO_INFORME - 2, " ",CHAR(185)," (c)")</f>
        <v>2016 ¹ (c)</v>
      </c>
      <c r="H25" s="43" t="str">
        <f>CONCATENATE(ANIO_INFORME - 1, " ",CHAR(185)," (c)")</f>
        <v>2017 ¹ (c)</v>
      </c>
      <c r="I25" s="36">
        <f>ANIO_INFORME</f>
        <v>2018</v>
      </c>
    </row>
    <row r="26" ht="15.75" customHeight="1">
      <c r="D26" s="44"/>
    </row>
    <row r="27" ht="15.75" customHeight="1"/>
    <row r="28" ht="15.75" customHeight="1"/>
    <row r="29" ht="15.75" customHeight="1">
      <c r="D29" t="s">
        <v>1243</v>
      </c>
      <c r="E29" t="s">
        <v>1245</v>
      </c>
    </row>
    <row r="30" ht="15.75" customHeight="1">
      <c r="D30" s="45">
        <v>-1.79769313486231E100</v>
      </c>
      <c r="E30" s="45">
        <v>1.79769313486231E100</v>
      </c>
    </row>
    <row r="31" ht="15.75" customHeight="1"/>
    <row r="32" ht="15.75" customHeight="1">
      <c r="D32" t="s">
        <v>1274</v>
      </c>
      <c r="E32" t="s">
        <v>1276</v>
      </c>
    </row>
    <row r="33" ht="15.75" customHeight="1">
      <c r="D33" s="46">
        <v>36526.0</v>
      </c>
      <c r="E33" s="46">
        <v>55153.0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11.86"/>
    <col customWidth="1" min="2" max="6" width="20.71"/>
    <col customWidth="1" min="7" max="7" width="17.57"/>
    <col customWidth="1" min="8" max="26" width="10.71"/>
  </cols>
  <sheetData>
    <row r="1" ht="54.0" customHeight="1">
      <c r="A1" s="101" t="s">
        <v>3105</v>
      </c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9"/>
    </row>
    <row r="3">
      <c r="A3" s="20" t="s">
        <v>2899</v>
      </c>
      <c r="B3" s="21"/>
      <c r="C3" s="21"/>
      <c r="D3" s="21"/>
      <c r="E3" s="21"/>
      <c r="F3" s="21"/>
      <c r="G3" s="22"/>
    </row>
    <row r="4">
      <c r="A4" s="20" t="s">
        <v>3107</v>
      </c>
      <c r="B4" s="21"/>
      <c r="C4" s="21"/>
      <c r="D4" s="21"/>
      <c r="E4" s="21"/>
      <c r="F4" s="21"/>
      <c r="G4" s="22"/>
    </row>
    <row r="5">
      <c r="A5" s="20" t="str">
        <f>TRIMESTRE</f>
        <v>Del 1 de enero al 30 de septiembre de 2018 (b)</v>
      </c>
      <c r="B5" s="21"/>
      <c r="C5" s="21"/>
      <c r="D5" s="21"/>
      <c r="E5" s="21"/>
      <c r="F5" s="21"/>
      <c r="G5" s="22"/>
    </row>
    <row r="6">
      <c r="A6" s="23" t="s">
        <v>655</v>
      </c>
      <c r="B6" s="24"/>
      <c r="C6" s="24"/>
      <c r="D6" s="24"/>
      <c r="E6" s="24"/>
      <c r="F6" s="24"/>
      <c r="G6" s="25"/>
    </row>
    <row r="7">
      <c r="A7" s="92" t="s">
        <v>3108</v>
      </c>
      <c r="B7" s="103" t="s">
        <v>2901</v>
      </c>
      <c r="C7" s="94"/>
      <c r="D7" s="94"/>
      <c r="E7" s="94"/>
      <c r="F7" s="9"/>
      <c r="G7" s="102" t="s">
        <v>2902</v>
      </c>
    </row>
    <row r="8" ht="29.25" customHeight="1">
      <c r="A8" s="95"/>
      <c r="B8" s="29" t="s">
        <v>2903</v>
      </c>
      <c r="C8" s="133" t="s">
        <v>3064</v>
      </c>
      <c r="D8" s="133" t="s">
        <v>2778</v>
      </c>
      <c r="E8" s="133" t="s">
        <v>2697</v>
      </c>
      <c r="F8" s="133" t="s">
        <v>2719</v>
      </c>
      <c r="G8" s="95"/>
    </row>
    <row r="9">
      <c r="A9" s="96" t="s">
        <v>3110</v>
      </c>
      <c r="B9" s="134">
        <f t="shared" ref="B9:G9" si="1">SUM(B10,B11,B12,B15,B16,B19)</f>
        <v>16854005.96</v>
      </c>
      <c r="C9" s="134">
        <f t="shared" si="1"/>
        <v>1405059.16</v>
      </c>
      <c r="D9" s="134">
        <f t="shared" si="1"/>
        <v>18259065.12</v>
      </c>
      <c r="E9" s="134">
        <f t="shared" si="1"/>
        <v>10945549.84</v>
      </c>
      <c r="F9" s="134">
        <f t="shared" si="1"/>
        <v>10945549.84</v>
      </c>
      <c r="G9" s="134">
        <f t="shared" si="1"/>
        <v>7313515.28</v>
      </c>
    </row>
    <row r="10">
      <c r="A10" s="37" t="s">
        <v>3113</v>
      </c>
      <c r="B10" s="41">
        <v>1.685400596E7</v>
      </c>
      <c r="C10" s="41">
        <v>1405059.16</v>
      </c>
      <c r="D10" s="135">
        <f t="shared" ref="D10:D19" si="2">B10+C10</f>
        <v>18259065.12</v>
      </c>
      <c r="E10" s="41">
        <v>1.094554984E7</v>
      </c>
      <c r="F10" s="41">
        <v>1.094554984E7</v>
      </c>
      <c r="G10" s="136">
        <f>+D10-E10</f>
        <v>7313515.28</v>
      </c>
    </row>
    <row r="11">
      <c r="A11" s="37" t="s">
        <v>3114</v>
      </c>
      <c r="B11" s="137">
        <v>0.0</v>
      </c>
      <c r="C11" s="137">
        <v>0.0</v>
      </c>
      <c r="D11" s="135">
        <f t="shared" si="2"/>
        <v>0</v>
      </c>
      <c r="E11" s="137">
        <v>0.0</v>
      </c>
      <c r="F11" s="137">
        <f>F12+F13</f>
        <v>0</v>
      </c>
      <c r="G11" s="136">
        <f>D11-E11</f>
        <v>0</v>
      </c>
    </row>
    <row r="12">
      <c r="A12" s="37" t="s">
        <v>3116</v>
      </c>
      <c r="B12" s="137">
        <f t="shared" ref="B12:C12" si="3">B13+B14</f>
        <v>0</v>
      </c>
      <c r="C12" s="137">
        <f t="shared" si="3"/>
        <v>0</v>
      </c>
      <c r="D12" s="135">
        <f t="shared" si="2"/>
        <v>0</v>
      </c>
      <c r="E12" s="137">
        <f t="shared" ref="E12:G12" si="4">E13+E14</f>
        <v>0</v>
      </c>
      <c r="F12" s="137">
        <f t="shared" si="4"/>
        <v>0</v>
      </c>
      <c r="G12" s="136">
        <f t="shared" si="4"/>
        <v>0</v>
      </c>
    </row>
    <row r="13">
      <c r="A13" s="37" t="s">
        <v>3117</v>
      </c>
      <c r="B13" s="137">
        <v>0.0</v>
      </c>
      <c r="C13" s="137">
        <v>0.0</v>
      </c>
      <c r="D13" s="135">
        <f t="shared" si="2"/>
        <v>0</v>
      </c>
      <c r="E13" s="137">
        <v>0.0</v>
      </c>
      <c r="F13" s="137">
        <v>0.0</v>
      </c>
      <c r="G13" s="136">
        <f t="shared" ref="G13:G15" si="7">D13-E13</f>
        <v>0</v>
      </c>
    </row>
    <row r="14">
      <c r="A14" s="37" t="s">
        <v>3119</v>
      </c>
      <c r="B14" s="137">
        <f t="shared" ref="B14:C14" si="5">B15+B16</f>
        <v>0</v>
      </c>
      <c r="C14" s="137">
        <f t="shared" si="5"/>
        <v>0</v>
      </c>
      <c r="D14" s="135">
        <f t="shared" si="2"/>
        <v>0</v>
      </c>
      <c r="E14" s="137">
        <f t="shared" ref="E14:F14" si="6">E15+E16</f>
        <v>0</v>
      </c>
      <c r="F14" s="137">
        <f t="shared" si="6"/>
        <v>0</v>
      </c>
      <c r="G14" s="136">
        <f t="shared" si="7"/>
        <v>0</v>
      </c>
    </row>
    <row r="15">
      <c r="A15" s="37" t="s">
        <v>3120</v>
      </c>
      <c r="B15" s="137">
        <v>0.0</v>
      </c>
      <c r="C15" s="137">
        <v>0.0</v>
      </c>
      <c r="D15" s="135">
        <f t="shared" si="2"/>
        <v>0</v>
      </c>
      <c r="E15" s="137">
        <v>0.0</v>
      </c>
      <c r="F15" s="137">
        <v>0.0</v>
      </c>
      <c r="G15" s="136">
        <f t="shared" si="7"/>
        <v>0</v>
      </c>
    </row>
    <row r="16">
      <c r="A16" s="99" t="s">
        <v>3122</v>
      </c>
      <c r="B16" s="137">
        <f t="shared" ref="B16:C16" si="8">B17+B18</f>
        <v>0</v>
      </c>
      <c r="C16" s="137">
        <f t="shared" si="8"/>
        <v>0</v>
      </c>
      <c r="D16" s="135">
        <f t="shared" si="2"/>
        <v>0</v>
      </c>
      <c r="E16" s="137">
        <f t="shared" ref="E16:G16" si="9">E17+E18</f>
        <v>0</v>
      </c>
      <c r="F16" s="137">
        <f t="shared" si="9"/>
        <v>0</v>
      </c>
      <c r="G16" s="136">
        <f t="shared" si="9"/>
        <v>0</v>
      </c>
    </row>
    <row r="17">
      <c r="A17" s="37" t="s">
        <v>3123</v>
      </c>
      <c r="B17" s="137">
        <v>0.0</v>
      </c>
      <c r="C17" s="137">
        <v>0.0</v>
      </c>
      <c r="D17" s="135">
        <f t="shared" si="2"/>
        <v>0</v>
      </c>
      <c r="E17" s="137">
        <v>0.0</v>
      </c>
      <c r="F17" s="137">
        <v>0.0</v>
      </c>
      <c r="G17" s="136">
        <f t="shared" ref="G17:G19" si="10">D17-E17</f>
        <v>0</v>
      </c>
    </row>
    <row r="18">
      <c r="A18" s="37" t="s">
        <v>3125</v>
      </c>
      <c r="B18" s="137">
        <v>0.0</v>
      </c>
      <c r="C18" s="137">
        <v>0.0</v>
      </c>
      <c r="D18" s="135">
        <f t="shared" si="2"/>
        <v>0</v>
      </c>
      <c r="E18" s="137">
        <v>0.0</v>
      </c>
      <c r="F18" s="137">
        <v>0.0</v>
      </c>
      <c r="G18" s="136">
        <f t="shared" si="10"/>
        <v>0</v>
      </c>
    </row>
    <row r="19">
      <c r="A19" s="37" t="s">
        <v>3126</v>
      </c>
      <c r="B19" s="137">
        <v>0.0</v>
      </c>
      <c r="C19" s="137">
        <v>0.0</v>
      </c>
      <c r="D19" s="135">
        <f t="shared" si="2"/>
        <v>0</v>
      </c>
      <c r="E19" s="137">
        <v>0.0</v>
      </c>
      <c r="F19" s="137">
        <v>0.0</v>
      </c>
      <c r="G19" s="136">
        <f t="shared" si="10"/>
        <v>0</v>
      </c>
    </row>
    <row r="20">
      <c r="A20" s="34"/>
      <c r="B20" s="137"/>
      <c r="C20" s="137"/>
      <c r="D20" s="137"/>
      <c r="E20" s="137"/>
      <c r="F20" s="137"/>
      <c r="G20" s="137"/>
    </row>
    <row r="21" ht="15.75" customHeight="1">
      <c r="A21" s="138" t="s">
        <v>3127</v>
      </c>
      <c r="B21" s="139">
        <f t="shared" ref="B21:G21" si="11">SUM(B22,B23,B24,B27,B28,B31)</f>
        <v>0</v>
      </c>
      <c r="C21" s="139">
        <f t="shared" si="11"/>
        <v>0</v>
      </c>
      <c r="D21" s="134">
        <f t="shared" si="11"/>
        <v>0</v>
      </c>
      <c r="E21" s="139">
        <f t="shared" si="11"/>
        <v>0</v>
      </c>
      <c r="F21" s="139">
        <f t="shared" si="11"/>
        <v>0</v>
      </c>
      <c r="G21" s="134">
        <f t="shared" si="11"/>
        <v>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7" t="s">
        <v>3113</v>
      </c>
      <c r="B22" s="137">
        <v>0.0</v>
      </c>
      <c r="C22" s="137">
        <v>0.0</v>
      </c>
      <c r="D22" s="135">
        <f t="shared" ref="D22:D31" si="12">B22+C22</f>
        <v>0</v>
      </c>
      <c r="E22" s="137">
        <v>0.0</v>
      </c>
      <c r="F22" s="137">
        <v>0.0</v>
      </c>
      <c r="G22" s="136">
        <f t="shared" ref="G22:G23" si="13">D22-E22</f>
        <v>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7" t="s">
        <v>3114</v>
      </c>
      <c r="B23" s="137">
        <v>0.0</v>
      </c>
      <c r="C23" s="137">
        <v>0.0</v>
      </c>
      <c r="D23" s="135">
        <f t="shared" si="12"/>
        <v>0</v>
      </c>
      <c r="E23" s="137">
        <v>0.0</v>
      </c>
      <c r="F23" s="137">
        <v>0.0</v>
      </c>
      <c r="G23" s="136">
        <f t="shared" si="13"/>
        <v>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37" t="s">
        <v>3116</v>
      </c>
      <c r="B24" s="137">
        <f t="shared" ref="B24:C24" si="14">B25+B26</f>
        <v>0</v>
      </c>
      <c r="C24" s="137">
        <f t="shared" si="14"/>
        <v>0</v>
      </c>
      <c r="D24" s="135">
        <f t="shared" si="12"/>
        <v>0</v>
      </c>
      <c r="E24" s="137">
        <f t="shared" ref="E24:G24" si="15">E25+E26</f>
        <v>0</v>
      </c>
      <c r="F24" s="137">
        <f t="shared" si="15"/>
        <v>0</v>
      </c>
      <c r="G24" s="136">
        <f t="shared" si="15"/>
        <v>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7" t="s">
        <v>3117</v>
      </c>
      <c r="B25" s="137">
        <v>0.0</v>
      </c>
      <c r="C25" s="137">
        <v>0.0</v>
      </c>
      <c r="D25" s="135">
        <f t="shared" si="12"/>
        <v>0</v>
      </c>
      <c r="E25" s="137">
        <v>0.0</v>
      </c>
      <c r="F25" s="137">
        <v>0.0</v>
      </c>
      <c r="G25" s="136">
        <f t="shared" ref="G25:G27" si="16">D25-E25</f>
        <v>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37" t="s">
        <v>3119</v>
      </c>
      <c r="B26" s="137">
        <v>0.0</v>
      </c>
      <c r="C26" s="137">
        <v>0.0</v>
      </c>
      <c r="D26" s="135">
        <f t="shared" si="12"/>
        <v>0</v>
      </c>
      <c r="E26" s="137">
        <v>0.0</v>
      </c>
      <c r="F26" s="137">
        <v>0.0</v>
      </c>
      <c r="G26" s="136">
        <f t="shared" si="16"/>
        <v>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7" t="s">
        <v>3120</v>
      </c>
      <c r="B27" s="137">
        <v>0.0</v>
      </c>
      <c r="C27" s="137">
        <v>0.0</v>
      </c>
      <c r="D27" s="135">
        <f t="shared" si="12"/>
        <v>0</v>
      </c>
      <c r="E27" s="137">
        <v>0.0</v>
      </c>
      <c r="F27" s="137">
        <v>0.0</v>
      </c>
      <c r="G27" s="136">
        <f t="shared" si="16"/>
        <v>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99" t="s">
        <v>3122</v>
      </c>
      <c r="B28" s="137">
        <f t="shared" ref="B28:C28" si="17">B29+B30</f>
        <v>0</v>
      </c>
      <c r="C28" s="137">
        <f t="shared" si="17"/>
        <v>0</v>
      </c>
      <c r="D28" s="135">
        <f t="shared" si="12"/>
        <v>0</v>
      </c>
      <c r="E28" s="137">
        <f t="shared" ref="E28:G28" si="18">E29+E30</f>
        <v>0</v>
      </c>
      <c r="F28" s="137">
        <f t="shared" si="18"/>
        <v>0</v>
      </c>
      <c r="G28" s="136">
        <f t="shared" si="18"/>
        <v>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7" t="s">
        <v>3123</v>
      </c>
      <c r="B29" s="137">
        <v>0.0</v>
      </c>
      <c r="C29" s="137">
        <v>0.0</v>
      </c>
      <c r="D29" s="135">
        <f t="shared" si="12"/>
        <v>0</v>
      </c>
      <c r="E29" s="137">
        <v>0.0</v>
      </c>
      <c r="F29" s="137">
        <v>0.0</v>
      </c>
      <c r="G29" s="136">
        <f t="shared" ref="G29:G31" si="19">D29-E29</f>
        <v>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7" t="s">
        <v>3125</v>
      </c>
      <c r="B30" s="137">
        <v>0.0</v>
      </c>
      <c r="C30" s="137">
        <v>0.0</v>
      </c>
      <c r="D30" s="135">
        <f t="shared" si="12"/>
        <v>0</v>
      </c>
      <c r="E30" s="137">
        <v>0.0</v>
      </c>
      <c r="F30" s="137">
        <v>0.0</v>
      </c>
      <c r="G30" s="136">
        <f t="shared" si="19"/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37" t="s">
        <v>3126</v>
      </c>
      <c r="B31" s="137">
        <v>0.0</v>
      </c>
      <c r="C31" s="137">
        <v>0.0</v>
      </c>
      <c r="D31" s="135">
        <f t="shared" si="12"/>
        <v>0</v>
      </c>
      <c r="E31" s="137">
        <v>0.0</v>
      </c>
      <c r="F31" s="137">
        <v>0.0</v>
      </c>
      <c r="G31" s="136">
        <f t="shared" si="19"/>
        <v>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34"/>
      <c r="B32" s="137"/>
      <c r="C32" s="137"/>
      <c r="D32" s="137"/>
      <c r="E32" s="137"/>
      <c r="F32" s="137"/>
      <c r="G32" s="137"/>
    </row>
    <row r="33" ht="15.75" customHeight="1">
      <c r="A33" s="33" t="s">
        <v>3134</v>
      </c>
      <c r="B33" s="134">
        <f t="shared" ref="B33:G33" si="20">B21+B9</f>
        <v>16854005.96</v>
      </c>
      <c r="C33" s="134">
        <f t="shared" si="20"/>
        <v>1405059.16</v>
      </c>
      <c r="D33" s="134">
        <f t="shared" si="20"/>
        <v>18259065.12</v>
      </c>
      <c r="E33" s="134">
        <f t="shared" si="20"/>
        <v>10945549.84</v>
      </c>
      <c r="F33" s="134">
        <f t="shared" si="20"/>
        <v>10945549.84</v>
      </c>
      <c r="G33" s="134">
        <f t="shared" si="20"/>
        <v>7313515.28</v>
      </c>
    </row>
    <row r="34" ht="15.75" customHeight="1">
      <c r="A34" s="57"/>
      <c r="B34" s="140"/>
      <c r="C34" s="140"/>
      <c r="D34" s="140"/>
      <c r="E34" s="140"/>
      <c r="F34" s="140"/>
      <c r="G34" s="140"/>
    </row>
    <row r="35" ht="15.75" customHeight="1">
      <c r="B35" s="141"/>
      <c r="C35" s="141"/>
      <c r="D35" s="141"/>
      <c r="E35" s="141"/>
      <c r="F35" s="141"/>
      <c r="G35" s="141"/>
    </row>
    <row r="36" ht="15.75" customHeight="1">
      <c r="B36" s="141"/>
      <c r="C36" s="141"/>
      <c r="D36" s="141"/>
      <c r="E36" s="141"/>
      <c r="F36" s="141"/>
      <c r="G36" s="141"/>
    </row>
    <row r="37" ht="15.75" customHeight="1">
      <c r="B37" s="141"/>
      <c r="C37" s="141"/>
      <c r="D37" s="141"/>
      <c r="E37" s="141"/>
      <c r="F37" s="141"/>
      <c r="G37" s="141"/>
    </row>
    <row r="38" ht="15.75" customHeight="1">
      <c r="B38" s="141"/>
      <c r="C38" s="141"/>
      <c r="D38" s="141"/>
      <c r="E38" s="141"/>
      <c r="F38" s="141"/>
      <c r="G38" s="141"/>
    </row>
    <row r="39" ht="15.75" customHeight="1">
      <c r="B39" s="141"/>
      <c r="C39" s="141"/>
      <c r="D39" s="141"/>
      <c r="E39" s="141"/>
      <c r="F39" s="141"/>
      <c r="G39" s="141"/>
    </row>
    <row r="40" ht="15.75" customHeight="1">
      <c r="B40" s="141"/>
      <c r="C40" s="141"/>
      <c r="D40" s="141"/>
      <c r="E40" s="141"/>
      <c r="F40" s="141"/>
      <c r="G40" s="141"/>
    </row>
    <row r="41" ht="15.75" customHeight="1">
      <c r="B41" s="141"/>
      <c r="C41" s="141"/>
      <c r="D41" s="141"/>
      <c r="E41" s="141"/>
      <c r="F41" s="141"/>
      <c r="G41" s="141"/>
    </row>
    <row r="42" ht="15.75" customHeight="1">
      <c r="B42" s="141"/>
      <c r="C42" s="141"/>
      <c r="D42" s="141"/>
      <c r="E42" s="141"/>
      <c r="F42" s="141"/>
      <c r="G42" s="141"/>
    </row>
    <row r="43" ht="15.75" customHeight="1">
      <c r="B43" s="141"/>
      <c r="C43" s="141"/>
      <c r="D43" s="141"/>
      <c r="E43" s="141"/>
      <c r="F43" s="141"/>
      <c r="G43" s="141"/>
    </row>
    <row r="44" ht="15.75" customHeight="1">
      <c r="B44" s="141"/>
      <c r="C44" s="141"/>
      <c r="D44" s="141"/>
      <c r="E44" s="141"/>
      <c r="F44" s="141"/>
      <c r="G44" s="141"/>
    </row>
    <row r="45" ht="15.75" customHeight="1">
      <c r="B45" s="141"/>
      <c r="C45" s="141"/>
      <c r="D45" s="141"/>
      <c r="E45" s="141"/>
      <c r="F45" s="141"/>
      <c r="G45" s="141"/>
    </row>
    <row r="46" ht="15.75" customHeight="1">
      <c r="B46" s="141"/>
      <c r="C46" s="141"/>
      <c r="D46" s="141"/>
      <c r="E46" s="141"/>
      <c r="F46" s="141"/>
      <c r="G46" s="141"/>
    </row>
    <row r="47" ht="15.75" customHeight="1">
      <c r="B47" s="141"/>
      <c r="C47" s="141"/>
      <c r="D47" s="141"/>
      <c r="E47" s="141"/>
      <c r="F47" s="141"/>
      <c r="G47" s="141"/>
    </row>
    <row r="48" ht="15.75" customHeight="1">
      <c r="B48" s="141"/>
      <c r="C48" s="141"/>
      <c r="D48" s="141"/>
      <c r="E48" s="141"/>
      <c r="F48" s="141"/>
      <c r="G48" s="141"/>
    </row>
    <row r="49" ht="15.75" customHeight="1">
      <c r="B49" s="141"/>
      <c r="C49" s="141"/>
      <c r="D49" s="141"/>
      <c r="E49" s="141"/>
      <c r="F49" s="141"/>
      <c r="G49" s="141"/>
    </row>
    <row r="50" ht="15.75" customHeight="1">
      <c r="B50" s="141"/>
      <c r="C50" s="141"/>
      <c r="D50" s="141"/>
      <c r="E50" s="141"/>
      <c r="F50" s="141"/>
      <c r="G50" s="141"/>
    </row>
    <row r="51" ht="15.75" customHeight="1">
      <c r="B51" s="141"/>
      <c r="C51" s="141"/>
      <c r="D51" s="141"/>
      <c r="E51" s="141"/>
      <c r="F51" s="141"/>
      <c r="G51" s="141"/>
    </row>
    <row r="52" ht="15.75" customHeight="1">
      <c r="B52" s="141"/>
      <c r="C52" s="141"/>
      <c r="D52" s="141"/>
      <c r="E52" s="141"/>
      <c r="F52" s="141"/>
      <c r="G52" s="141"/>
    </row>
    <row r="53" ht="15.75" customHeight="1">
      <c r="B53" s="141"/>
      <c r="C53" s="141"/>
      <c r="D53" s="141"/>
      <c r="E53" s="141"/>
      <c r="F53" s="141"/>
      <c r="G53" s="141"/>
    </row>
    <row r="54" ht="15.75" customHeight="1">
      <c r="B54" s="141"/>
      <c r="C54" s="141"/>
      <c r="D54" s="141"/>
      <c r="E54" s="141"/>
      <c r="F54" s="141"/>
      <c r="G54" s="141"/>
    </row>
    <row r="55" ht="15.75" customHeight="1">
      <c r="B55" s="141"/>
      <c r="C55" s="141"/>
      <c r="D55" s="141"/>
      <c r="E55" s="141"/>
      <c r="F55" s="141"/>
      <c r="G55" s="141"/>
    </row>
    <row r="56" ht="15.75" customHeight="1">
      <c r="B56" s="141"/>
      <c r="C56" s="141"/>
      <c r="D56" s="141"/>
      <c r="E56" s="141"/>
      <c r="F56" s="141"/>
      <c r="G56" s="141"/>
    </row>
    <row r="57" ht="15.75" customHeight="1">
      <c r="B57" s="141"/>
      <c r="C57" s="141"/>
      <c r="D57" s="141"/>
      <c r="E57" s="141"/>
      <c r="F57" s="141"/>
      <c r="G57" s="141"/>
    </row>
    <row r="58" ht="15.75" customHeight="1">
      <c r="B58" s="141"/>
      <c r="C58" s="141"/>
      <c r="D58" s="141"/>
      <c r="E58" s="141"/>
      <c r="F58" s="141"/>
      <c r="G58" s="141"/>
    </row>
    <row r="59" ht="15.75" customHeight="1">
      <c r="B59" s="141"/>
      <c r="C59" s="141"/>
      <c r="D59" s="141"/>
      <c r="E59" s="141"/>
      <c r="F59" s="141"/>
      <c r="G59" s="141"/>
    </row>
    <row r="60" ht="15.75" customHeight="1">
      <c r="B60" s="141"/>
      <c r="C60" s="141"/>
      <c r="D60" s="141"/>
      <c r="E60" s="141"/>
      <c r="F60" s="141"/>
      <c r="G60" s="141"/>
    </row>
    <row r="61" ht="15.75" customHeight="1">
      <c r="B61" s="141"/>
      <c r="C61" s="141"/>
      <c r="D61" s="141"/>
      <c r="E61" s="141"/>
      <c r="F61" s="141"/>
      <c r="G61" s="141"/>
    </row>
    <row r="62" ht="15.75" customHeight="1">
      <c r="B62" s="141"/>
      <c r="C62" s="141"/>
      <c r="D62" s="141"/>
      <c r="E62" s="141"/>
      <c r="F62" s="141"/>
      <c r="G62" s="141"/>
    </row>
    <row r="63" ht="15.75" customHeight="1">
      <c r="B63" s="141"/>
      <c r="C63" s="141"/>
      <c r="D63" s="141"/>
      <c r="E63" s="141"/>
      <c r="F63" s="141"/>
      <c r="G63" s="141"/>
    </row>
    <row r="64" ht="15.75" customHeight="1">
      <c r="B64" s="141"/>
      <c r="C64" s="141"/>
      <c r="D64" s="141"/>
      <c r="E64" s="141"/>
      <c r="F64" s="141"/>
      <c r="G64" s="141"/>
    </row>
    <row r="65" ht="15.75" customHeight="1">
      <c r="B65" s="141"/>
      <c r="C65" s="141"/>
      <c r="D65" s="141"/>
      <c r="E65" s="141"/>
      <c r="F65" s="141"/>
      <c r="G65" s="141"/>
    </row>
    <row r="66" ht="15.75" customHeight="1">
      <c r="B66" s="141"/>
      <c r="C66" s="141"/>
      <c r="D66" s="141"/>
      <c r="E66" s="141"/>
      <c r="F66" s="141"/>
      <c r="G66" s="141"/>
    </row>
    <row r="67" ht="15.75" customHeight="1">
      <c r="B67" s="141"/>
      <c r="C67" s="141"/>
      <c r="D67" s="141"/>
      <c r="E67" s="141"/>
      <c r="F67" s="141"/>
      <c r="G67" s="141"/>
    </row>
    <row r="68" ht="15.75" customHeight="1">
      <c r="B68" s="141"/>
      <c r="C68" s="141"/>
      <c r="D68" s="141"/>
      <c r="E68" s="141"/>
      <c r="F68" s="141"/>
      <c r="G68" s="141"/>
    </row>
    <row r="69" ht="15.75" customHeight="1">
      <c r="B69" s="141"/>
      <c r="C69" s="141"/>
      <c r="D69" s="141"/>
      <c r="E69" s="141"/>
      <c r="F69" s="141"/>
      <c r="G69" s="141"/>
    </row>
    <row r="70" ht="15.75" customHeight="1">
      <c r="B70" s="141"/>
      <c r="C70" s="141"/>
      <c r="D70" s="141"/>
      <c r="E70" s="141"/>
      <c r="F70" s="141"/>
      <c r="G70" s="141"/>
    </row>
    <row r="71" ht="15.75" customHeight="1">
      <c r="B71" s="141"/>
      <c r="C71" s="141"/>
      <c r="D71" s="141"/>
      <c r="E71" s="141"/>
      <c r="F71" s="141"/>
      <c r="G71" s="141"/>
    </row>
    <row r="72" ht="15.75" customHeight="1">
      <c r="B72" s="141"/>
      <c r="C72" s="141"/>
      <c r="D72" s="141"/>
      <c r="E72" s="141"/>
      <c r="F72" s="141"/>
      <c r="G72" s="141"/>
    </row>
    <row r="73" ht="15.75" customHeight="1">
      <c r="B73" s="141"/>
      <c r="C73" s="141"/>
      <c r="D73" s="141"/>
      <c r="E73" s="141"/>
      <c r="F73" s="141"/>
      <c r="G73" s="141"/>
    </row>
    <row r="74" ht="15.75" customHeight="1">
      <c r="B74" s="141"/>
      <c r="C74" s="141"/>
      <c r="D74" s="141"/>
      <c r="E74" s="141"/>
      <c r="F74" s="141"/>
      <c r="G74" s="141"/>
    </row>
    <row r="75" ht="15.75" customHeight="1">
      <c r="B75" s="141"/>
      <c r="C75" s="141"/>
      <c r="D75" s="141"/>
      <c r="E75" s="141"/>
      <c r="F75" s="141"/>
      <c r="G75" s="141"/>
    </row>
    <row r="76" ht="15.75" customHeight="1">
      <c r="B76" s="141"/>
      <c r="C76" s="141"/>
      <c r="D76" s="141"/>
      <c r="E76" s="141"/>
      <c r="F76" s="141"/>
      <c r="G76" s="141"/>
    </row>
    <row r="77" ht="15.75" customHeight="1">
      <c r="B77" s="141"/>
      <c r="C77" s="141"/>
      <c r="D77" s="141"/>
      <c r="E77" s="141"/>
      <c r="F77" s="141"/>
      <c r="G77" s="141"/>
    </row>
    <row r="78" ht="15.75" customHeight="1">
      <c r="B78" s="141"/>
      <c r="C78" s="141"/>
      <c r="D78" s="141"/>
      <c r="E78" s="141"/>
      <c r="F78" s="141"/>
      <c r="G78" s="141"/>
    </row>
    <row r="79" ht="15.75" customHeight="1">
      <c r="B79" s="141"/>
      <c r="C79" s="141"/>
      <c r="D79" s="141"/>
      <c r="E79" s="141"/>
      <c r="F79" s="141"/>
      <c r="G79" s="141"/>
    </row>
    <row r="80" ht="15.75" customHeight="1">
      <c r="B80" s="141"/>
      <c r="C80" s="141"/>
      <c r="D80" s="141"/>
      <c r="E80" s="141"/>
      <c r="F80" s="141"/>
      <c r="G80" s="141"/>
    </row>
    <row r="81" ht="15.75" customHeight="1">
      <c r="B81" s="141"/>
      <c r="C81" s="141"/>
      <c r="D81" s="141"/>
      <c r="E81" s="141"/>
      <c r="F81" s="141"/>
      <c r="G81" s="141"/>
    </row>
    <row r="82" ht="15.75" customHeight="1">
      <c r="B82" s="141"/>
      <c r="C82" s="141"/>
      <c r="D82" s="141"/>
      <c r="E82" s="141"/>
      <c r="F82" s="141"/>
      <c r="G82" s="141"/>
    </row>
    <row r="83" ht="15.75" customHeight="1">
      <c r="B83" s="141"/>
      <c r="C83" s="141"/>
      <c r="D83" s="141"/>
      <c r="E83" s="141"/>
      <c r="F83" s="141"/>
      <c r="G83" s="141"/>
    </row>
    <row r="84" ht="15.75" customHeight="1">
      <c r="B84" s="141"/>
      <c r="C84" s="141"/>
      <c r="D84" s="141"/>
      <c r="E84" s="141"/>
      <c r="F84" s="141"/>
      <c r="G84" s="141"/>
    </row>
    <row r="85" ht="15.75" customHeight="1">
      <c r="B85" s="141"/>
      <c r="C85" s="141"/>
      <c r="D85" s="141"/>
      <c r="E85" s="141"/>
      <c r="F85" s="141"/>
      <c r="G85" s="141"/>
    </row>
    <row r="86" ht="15.75" customHeight="1">
      <c r="B86" s="141"/>
      <c r="C86" s="141"/>
      <c r="D86" s="141"/>
      <c r="E86" s="141"/>
      <c r="F86" s="141"/>
      <c r="G86" s="141"/>
    </row>
    <row r="87" ht="15.75" customHeight="1">
      <c r="B87" s="141"/>
      <c r="C87" s="141"/>
      <c r="D87" s="141"/>
      <c r="E87" s="141"/>
      <c r="F87" s="141"/>
      <c r="G87" s="141"/>
    </row>
    <row r="88" ht="15.75" customHeight="1">
      <c r="B88" s="141"/>
      <c r="C88" s="141"/>
      <c r="D88" s="141"/>
      <c r="E88" s="141"/>
      <c r="F88" s="141"/>
      <c r="G88" s="141"/>
    </row>
    <row r="89" ht="15.75" customHeight="1">
      <c r="B89" s="141"/>
      <c r="C89" s="141"/>
      <c r="D89" s="141"/>
      <c r="E89" s="141"/>
      <c r="F89" s="141"/>
      <c r="G89" s="141"/>
    </row>
    <row r="90" ht="15.75" customHeight="1">
      <c r="B90" s="141"/>
      <c r="C90" s="141"/>
      <c r="D90" s="141"/>
      <c r="E90" s="141"/>
      <c r="F90" s="141"/>
      <c r="G90" s="141"/>
    </row>
    <row r="91" ht="15.75" customHeight="1">
      <c r="B91" s="141"/>
      <c r="C91" s="141"/>
      <c r="D91" s="141"/>
      <c r="E91" s="141"/>
      <c r="F91" s="141"/>
      <c r="G91" s="141"/>
    </row>
    <row r="92" ht="15.75" customHeight="1">
      <c r="B92" s="141"/>
      <c r="C92" s="141"/>
      <c r="D92" s="141"/>
      <c r="E92" s="141"/>
      <c r="F92" s="141"/>
      <c r="G92" s="141"/>
    </row>
    <row r="93" ht="15.75" customHeight="1">
      <c r="B93" s="141"/>
      <c r="C93" s="141"/>
      <c r="D93" s="141"/>
      <c r="E93" s="141"/>
      <c r="F93" s="141"/>
      <c r="G93" s="141"/>
    </row>
    <row r="94" ht="15.75" customHeight="1">
      <c r="B94" s="141"/>
      <c r="C94" s="141"/>
      <c r="D94" s="141"/>
      <c r="E94" s="141"/>
      <c r="F94" s="141"/>
      <c r="G94" s="141"/>
    </row>
    <row r="95" ht="15.75" customHeight="1">
      <c r="B95" s="141"/>
      <c r="C95" s="141"/>
      <c r="D95" s="141"/>
      <c r="E95" s="141"/>
      <c r="F95" s="141"/>
      <c r="G95" s="141"/>
    </row>
    <row r="96" ht="15.75" customHeight="1">
      <c r="B96" s="141"/>
      <c r="C96" s="141"/>
      <c r="D96" s="141"/>
      <c r="E96" s="141"/>
      <c r="F96" s="141"/>
      <c r="G96" s="141"/>
    </row>
    <row r="97" ht="15.75" customHeight="1">
      <c r="B97" s="141"/>
      <c r="C97" s="141"/>
      <c r="D97" s="141"/>
      <c r="E97" s="141"/>
      <c r="F97" s="141"/>
      <c r="G97" s="141"/>
    </row>
    <row r="98" ht="15.75" customHeight="1">
      <c r="B98" s="141"/>
      <c r="C98" s="141"/>
      <c r="D98" s="141"/>
      <c r="E98" s="141"/>
      <c r="F98" s="141"/>
      <c r="G98" s="141"/>
    </row>
    <row r="99" ht="15.75" customHeight="1">
      <c r="B99" s="141"/>
      <c r="C99" s="141"/>
      <c r="D99" s="141"/>
      <c r="E99" s="141"/>
      <c r="F99" s="141"/>
      <c r="G99" s="141"/>
    </row>
    <row r="100" ht="15.75" customHeight="1">
      <c r="B100" s="141"/>
      <c r="C100" s="141"/>
      <c r="D100" s="141"/>
      <c r="E100" s="141"/>
      <c r="F100" s="141"/>
      <c r="G100" s="141"/>
    </row>
    <row r="101" ht="15.75" customHeight="1">
      <c r="B101" s="141"/>
      <c r="C101" s="141"/>
      <c r="D101" s="141"/>
      <c r="E101" s="141"/>
      <c r="F101" s="141"/>
      <c r="G101" s="141"/>
    </row>
    <row r="102" ht="15.75" customHeight="1">
      <c r="B102" s="141"/>
      <c r="C102" s="141"/>
      <c r="D102" s="141"/>
      <c r="E102" s="141"/>
      <c r="F102" s="141"/>
      <c r="G102" s="141"/>
    </row>
    <row r="103" ht="15.75" customHeight="1">
      <c r="B103" s="141"/>
      <c r="C103" s="141"/>
      <c r="D103" s="141"/>
      <c r="E103" s="141"/>
      <c r="F103" s="141"/>
      <c r="G103" s="141"/>
    </row>
    <row r="104" ht="15.75" customHeight="1">
      <c r="B104" s="141"/>
      <c r="C104" s="141"/>
      <c r="D104" s="141"/>
      <c r="E104" s="141"/>
      <c r="F104" s="141"/>
      <c r="G104" s="141"/>
    </row>
    <row r="105" ht="15.75" customHeight="1">
      <c r="B105" s="141"/>
      <c r="C105" s="141"/>
      <c r="D105" s="141"/>
      <c r="E105" s="141"/>
      <c r="F105" s="141"/>
      <c r="G105" s="141"/>
    </row>
    <row r="106" ht="15.75" customHeight="1">
      <c r="B106" s="141"/>
      <c r="C106" s="141"/>
      <c r="D106" s="141"/>
      <c r="E106" s="141"/>
      <c r="F106" s="141"/>
      <c r="G106" s="141"/>
    </row>
    <row r="107" ht="15.75" customHeight="1">
      <c r="B107" s="141"/>
      <c r="C107" s="141"/>
      <c r="D107" s="141"/>
      <c r="E107" s="141"/>
      <c r="F107" s="141"/>
      <c r="G107" s="141"/>
    </row>
    <row r="108" ht="15.75" customHeight="1">
      <c r="B108" s="141"/>
      <c r="C108" s="141"/>
      <c r="D108" s="141"/>
      <c r="E108" s="141"/>
      <c r="F108" s="141"/>
      <c r="G108" s="141"/>
    </row>
    <row r="109" ht="15.75" customHeight="1">
      <c r="B109" s="141"/>
      <c r="C109" s="141"/>
      <c r="D109" s="141"/>
      <c r="E109" s="141"/>
      <c r="F109" s="141"/>
      <c r="G109" s="141"/>
    </row>
    <row r="110" ht="15.75" customHeight="1">
      <c r="B110" s="141"/>
      <c r="C110" s="141"/>
      <c r="D110" s="141"/>
      <c r="E110" s="141"/>
      <c r="F110" s="141"/>
      <c r="G110" s="141"/>
    </row>
    <row r="111" ht="15.75" customHeight="1">
      <c r="B111" s="141"/>
      <c r="C111" s="141"/>
      <c r="D111" s="141"/>
      <c r="E111" s="141"/>
      <c r="F111" s="141"/>
      <c r="G111" s="141"/>
    </row>
    <row r="112" ht="15.75" customHeight="1">
      <c r="B112" s="141"/>
      <c r="C112" s="141"/>
      <c r="D112" s="141"/>
      <c r="E112" s="141"/>
      <c r="F112" s="141"/>
      <c r="G112" s="141"/>
    </row>
    <row r="113" ht="15.75" customHeight="1">
      <c r="B113" s="141"/>
      <c r="C113" s="141"/>
      <c r="D113" s="141"/>
      <c r="E113" s="141"/>
      <c r="F113" s="141"/>
      <c r="G113" s="141"/>
    </row>
    <row r="114" ht="15.75" customHeight="1">
      <c r="B114" s="141"/>
      <c r="C114" s="141"/>
      <c r="D114" s="141"/>
      <c r="E114" s="141"/>
      <c r="F114" s="141"/>
      <c r="G114" s="141"/>
    </row>
    <row r="115" ht="15.75" customHeight="1">
      <c r="B115" s="141"/>
      <c r="C115" s="141"/>
      <c r="D115" s="141"/>
      <c r="E115" s="141"/>
      <c r="F115" s="141"/>
      <c r="G115" s="141"/>
    </row>
    <row r="116" ht="15.75" customHeight="1">
      <c r="B116" s="141"/>
      <c r="C116" s="141"/>
      <c r="D116" s="141"/>
      <c r="E116" s="141"/>
      <c r="F116" s="141"/>
      <c r="G116" s="141"/>
    </row>
    <row r="117" ht="15.75" customHeight="1">
      <c r="B117" s="141"/>
      <c r="C117" s="141"/>
      <c r="D117" s="141"/>
      <c r="E117" s="141"/>
      <c r="F117" s="141"/>
      <c r="G117" s="141"/>
    </row>
    <row r="118" ht="15.75" customHeight="1">
      <c r="B118" s="141"/>
      <c r="C118" s="141"/>
      <c r="D118" s="141"/>
      <c r="E118" s="141"/>
      <c r="F118" s="141"/>
      <c r="G118" s="141"/>
    </row>
    <row r="119" ht="15.75" customHeight="1">
      <c r="B119" s="141"/>
      <c r="C119" s="141"/>
      <c r="D119" s="141"/>
      <c r="E119" s="141"/>
      <c r="F119" s="141"/>
      <c r="G119" s="141"/>
    </row>
    <row r="120" ht="15.75" customHeight="1">
      <c r="B120" s="141"/>
      <c r="C120" s="141"/>
      <c r="D120" s="141"/>
      <c r="E120" s="141"/>
      <c r="F120" s="141"/>
      <c r="G120" s="141"/>
    </row>
    <row r="121" ht="15.75" customHeight="1">
      <c r="B121" s="141"/>
      <c r="C121" s="141"/>
      <c r="D121" s="141"/>
      <c r="E121" s="141"/>
      <c r="F121" s="141"/>
      <c r="G121" s="141"/>
    </row>
    <row r="122" ht="15.75" customHeight="1">
      <c r="B122" s="141"/>
      <c r="C122" s="141"/>
      <c r="D122" s="141"/>
      <c r="E122" s="141"/>
      <c r="F122" s="141"/>
      <c r="G122" s="141"/>
    </row>
    <row r="123" ht="15.75" customHeight="1">
      <c r="B123" s="141"/>
      <c r="C123" s="141"/>
      <c r="D123" s="141"/>
      <c r="E123" s="141"/>
      <c r="F123" s="141"/>
      <c r="G123" s="141"/>
    </row>
    <row r="124" ht="15.75" customHeight="1">
      <c r="B124" s="141"/>
      <c r="C124" s="141"/>
      <c r="D124" s="141"/>
      <c r="E124" s="141"/>
      <c r="F124" s="141"/>
      <c r="G124" s="141"/>
    </row>
    <row r="125" ht="15.75" customHeight="1">
      <c r="B125" s="141"/>
      <c r="C125" s="141"/>
      <c r="D125" s="141"/>
      <c r="E125" s="141"/>
      <c r="F125" s="141"/>
      <c r="G125" s="141"/>
    </row>
    <row r="126" ht="15.75" customHeight="1">
      <c r="B126" s="141"/>
      <c r="C126" s="141"/>
      <c r="D126" s="141"/>
      <c r="E126" s="141"/>
      <c r="F126" s="141"/>
      <c r="G126" s="141"/>
    </row>
    <row r="127" ht="15.75" customHeight="1">
      <c r="B127" s="141"/>
      <c r="C127" s="141"/>
      <c r="D127" s="141"/>
      <c r="E127" s="141"/>
      <c r="F127" s="141"/>
      <c r="G127" s="141"/>
    </row>
    <row r="128" ht="15.75" customHeight="1">
      <c r="B128" s="141"/>
      <c r="C128" s="141"/>
      <c r="D128" s="141"/>
      <c r="E128" s="141"/>
      <c r="F128" s="141"/>
      <c r="G128" s="141"/>
    </row>
    <row r="129" ht="15.75" customHeight="1">
      <c r="B129" s="141"/>
      <c r="C129" s="141"/>
      <c r="D129" s="141"/>
      <c r="E129" s="141"/>
      <c r="F129" s="141"/>
      <c r="G129" s="141"/>
    </row>
    <row r="130" ht="15.75" customHeight="1">
      <c r="B130" s="141"/>
      <c r="C130" s="141"/>
      <c r="D130" s="141"/>
      <c r="E130" s="141"/>
      <c r="F130" s="141"/>
      <c r="G130" s="141"/>
    </row>
    <row r="131" ht="15.75" customHeight="1">
      <c r="B131" s="141"/>
      <c r="C131" s="141"/>
      <c r="D131" s="141"/>
      <c r="E131" s="141"/>
      <c r="F131" s="141"/>
      <c r="G131" s="141"/>
    </row>
    <row r="132" ht="15.75" customHeight="1">
      <c r="B132" s="141"/>
      <c r="C132" s="141"/>
      <c r="D132" s="141"/>
      <c r="E132" s="141"/>
      <c r="F132" s="141"/>
      <c r="G132" s="141"/>
    </row>
    <row r="133" ht="15.75" customHeight="1">
      <c r="B133" s="141"/>
      <c r="C133" s="141"/>
      <c r="D133" s="141"/>
      <c r="E133" s="141"/>
      <c r="F133" s="141"/>
      <c r="G133" s="141"/>
    </row>
    <row r="134" ht="15.75" customHeight="1">
      <c r="B134" s="141"/>
      <c r="C134" s="141"/>
      <c r="D134" s="141"/>
      <c r="E134" s="141"/>
      <c r="F134" s="141"/>
      <c r="G134" s="141"/>
    </row>
    <row r="135" ht="15.75" customHeight="1">
      <c r="B135" s="141"/>
      <c r="C135" s="141"/>
      <c r="D135" s="141"/>
      <c r="E135" s="141"/>
      <c r="F135" s="141"/>
      <c r="G135" s="141"/>
    </row>
    <row r="136" ht="15.75" customHeight="1">
      <c r="B136" s="141"/>
      <c r="C136" s="141"/>
      <c r="D136" s="141"/>
      <c r="E136" s="141"/>
      <c r="F136" s="141"/>
      <c r="G136" s="141"/>
    </row>
    <row r="137" ht="15.75" customHeight="1">
      <c r="B137" s="141"/>
      <c r="C137" s="141"/>
      <c r="D137" s="141"/>
      <c r="E137" s="141"/>
      <c r="F137" s="141"/>
      <c r="G137" s="141"/>
    </row>
    <row r="138" ht="15.75" customHeight="1">
      <c r="B138" s="141"/>
      <c r="C138" s="141"/>
      <c r="D138" s="141"/>
      <c r="E138" s="141"/>
      <c r="F138" s="141"/>
      <c r="G138" s="141"/>
    </row>
    <row r="139" ht="15.75" customHeight="1">
      <c r="B139" s="141"/>
      <c r="C139" s="141"/>
      <c r="D139" s="141"/>
      <c r="E139" s="141"/>
      <c r="F139" s="141"/>
      <c r="G139" s="141"/>
    </row>
    <row r="140" ht="15.75" customHeight="1">
      <c r="B140" s="141"/>
      <c r="C140" s="141"/>
      <c r="D140" s="141"/>
      <c r="E140" s="141"/>
      <c r="F140" s="141"/>
      <c r="G140" s="141"/>
    </row>
    <row r="141" ht="15.75" customHeight="1">
      <c r="B141" s="141"/>
      <c r="C141" s="141"/>
      <c r="D141" s="141"/>
      <c r="E141" s="141"/>
      <c r="F141" s="141"/>
      <c r="G141" s="141"/>
    </row>
    <row r="142" ht="15.75" customHeight="1">
      <c r="B142" s="141"/>
      <c r="C142" s="141"/>
      <c r="D142" s="141"/>
      <c r="E142" s="141"/>
      <c r="F142" s="141"/>
      <c r="G142" s="141"/>
    </row>
    <row r="143" ht="15.75" customHeight="1">
      <c r="B143" s="141"/>
      <c r="C143" s="141"/>
      <c r="D143" s="141"/>
      <c r="E143" s="141"/>
      <c r="F143" s="141"/>
      <c r="G143" s="141"/>
    </row>
    <row r="144" ht="15.75" customHeight="1">
      <c r="B144" s="141"/>
      <c r="C144" s="141"/>
      <c r="D144" s="141"/>
      <c r="E144" s="141"/>
      <c r="F144" s="141"/>
      <c r="G144" s="141"/>
    </row>
    <row r="145" ht="15.75" customHeight="1">
      <c r="B145" s="141"/>
      <c r="C145" s="141"/>
      <c r="D145" s="141"/>
      <c r="E145" s="141"/>
      <c r="F145" s="141"/>
      <c r="G145" s="141"/>
    </row>
    <row r="146" ht="15.75" customHeight="1">
      <c r="B146" s="141"/>
      <c r="C146" s="141"/>
      <c r="D146" s="141"/>
      <c r="E146" s="141"/>
      <c r="F146" s="141"/>
      <c r="G146" s="141"/>
    </row>
    <row r="147" ht="15.75" customHeight="1">
      <c r="B147" s="141"/>
      <c r="C147" s="141"/>
      <c r="D147" s="141"/>
      <c r="E147" s="141"/>
      <c r="F147" s="141"/>
      <c r="G147" s="141"/>
    </row>
    <row r="148" ht="15.75" customHeight="1">
      <c r="B148" s="141"/>
      <c r="C148" s="141"/>
      <c r="D148" s="141"/>
      <c r="E148" s="141"/>
      <c r="F148" s="141"/>
      <c r="G148" s="141"/>
    </row>
    <row r="149" ht="15.75" customHeight="1">
      <c r="B149" s="141"/>
      <c r="C149" s="141"/>
      <c r="D149" s="141"/>
      <c r="E149" s="141"/>
      <c r="F149" s="141"/>
      <c r="G149" s="141"/>
    </row>
    <row r="150" ht="15.75" customHeight="1">
      <c r="B150" s="141"/>
      <c r="C150" s="141"/>
      <c r="D150" s="141"/>
      <c r="E150" s="141"/>
      <c r="F150" s="141"/>
      <c r="G150" s="141"/>
    </row>
    <row r="151" ht="15.75" customHeight="1">
      <c r="B151" s="141"/>
      <c r="C151" s="141"/>
      <c r="D151" s="141"/>
      <c r="E151" s="141"/>
      <c r="F151" s="141"/>
      <c r="G151" s="141"/>
    </row>
    <row r="152" ht="15.75" customHeight="1">
      <c r="B152" s="141"/>
      <c r="C152" s="141"/>
      <c r="D152" s="141"/>
      <c r="E152" s="141"/>
      <c r="F152" s="141"/>
      <c r="G152" s="141"/>
    </row>
    <row r="153" ht="15.75" customHeight="1">
      <c r="B153" s="141"/>
      <c r="C153" s="141"/>
      <c r="D153" s="141"/>
      <c r="E153" s="141"/>
      <c r="F153" s="141"/>
      <c r="G153" s="141"/>
    </row>
    <row r="154" ht="15.75" customHeight="1">
      <c r="B154" s="141"/>
      <c r="C154" s="141"/>
      <c r="D154" s="141"/>
      <c r="E154" s="141"/>
      <c r="F154" s="141"/>
      <c r="G154" s="141"/>
    </row>
    <row r="155" ht="15.75" customHeight="1">
      <c r="B155" s="141"/>
      <c r="C155" s="141"/>
      <c r="D155" s="141"/>
      <c r="E155" s="141"/>
      <c r="F155" s="141"/>
      <c r="G155" s="141"/>
    </row>
    <row r="156" ht="15.75" customHeight="1">
      <c r="B156" s="141"/>
      <c r="C156" s="141"/>
      <c r="D156" s="141"/>
      <c r="E156" s="141"/>
      <c r="F156" s="141"/>
      <c r="G156" s="141"/>
    </row>
    <row r="157" ht="15.75" customHeight="1">
      <c r="B157" s="141"/>
      <c r="C157" s="141"/>
      <c r="D157" s="141"/>
      <c r="E157" s="141"/>
      <c r="F157" s="141"/>
      <c r="G157" s="141"/>
    </row>
    <row r="158" ht="15.75" customHeight="1">
      <c r="B158" s="141"/>
      <c r="C158" s="141"/>
      <c r="D158" s="141"/>
      <c r="E158" s="141"/>
      <c r="F158" s="141"/>
      <c r="G158" s="141"/>
    </row>
    <row r="159" ht="15.75" customHeight="1">
      <c r="B159" s="141"/>
      <c r="C159" s="141"/>
      <c r="D159" s="141"/>
      <c r="E159" s="141"/>
      <c r="F159" s="141"/>
      <c r="G159" s="141"/>
    </row>
    <row r="160" ht="15.75" customHeight="1">
      <c r="B160" s="141"/>
      <c r="C160" s="141"/>
      <c r="D160" s="141"/>
      <c r="E160" s="141"/>
      <c r="F160" s="141"/>
      <c r="G160" s="141"/>
    </row>
    <row r="161" ht="15.75" customHeight="1">
      <c r="B161" s="141"/>
      <c r="C161" s="141"/>
      <c r="D161" s="141"/>
      <c r="E161" s="141"/>
      <c r="F161" s="141"/>
      <c r="G161" s="141"/>
    </row>
    <row r="162" ht="15.75" customHeight="1">
      <c r="B162" s="141"/>
      <c r="C162" s="141"/>
      <c r="D162" s="141"/>
      <c r="E162" s="141"/>
      <c r="F162" s="141"/>
      <c r="G162" s="141"/>
    </row>
    <row r="163" ht="15.75" customHeight="1">
      <c r="B163" s="141"/>
      <c r="C163" s="141"/>
      <c r="D163" s="141"/>
      <c r="E163" s="141"/>
      <c r="F163" s="141"/>
      <c r="G163" s="141"/>
    </row>
    <row r="164" ht="15.75" customHeight="1">
      <c r="B164" s="141"/>
      <c r="C164" s="141"/>
      <c r="D164" s="141"/>
      <c r="E164" s="141"/>
      <c r="F164" s="141"/>
      <c r="G164" s="141"/>
    </row>
    <row r="165" ht="15.75" customHeight="1">
      <c r="B165" s="141"/>
      <c r="C165" s="141"/>
      <c r="D165" s="141"/>
      <c r="E165" s="141"/>
      <c r="F165" s="141"/>
      <c r="G165" s="141"/>
    </row>
    <row r="166" ht="15.75" customHeight="1">
      <c r="B166" s="141"/>
      <c r="C166" s="141"/>
      <c r="D166" s="141"/>
      <c r="E166" s="141"/>
      <c r="F166" s="141"/>
      <c r="G166" s="141"/>
    </row>
    <row r="167" ht="15.75" customHeight="1">
      <c r="B167" s="141"/>
      <c r="C167" s="141"/>
      <c r="D167" s="141"/>
      <c r="E167" s="141"/>
      <c r="F167" s="141"/>
      <c r="G167" s="141"/>
    </row>
    <row r="168" ht="15.75" customHeight="1">
      <c r="B168" s="141"/>
      <c r="C168" s="141"/>
      <c r="D168" s="141"/>
      <c r="E168" s="141"/>
      <c r="F168" s="141"/>
      <c r="G168" s="141"/>
    </row>
    <row r="169" ht="15.75" customHeight="1">
      <c r="B169" s="141"/>
      <c r="C169" s="141"/>
      <c r="D169" s="141"/>
      <c r="E169" s="141"/>
      <c r="F169" s="141"/>
      <c r="G169" s="141"/>
    </row>
    <row r="170" ht="15.75" customHeight="1">
      <c r="B170" s="141"/>
      <c r="C170" s="141"/>
      <c r="D170" s="141"/>
      <c r="E170" s="141"/>
      <c r="F170" s="141"/>
      <c r="G170" s="141"/>
    </row>
    <row r="171" ht="15.75" customHeight="1">
      <c r="B171" s="141"/>
      <c r="C171" s="141"/>
      <c r="D171" s="141"/>
      <c r="E171" s="141"/>
      <c r="F171" s="141"/>
      <c r="G171" s="141"/>
    </row>
    <row r="172" ht="15.75" customHeight="1">
      <c r="B172" s="141"/>
      <c r="C172" s="141"/>
      <c r="D172" s="141"/>
      <c r="E172" s="141"/>
      <c r="F172" s="141"/>
      <c r="G172" s="141"/>
    </row>
    <row r="173" ht="15.75" customHeight="1">
      <c r="B173" s="141"/>
      <c r="C173" s="141"/>
      <c r="D173" s="141"/>
      <c r="E173" s="141"/>
      <c r="F173" s="141"/>
      <c r="G173" s="141"/>
    </row>
    <row r="174" ht="15.75" customHeight="1">
      <c r="B174" s="141"/>
      <c r="C174" s="141"/>
      <c r="D174" s="141"/>
      <c r="E174" s="141"/>
      <c r="F174" s="141"/>
      <c r="G174" s="141"/>
    </row>
    <row r="175" ht="15.75" customHeight="1">
      <c r="B175" s="141"/>
      <c r="C175" s="141"/>
      <c r="D175" s="141"/>
      <c r="E175" s="141"/>
      <c r="F175" s="141"/>
      <c r="G175" s="141"/>
    </row>
    <row r="176" ht="15.75" customHeight="1">
      <c r="B176" s="141"/>
      <c r="C176" s="141"/>
      <c r="D176" s="141"/>
      <c r="E176" s="141"/>
      <c r="F176" s="141"/>
      <c r="G176" s="141"/>
    </row>
    <row r="177" ht="15.75" customHeight="1">
      <c r="B177" s="141"/>
      <c r="C177" s="141"/>
      <c r="D177" s="141"/>
      <c r="E177" s="141"/>
      <c r="F177" s="141"/>
      <c r="G177" s="141"/>
    </row>
    <row r="178" ht="15.75" customHeight="1">
      <c r="B178" s="141"/>
      <c r="C178" s="141"/>
      <c r="D178" s="141"/>
      <c r="E178" s="141"/>
      <c r="F178" s="141"/>
      <c r="G178" s="141"/>
    </row>
    <row r="179" ht="15.75" customHeight="1">
      <c r="B179" s="141"/>
      <c r="C179" s="141"/>
      <c r="D179" s="141"/>
      <c r="E179" s="141"/>
      <c r="F179" s="141"/>
      <c r="G179" s="141"/>
    </row>
    <row r="180" ht="15.75" customHeight="1">
      <c r="B180" s="141"/>
      <c r="C180" s="141"/>
      <c r="D180" s="141"/>
      <c r="E180" s="141"/>
      <c r="F180" s="141"/>
      <c r="G180" s="141"/>
    </row>
    <row r="181" ht="15.75" customHeight="1">
      <c r="B181" s="141"/>
      <c r="C181" s="141"/>
      <c r="D181" s="141"/>
      <c r="E181" s="141"/>
      <c r="F181" s="141"/>
      <c r="G181" s="141"/>
    </row>
    <row r="182" ht="15.75" customHeight="1">
      <c r="B182" s="141"/>
      <c r="C182" s="141"/>
      <c r="D182" s="141"/>
      <c r="E182" s="141"/>
      <c r="F182" s="141"/>
      <c r="G182" s="141"/>
    </row>
    <row r="183" ht="15.75" customHeight="1">
      <c r="B183" s="141"/>
      <c r="C183" s="141"/>
      <c r="D183" s="141"/>
      <c r="E183" s="141"/>
      <c r="F183" s="141"/>
      <c r="G183" s="141"/>
    </row>
    <row r="184" ht="15.75" customHeight="1">
      <c r="B184" s="141"/>
      <c r="C184" s="141"/>
      <c r="D184" s="141"/>
      <c r="E184" s="141"/>
      <c r="F184" s="141"/>
      <c r="G184" s="141"/>
    </row>
    <row r="185" ht="15.75" customHeight="1">
      <c r="B185" s="141"/>
      <c r="C185" s="141"/>
      <c r="D185" s="141"/>
      <c r="E185" s="141"/>
      <c r="F185" s="141"/>
      <c r="G185" s="141"/>
    </row>
    <row r="186" ht="15.75" customHeight="1">
      <c r="B186" s="141"/>
      <c r="C186" s="141"/>
      <c r="D186" s="141"/>
      <c r="E186" s="141"/>
      <c r="F186" s="141"/>
      <c r="G186" s="141"/>
    </row>
    <row r="187" ht="15.75" customHeight="1">
      <c r="B187" s="141"/>
      <c r="C187" s="141"/>
      <c r="D187" s="141"/>
      <c r="E187" s="141"/>
      <c r="F187" s="141"/>
      <c r="G187" s="141"/>
    </row>
    <row r="188" ht="15.75" customHeight="1">
      <c r="B188" s="141"/>
      <c r="C188" s="141"/>
      <c r="D188" s="141"/>
      <c r="E188" s="141"/>
      <c r="F188" s="141"/>
      <c r="G188" s="141"/>
    </row>
    <row r="189" ht="15.75" customHeight="1">
      <c r="B189" s="141"/>
      <c r="C189" s="141"/>
      <c r="D189" s="141"/>
      <c r="E189" s="141"/>
      <c r="F189" s="141"/>
      <c r="G189" s="141"/>
    </row>
    <row r="190" ht="15.75" customHeight="1">
      <c r="B190" s="141"/>
      <c r="C190" s="141"/>
      <c r="D190" s="141"/>
      <c r="E190" s="141"/>
      <c r="F190" s="141"/>
      <c r="G190" s="141"/>
    </row>
    <row r="191" ht="15.75" customHeight="1">
      <c r="B191" s="141"/>
      <c r="C191" s="141"/>
      <c r="D191" s="141"/>
      <c r="E191" s="141"/>
      <c r="F191" s="141"/>
      <c r="G191" s="141"/>
    </row>
    <row r="192" ht="15.75" customHeight="1">
      <c r="B192" s="141"/>
      <c r="C192" s="141"/>
      <c r="D192" s="141"/>
      <c r="E192" s="141"/>
      <c r="F192" s="141"/>
      <c r="G192" s="141"/>
    </row>
    <row r="193" ht="15.75" customHeight="1">
      <c r="B193" s="141"/>
      <c r="C193" s="141"/>
      <c r="D193" s="141"/>
      <c r="E193" s="141"/>
      <c r="F193" s="141"/>
      <c r="G193" s="141"/>
    </row>
    <row r="194" ht="15.75" customHeight="1">
      <c r="B194" s="141"/>
      <c r="C194" s="141"/>
      <c r="D194" s="141"/>
      <c r="E194" s="141"/>
      <c r="F194" s="141"/>
      <c r="G194" s="141"/>
    </row>
    <row r="195" ht="15.75" customHeight="1">
      <c r="B195" s="141"/>
      <c r="C195" s="141"/>
      <c r="D195" s="141"/>
      <c r="E195" s="141"/>
      <c r="F195" s="141"/>
      <c r="G195" s="141"/>
    </row>
    <row r="196" ht="15.75" customHeight="1">
      <c r="B196" s="141"/>
      <c r="C196" s="141"/>
      <c r="D196" s="141"/>
      <c r="E196" s="141"/>
      <c r="F196" s="141"/>
      <c r="G196" s="141"/>
    </row>
    <row r="197" ht="15.75" customHeight="1">
      <c r="B197" s="141"/>
      <c r="C197" s="141"/>
      <c r="D197" s="141"/>
      <c r="E197" s="141"/>
      <c r="F197" s="141"/>
      <c r="G197" s="141"/>
    </row>
    <row r="198" ht="15.75" customHeight="1">
      <c r="B198" s="141"/>
      <c r="C198" s="141"/>
      <c r="D198" s="141"/>
      <c r="E198" s="141"/>
      <c r="F198" s="141"/>
      <c r="G198" s="141"/>
    </row>
    <row r="199" ht="15.75" customHeight="1">
      <c r="B199" s="141"/>
      <c r="C199" s="141"/>
      <c r="D199" s="141"/>
      <c r="E199" s="141"/>
      <c r="F199" s="141"/>
      <c r="G199" s="141"/>
    </row>
    <row r="200" ht="15.75" customHeight="1">
      <c r="B200" s="141"/>
      <c r="C200" s="141"/>
      <c r="D200" s="141"/>
      <c r="E200" s="141"/>
      <c r="F200" s="141"/>
      <c r="G200" s="141"/>
    </row>
    <row r="201" ht="15.75" customHeight="1">
      <c r="B201" s="141"/>
      <c r="C201" s="141"/>
      <c r="D201" s="141"/>
      <c r="E201" s="141"/>
      <c r="F201" s="141"/>
      <c r="G201" s="141"/>
    </row>
    <row r="202" ht="15.75" customHeight="1">
      <c r="B202" s="141"/>
      <c r="C202" s="141"/>
      <c r="D202" s="141"/>
      <c r="E202" s="141"/>
      <c r="F202" s="141"/>
      <c r="G202" s="141"/>
    </row>
    <row r="203" ht="15.75" customHeight="1">
      <c r="B203" s="141"/>
      <c r="C203" s="141"/>
      <c r="D203" s="141"/>
      <c r="E203" s="141"/>
      <c r="F203" s="141"/>
      <c r="G203" s="141"/>
    </row>
    <row r="204" ht="15.75" customHeight="1">
      <c r="B204" s="141"/>
      <c r="C204" s="141"/>
      <c r="D204" s="141"/>
      <c r="E204" s="141"/>
      <c r="F204" s="141"/>
      <c r="G204" s="141"/>
    </row>
    <row r="205" ht="15.75" customHeight="1">
      <c r="B205" s="141"/>
      <c r="C205" s="141"/>
      <c r="D205" s="141"/>
      <c r="E205" s="141"/>
      <c r="F205" s="141"/>
      <c r="G205" s="141"/>
    </row>
    <row r="206" ht="15.75" customHeight="1">
      <c r="B206" s="141"/>
      <c r="C206" s="141"/>
      <c r="D206" s="141"/>
      <c r="E206" s="141"/>
      <c r="F206" s="141"/>
      <c r="G206" s="141"/>
    </row>
    <row r="207" ht="15.75" customHeight="1">
      <c r="B207" s="141"/>
      <c r="C207" s="141"/>
      <c r="D207" s="141"/>
      <c r="E207" s="141"/>
      <c r="F207" s="141"/>
      <c r="G207" s="141"/>
    </row>
    <row r="208" ht="15.75" customHeight="1">
      <c r="B208" s="141"/>
      <c r="C208" s="141"/>
      <c r="D208" s="141"/>
      <c r="E208" s="141"/>
      <c r="F208" s="141"/>
      <c r="G208" s="141"/>
    </row>
    <row r="209" ht="15.75" customHeight="1">
      <c r="B209" s="141"/>
      <c r="C209" s="141"/>
      <c r="D209" s="141"/>
      <c r="E209" s="141"/>
      <c r="F209" s="141"/>
      <c r="G209" s="141"/>
    </row>
    <row r="210" ht="15.75" customHeight="1">
      <c r="B210" s="141"/>
      <c r="C210" s="141"/>
      <c r="D210" s="141"/>
      <c r="E210" s="141"/>
      <c r="F210" s="141"/>
      <c r="G210" s="141"/>
    </row>
    <row r="211" ht="15.75" customHeight="1">
      <c r="B211" s="141"/>
      <c r="C211" s="141"/>
      <c r="D211" s="141"/>
      <c r="E211" s="141"/>
      <c r="F211" s="141"/>
      <c r="G211" s="141"/>
    </row>
    <row r="212" ht="15.75" customHeight="1">
      <c r="B212" s="141"/>
      <c r="C212" s="141"/>
      <c r="D212" s="141"/>
      <c r="E212" s="141"/>
      <c r="F212" s="141"/>
      <c r="G212" s="141"/>
    </row>
    <row r="213" ht="15.75" customHeight="1">
      <c r="B213" s="141"/>
      <c r="C213" s="141"/>
      <c r="D213" s="141"/>
      <c r="E213" s="141"/>
      <c r="F213" s="141"/>
      <c r="G213" s="141"/>
    </row>
    <row r="214" ht="15.75" customHeight="1">
      <c r="B214" s="141"/>
      <c r="C214" s="141"/>
      <c r="D214" s="141"/>
      <c r="E214" s="141"/>
      <c r="F214" s="141"/>
      <c r="G214" s="141"/>
    </row>
    <row r="215" ht="15.75" customHeight="1">
      <c r="B215" s="141"/>
      <c r="C215" s="141"/>
      <c r="D215" s="141"/>
      <c r="E215" s="141"/>
      <c r="F215" s="141"/>
      <c r="G215" s="141"/>
    </row>
    <row r="216" ht="15.75" customHeight="1">
      <c r="B216" s="141"/>
      <c r="C216" s="141"/>
      <c r="D216" s="141"/>
      <c r="E216" s="141"/>
      <c r="F216" s="141"/>
      <c r="G216" s="141"/>
    </row>
    <row r="217" ht="15.75" customHeight="1">
      <c r="B217" s="141"/>
      <c r="C217" s="141"/>
      <c r="D217" s="141"/>
      <c r="E217" s="141"/>
      <c r="F217" s="141"/>
      <c r="G217" s="141"/>
    </row>
    <row r="218" ht="15.75" customHeight="1">
      <c r="B218" s="141"/>
      <c r="C218" s="141"/>
      <c r="D218" s="141"/>
      <c r="E218" s="141"/>
      <c r="F218" s="141"/>
      <c r="G218" s="141"/>
    </row>
    <row r="219" ht="15.75" customHeight="1">
      <c r="B219" s="141"/>
      <c r="C219" s="141"/>
      <c r="D219" s="141"/>
      <c r="E219" s="141"/>
      <c r="F219" s="141"/>
      <c r="G219" s="141"/>
    </row>
    <row r="220" ht="15.75" customHeight="1">
      <c r="B220" s="141"/>
      <c r="C220" s="141"/>
      <c r="D220" s="141"/>
      <c r="E220" s="141"/>
      <c r="F220" s="141"/>
      <c r="G220" s="141"/>
    </row>
    <row r="221" ht="15.75" customHeight="1">
      <c r="B221" s="141"/>
      <c r="C221" s="141"/>
      <c r="D221" s="141"/>
      <c r="E221" s="141"/>
      <c r="F221" s="141"/>
      <c r="G221" s="141"/>
    </row>
    <row r="222" ht="15.75" customHeight="1">
      <c r="B222" s="141"/>
      <c r="C222" s="141"/>
      <c r="D222" s="141"/>
      <c r="E222" s="141"/>
      <c r="F222" s="141"/>
      <c r="G222" s="141"/>
    </row>
    <row r="223" ht="15.75" customHeight="1">
      <c r="B223" s="141"/>
      <c r="C223" s="141"/>
      <c r="D223" s="141"/>
      <c r="E223" s="141"/>
      <c r="F223" s="141"/>
      <c r="G223" s="141"/>
    </row>
    <row r="224" ht="15.75" customHeight="1">
      <c r="B224" s="141"/>
      <c r="C224" s="141"/>
      <c r="D224" s="141"/>
      <c r="E224" s="141"/>
      <c r="F224" s="141"/>
      <c r="G224" s="141"/>
    </row>
    <row r="225" ht="15.75" customHeight="1">
      <c r="B225" s="141"/>
      <c r="C225" s="141"/>
      <c r="D225" s="141"/>
      <c r="E225" s="141"/>
      <c r="F225" s="141"/>
      <c r="G225" s="141"/>
    </row>
    <row r="226" ht="15.75" customHeight="1">
      <c r="B226" s="141"/>
      <c r="C226" s="141"/>
      <c r="D226" s="141"/>
      <c r="E226" s="141"/>
      <c r="F226" s="141"/>
      <c r="G226" s="141"/>
    </row>
    <row r="227" ht="15.75" customHeight="1">
      <c r="B227" s="141"/>
      <c r="C227" s="141"/>
      <c r="D227" s="141"/>
      <c r="E227" s="141"/>
      <c r="F227" s="141"/>
      <c r="G227" s="141"/>
    </row>
    <row r="228" ht="15.75" customHeight="1">
      <c r="B228" s="141"/>
      <c r="C228" s="141"/>
      <c r="D228" s="141"/>
      <c r="E228" s="141"/>
      <c r="F228" s="141"/>
      <c r="G228" s="141"/>
    </row>
    <row r="229" ht="15.75" customHeight="1">
      <c r="B229" s="141"/>
      <c r="C229" s="141"/>
      <c r="D229" s="141"/>
      <c r="E229" s="141"/>
      <c r="F229" s="141"/>
      <c r="G229" s="141"/>
    </row>
    <row r="230" ht="15.75" customHeight="1">
      <c r="B230" s="141"/>
      <c r="C230" s="141"/>
      <c r="D230" s="141"/>
      <c r="E230" s="141"/>
      <c r="F230" s="141"/>
      <c r="G230" s="141"/>
    </row>
    <row r="231" ht="15.75" customHeight="1">
      <c r="B231" s="141"/>
      <c r="C231" s="141"/>
      <c r="D231" s="141"/>
      <c r="E231" s="141"/>
      <c r="F231" s="141"/>
      <c r="G231" s="141"/>
    </row>
    <row r="232" ht="15.75" customHeight="1">
      <c r="B232" s="141"/>
      <c r="C232" s="141"/>
      <c r="D232" s="141"/>
      <c r="E232" s="141"/>
      <c r="F232" s="141"/>
      <c r="G232" s="141"/>
    </row>
    <row r="233" ht="15.75" customHeight="1">
      <c r="B233" s="141"/>
      <c r="C233" s="141"/>
      <c r="D233" s="141"/>
      <c r="E233" s="141"/>
      <c r="F233" s="141"/>
      <c r="G233" s="141"/>
    </row>
    <row r="234" ht="15.75" customHeight="1">
      <c r="B234" s="141"/>
      <c r="C234" s="141"/>
      <c r="D234" s="141"/>
      <c r="E234" s="141"/>
      <c r="F234" s="141"/>
      <c r="G234" s="141"/>
    </row>
    <row r="235" ht="15.75" customHeight="1">
      <c r="B235" s="141"/>
      <c r="C235" s="141"/>
      <c r="D235" s="141"/>
      <c r="E235" s="141"/>
      <c r="F235" s="141"/>
      <c r="G235" s="141"/>
    </row>
    <row r="236" ht="15.75" customHeight="1">
      <c r="B236" s="141"/>
      <c r="C236" s="141"/>
      <c r="D236" s="141"/>
      <c r="E236" s="141"/>
      <c r="F236" s="141"/>
      <c r="G236" s="141"/>
    </row>
    <row r="237" ht="15.75" customHeight="1">
      <c r="B237" s="141"/>
      <c r="C237" s="141"/>
      <c r="D237" s="141"/>
      <c r="E237" s="141"/>
      <c r="F237" s="141"/>
      <c r="G237" s="141"/>
    </row>
    <row r="238" ht="15.75" customHeight="1">
      <c r="B238" s="141"/>
      <c r="C238" s="141"/>
      <c r="D238" s="141"/>
      <c r="E238" s="141"/>
      <c r="F238" s="141"/>
      <c r="G238" s="141"/>
    </row>
    <row r="239" ht="15.75" customHeight="1">
      <c r="B239" s="141"/>
      <c r="C239" s="141"/>
      <c r="D239" s="141"/>
      <c r="E239" s="141"/>
      <c r="F239" s="141"/>
      <c r="G239" s="141"/>
    </row>
    <row r="240" ht="15.75" customHeight="1">
      <c r="B240" s="141"/>
      <c r="C240" s="141"/>
      <c r="D240" s="141"/>
      <c r="E240" s="141"/>
      <c r="F240" s="141"/>
      <c r="G240" s="141"/>
    </row>
    <row r="241" ht="15.75" customHeight="1">
      <c r="B241" s="141"/>
      <c r="C241" s="141"/>
      <c r="D241" s="141"/>
      <c r="E241" s="141"/>
      <c r="F241" s="141"/>
      <c r="G241" s="141"/>
    </row>
    <row r="242" ht="15.75" customHeight="1">
      <c r="B242" s="141"/>
      <c r="C242" s="141"/>
      <c r="D242" s="141"/>
      <c r="E242" s="141"/>
      <c r="F242" s="141"/>
      <c r="G242" s="141"/>
    </row>
    <row r="243" ht="15.75" customHeight="1">
      <c r="B243" s="141"/>
      <c r="C243" s="141"/>
      <c r="D243" s="141"/>
      <c r="E243" s="141"/>
      <c r="F243" s="141"/>
      <c r="G243" s="141"/>
    </row>
    <row r="244" ht="15.75" customHeight="1">
      <c r="B244" s="141"/>
      <c r="C244" s="141"/>
      <c r="D244" s="141"/>
      <c r="E244" s="141"/>
      <c r="F244" s="141"/>
      <c r="G244" s="141"/>
    </row>
    <row r="245" ht="15.75" customHeight="1">
      <c r="B245" s="141"/>
      <c r="C245" s="141"/>
      <c r="D245" s="141"/>
      <c r="E245" s="141"/>
      <c r="F245" s="141"/>
      <c r="G245" s="141"/>
    </row>
    <row r="246" ht="15.75" customHeight="1">
      <c r="B246" s="141"/>
      <c r="C246" s="141"/>
      <c r="D246" s="141"/>
      <c r="E246" s="141"/>
      <c r="F246" s="141"/>
      <c r="G246" s="141"/>
    </row>
    <row r="247" ht="15.75" customHeight="1">
      <c r="B247" s="141"/>
      <c r="C247" s="141"/>
      <c r="D247" s="141"/>
      <c r="E247" s="141"/>
      <c r="F247" s="141"/>
      <c r="G247" s="141"/>
    </row>
    <row r="248" ht="15.75" customHeight="1">
      <c r="B248" s="141"/>
      <c r="C248" s="141"/>
      <c r="D248" s="141"/>
      <c r="E248" s="141"/>
      <c r="F248" s="141"/>
      <c r="G248" s="141"/>
    </row>
    <row r="249" ht="15.75" customHeight="1">
      <c r="B249" s="141"/>
      <c r="C249" s="141"/>
      <c r="D249" s="141"/>
      <c r="E249" s="141"/>
      <c r="F249" s="141"/>
      <c r="G249" s="141"/>
    </row>
    <row r="250" ht="15.75" customHeight="1">
      <c r="B250" s="141"/>
      <c r="C250" s="141"/>
      <c r="D250" s="141"/>
      <c r="E250" s="141"/>
      <c r="F250" s="141"/>
      <c r="G250" s="141"/>
    </row>
    <row r="251" ht="15.75" customHeight="1">
      <c r="B251" s="141"/>
      <c r="C251" s="141"/>
      <c r="D251" s="141"/>
      <c r="E251" s="141"/>
      <c r="F251" s="141"/>
      <c r="G251" s="141"/>
    </row>
    <row r="252" ht="15.75" customHeight="1">
      <c r="B252" s="141"/>
      <c r="C252" s="141"/>
      <c r="D252" s="141"/>
      <c r="E252" s="141"/>
      <c r="F252" s="141"/>
      <c r="G252" s="141"/>
    </row>
    <row r="253" ht="15.75" customHeight="1">
      <c r="B253" s="141"/>
      <c r="C253" s="141"/>
      <c r="D253" s="141"/>
      <c r="E253" s="141"/>
      <c r="F253" s="141"/>
      <c r="G253" s="141"/>
    </row>
    <row r="254" ht="15.75" customHeight="1">
      <c r="B254" s="141"/>
      <c r="C254" s="141"/>
      <c r="D254" s="141"/>
      <c r="E254" s="141"/>
      <c r="F254" s="141"/>
      <c r="G254" s="141"/>
    </row>
    <row r="255" ht="15.75" customHeight="1">
      <c r="B255" s="141"/>
      <c r="C255" s="141"/>
      <c r="D255" s="141"/>
      <c r="E255" s="141"/>
      <c r="F255" s="141"/>
      <c r="G255" s="141"/>
    </row>
    <row r="256" ht="15.75" customHeight="1">
      <c r="B256" s="141"/>
      <c r="C256" s="141"/>
      <c r="D256" s="141"/>
      <c r="E256" s="141"/>
      <c r="F256" s="141"/>
      <c r="G256" s="141"/>
    </row>
    <row r="257" ht="15.75" customHeight="1">
      <c r="B257" s="141"/>
      <c r="C257" s="141"/>
      <c r="D257" s="141"/>
      <c r="E257" s="141"/>
      <c r="F257" s="141"/>
      <c r="G257" s="141"/>
    </row>
    <row r="258" ht="15.75" customHeight="1">
      <c r="B258" s="141"/>
      <c r="C258" s="141"/>
      <c r="D258" s="141"/>
      <c r="E258" s="141"/>
      <c r="F258" s="141"/>
      <c r="G258" s="141"/>
    </row>
    <row r="259" ht="15.75" customHeight="1">
      <c r="B259" s="141"/>
      <c r="C259" s="141"/>
      <c r="D259" s="141"/>
      <c r="E259" s="141"/>
      <c r="F259" s="141"/>
      <c r="G259" s="141"/>
    </row>
    <row r="260" ht="15.75" customHeight="1">
      <c r="B260" s="141"/>
      <c r="C260" s="141"/>
      <c r="D260" s="141"/>
      <c r="E260" s="141"/>
      <c r="F260" s="141"/>
      <c r="G260" s="141"/>
    </row>
    <row r="261" ht="15.75" customHeight="1">
      <c r="B261" s="141"/>
      <c r="C261" s="141"/>
      <c r="D261" s="141"/>
      <c r="E261" s="141"/>
      <c r="F261" s="141"/>
      <c r="G261" s="141"/>
    </row>
    <row r="262" ht="15.75" customHeight="1">
      <c r="B262" s="141"/>
      <c r="C262" s="141"/>
      <c r="D262" s="141"/>
      <c r="E262" s="141"/>
      <c r="F262" s="141"/>
      <c r="G262" s="141"/>
    </row>
    <row r="263" ht="15.75" customHeight="1">
      <c r="B263" s="141"/>
      <c r="C263" s="141"/>
      <c r="D263" s="141"/>
      <c r="E263" s="141"/>
      <c r="F263" s="141"/>
      <c r="G263" s="141"/>
    </row>
    <row r="264" ht="15.75" customHeight="1">
      <c r="B264" s="141"/>
      <c r="C264" s="141"/>
      <c r="D264" s="141"/>
      <c r="E264" s="141"/>
      <c r="F264" s="141"/>
      <c r="G264" s="141"/>
    </row>
    <row r="265" ht="15.75" customHeight="1">
      <c r="B265" s="141"/>
      <c r="C265" s="141"/>
      <c r="D265" s="141"/>
      <c r="E265" s="141"/>
      <c r="F265" s="141"/>
      <c r="G265" s="141"/>
    </row>
    <row r="266" ht="15.75" customHeight="1">
      <c r="B266" s="141"/>
      <c r="C266" s="141"/>
      <c r="D266" s="141"/>
      <c r="E266" s="141"/>
      <c r="F266" s="141"/>
      <c r="G266" s="141"/>
    </row>
    <row r="267" ht="15.75" customHeight="1">
      <c r="B267" s="141"/>
      <c r="C267" s="141"/>
      <c r="D267" s="141"/>
      <c r="E267" s="141"/>
      <c r="F267" s="141"/>
      <c r="G267" s="141"/>
    </row>
    <row r="268" ht="15.75" customHeight="1">
      <c r="B268" s="141"/>
      <c r="C268" s="141"/>
      <c r="D268" s="141"/>
      <c r="E268" s="141"/>
      <c r="F268" s="141"/>
      <c r="G268" s="141"/>
    </row>
    <row r="269" ht="15.75" customHeight="1">
      <c r="B269" s="141"/>
      <c r="C269" s="141"/>
      <c r="D269" s="141"/>
      <c r="E269" s="141"/>
      <c r="F269" s="141"/>
      <c r="G269" s="141"/>
    </row>
    <row r="270" ht="15.75" customHeight="1">
      <c r="B270" s="141"/>
      <c r="C270" s="141"/>
      <c r="D270" s="141"/>
      <c r="E270" s="141"/>
      <c r="F270" s="141"/>
      <c r="G270" s="141"/>
    </row>
    <row r="271" ht="15.75" customHeight="1">
      <c r="B271" s="141"/>
      <c r="C271" s="141"/>
      <c r="D271" s="141"/>
      <c r="E271" s="141"/>
      <c r="F271" s="141"/>
      <c r="G271" s="141"/>
    </row>
    <row r="272" ht="15.75" customHeight="1">
      <c r="B272" s="141"/>
      <c r="C272" s="141"/>
      <c r="D272" s="141"/>
      <c r="E272" s="141"/>
      <c r="F272" s="141"/>
      <c r="G272" s="141"/>
    </row>
    <row r="273" ht="15.75" customHeight="1">
      <c r="B273" s="141"/>
      <c r="C273" s="141"/>
      <c r="D273" s="141"/>
      <c r="E273" s="141"/>
      <c r="F273" s="141"/>
      <c r="G273" s="141"/>
    </row>
    <row r="274" ht="15.75" customHeight="1">
      <c r="B274" s="141"/>
      <c r="C274" s="141"/>
      <c r="D274" s="141"/>
      <c r="E274" s="141"/>
      <c r="F274" s="141"/>
      <c r="G274" s="141"/>
    </row>
    <row r="275" ht="15.75" customHeight="1">
      <c r="B275" s="141"/>
      <c r="C275" s="141"/>
      <c r="D275" s="141"/>
      <c r="E275" s="141"/>
      <c r="F275" s="141"/>
      <c r="G275" s="141"/>
    </row>
    <row r="276" ht="15.75" customHeight="1">
      <c r="B276" s="141"/>
      <c r="C276" s="141"/>
      <c r="D276" s="141"/>
      <c r="E276" s="141"/>
      <c r="F276" s="141"/>
      <c r="G276" s="141"/>
    </row>
    <row r="277" ht="15.75" customHeight="1">
      <c r="B277" s="141"/>
      <c r="C277" s="141"/>
      <c r="D277" s="141"/>
      <c r="E277" s="141"/>
      <c r="F277" s="141"/>
      <c r="G277" s="141"/>
    </row>
    <row r="278" ht="15.75" customHeight="1">
      <c r="B278" s="141"/>
      <c r="C278" s="141"/>
      <c r="D278" s="141"/>
      <c r="E278" s="141"/>
      <c r="F278" s="141"/>
      <c r="G278" s="141"/>
    </row>
    <row r="279" ht="15.75" customHeight="1">
      <c r="B279" s="141"/>
      <c r="C279" s="141"/>
      <c r="D279" s="141"/>
      <c r="E279" s="141"/>
      <c r="F279" s="141"/>
      <c r="G279" s="141"/>
    </row>
    <row r="280" ht="15.75" customHeight="1">
      <c r="B280" s="141"/>
      <c r="C280" s="141"/>
      <c r="D280" s="141"/>
      <c r="E280" s="141"/>
      <c r="F280" s="141"/>
      <c r="G280" s="141"/>
    </row>
    <row r="281" ht="15.75" customHeight="1">
      <c r="B281" s="141"/>
      <c r="C281" s="141"/>
      <c r="D281" s="141"/>
      <c r="E281" s="141"/>
      <c r="F281" s="141"/>
      <c r="G281" s="141"/>
    </row>
    <row r="282" ht="15.75" customHeight="1">
      <c r="B282" s="141"/>
      <c r="C282" s="141"/>
      <c r="D282" s="141"/>
      <c r="E282" s="141"/>
      <c r="F282" s="141"/>
      <c r="G282" s="141"/>
    </row>
    <row r="283" ht="15.75" customHeight="1">
      <c r="B283" s="141"/>
      <c r="C283" s="141"/>
      <c r="D283" s="141"/>
      <c r="E283" s="141"/>
      <c r="F283" s="141"/>
      <c r="G283" s="141"/>
    </row>
    <row r="284" ht="15.75" customHeight="1">
      <c r="B284" s="141"/>
      <c r="C284" s="141"/>
      <c r="D284" s="141"/>
      <c r="E284" s="141"/>
      <c r="F284" s="141"/>
      <c r="G284" s="141"/>
    </row>
    <row r="285" ht="15.75" customHeight="1">
      <c r="B285" s="141"/>
      <c r="C285" s="141"/>
      <c r="D285" s="141"/>
      <c r="E285" s="141"/>
      <c r="F285" s="141"/>
      <c r="G285" s="141"/>
    </row>
    <row r="286" ht="15.75" customHeight="1">
      <c r="B286" s="141"/>
      <c r="C286" s="141"/>
      <c r="D286" s="141"/>
      <c r="E286" s="141"/>
      <c r="F286" s="141"/>
      <c r="G286" s="141"/>
    </row>
    <row r="287" ht="15.75" customHeight="1">
      <c r="B287" s="141"/>
      <c r="C287" s="141"/>
      <c r="D287" s="141"/>
      <c r="E287" s="141"/>
      <c r="F287" s="141"/>
      <c r="G287" s="141"/>
    </row>
    <row r="288" ht="15.75" customHeight="1">
      <c r="B288" s="141"/>
      <c r="C288" s="141"/>
      <c r="D288" s="141"/>
      <c r="E288" s="141"/>
      <c r="F288" s="141"/>
      <c r="G288" s="141"/>
    </row>
    <row r="289" ht="15.75" customHeight="1">
      <c r="B289" s="141"/>
      <c r="C289" s="141"/>
      <c r="D289" s="141"/>
      <c r="E289" s="141"/>
      <c r="F289" s="141"/>
      <c r="G289" s="141"/>
    </row>
    <row r="290" ht="15.75" customHeight="1">
      <c r="B290" s="141"/>
      <c r="C290" s="141"/>
      <c r="D290" s="141"/>
      <c r="E290" s="141"/>
      <c r="F290" s="141"/>
      <c r="G290" s="141"/>
    </row>
    <row r="291" ht="15.75" customHeight="1">
      <c r="B291" s="141"/>
      <c r="C291" s="141"/>
      <c r="D291" s="141"/>
      <c r="E291" s="141"/>
      <c r="F291" s="141"/>
      <c r="G291" s="141"/>
    </row>
    <row r="292" ht="15.75" customHeight="1">
      <c r="B292" s="141"/>
      <c r="C292" s="141"/>
      <c r="D292" s="141"/>
      <c r="E292" s="141"/>
      <c r="F292" s="141"/>
      <c r="G292" s="141"/>
    </row>
    <row r="293" ht="15.75" customHeight="1">
      <c r="B293" s="141"/>
      <c r="C293" s="141"/>
      <c r="D293" s="141"/>
      <c r="E293" s="141"/>
      <c r="F293" s="141"/>
      <c r="G293" s="141"/>
    </row>
    <row r="294" ht="15.75" customHeight="1">
      <c r="B294" s="141"/>
      <c r="C294" s="141"/>
      <c r="D294" s="141"/>
      <c r="E294" s="141"/>
      <c r="F294" s="141"/>
      <c r="G294" s="141"/>
    </row>
    <row r="295" ht="15.75" customHeight="1">
      <c r="B295" s="141"/>
      <c r="C295" s="141"/>
      <c r="D295" s="141"/>
      <c r="E295" s="141"/>
      <c r="F295" s="141"/>
      <c r="G295" s="141"/>
    </row>
    <row r="296" ht="15.75" customHeight="1">
      <c r="B296" s="141"/>
      <c r="C296" s="141"/>
      <c r="D296" s="141"/>
      <c r="E296" s="141"/>
      <c r="F296" s="141"/>
      <c r="G296" s="141"/>
    </row>
    <row r="297" ht="15.75" customHeight="1">
      <c r="B297" s="141"/>
      <c r="C297" s="141"/>
      <c r="D297" s="141"/>
      <c r="E297" s="141"/>
      <c r="F297" s="141"/>
      <c r="G297" s="141"/>
    </row>
    <row r="298" ht="15.75" customHeight="1">
      <c r="B298" s="141"/>
      <c r="C298" s="141"/>
      <c r="D298" s="141"/>
      <c r="E298" s="141"/>
      <c r="F298" s="141"/>
      <c r="G298" s="141"/>
    </row>
    <row r="299" ht="15.75" customHeight="1">
      <c r="B299" s="141"/>
      <c r="C299" s="141"/>
      <c r="D299" s="141"/>
      <c r="E299" s="141"/>
      <c r="F299" s="141"/>
      <c r="G299" s="141"/>
    </row>
    <row r="300" ht="15.75" customHeight="1">
      <c r="B300" s="141"/>
      <c r="C300" s="141"/>
      <c r="D300" s="141"/>
      <c r="E300" s="141"/>
      <c r="F300" s="141"/>
      <c r="G300" s="141"/>
    </row>
    <row r="301" ht="15.75" customHeight="1">
      <c r="B301" s="141"/>
      <c r="C301" s="141"/>
      <c r="D301" s="141"/>
      <c r="E301" s="141"/>
      <c r="F301" s="141"/>
      <c r="G301" s="141"/>
    </row>
    <row r="302" ht="15.75" customHeight="1">
      <c r="B302" s="141"/>
      <c r="C302" s="141"/>
      <c r="D302" s="141"/>
      <c r="E302" s="141"/>
      <c r="F302" s="141"/>
      <c r="G302" s="141"/>
    </row>
    <row r="303" ht="15.75" customHeight="1">
      <c r="B303" s="141"/>
      <c r="C303" s="141"/>
      <c r="D303" s="141"/>
      <c r="E303" s="141"/>
      <c r="F303" s="141"/>
      <c r="G303" s="141"/>
    </row>
    <row r="304" ht="15.75" customHeight="1">
      <c r="B304" s="141"/>
      <c r="C304" s="141"/>
      <c r="D304" s="141"/>
      <c r="E304" s="141"/>
      <c r="F304" s="141"/>
      <c r="G304" s="141"/>
    </row>
    <row r="305" ht="15.75" customHeight="1">
      <c r="B305" s="141"/>
      <c r="C305" s="141"/>
      <c r="D305" s="141"/>
      <c r="E305" s="141"/>
      <c r="F305" s="141"/>
      <c r="G305" s="141"/>
    </row>
    <row r="306" ht="15.75" customHeight="1">
      <c r="B306" s="141"/>
      <c r="C306" s="141"/>
      <c r="D306" s="141"/>
      <c r="E306" s="141"/>
      <c r="F306" s="141"/>
      <c r="G306" s="141"/>
    </row>
    <row r="307" ht="15.75" customHeight="1">
      <c r="B307" s="141"/>
      <c r="C307" s="141"/>
      <c r="D307" s="141"/>
      <c r="E307" s="141"/>
      <c r="F307" s="141"/>
      <c r="G307" s="141"/>
    </row>
    <row r="308" ht="15.75" customHeight="1">
      <c r="B308" s="141"/>
      <c r="C308" s="141"/>
      <c r="D308" s="141"/>
      <c r="E308" s="141"/>
      <c r="F308" s="141"/>
      <c r="G308" s="141"/>
    </row>
    <row r="309" ht="15.75" customHeight="1">
      <c r="B309" s="141"/>
      <c r="C309" s="141"/>
      <c r="D309" s="141"/>
      <c r="E309" s="141"/>
      <c r="F309" s="141"/>
      <c r="G309" s="141"/>
    </row>
    <row r="310" ht="15.75" customHeight="1">
      <c r="B310" s="141"/>
      <c r="C310" s="141"/>
      <c r="D310" s="141"/>
      <c r="E310" s="141"/>
      <c r="F310" s="141"/>
      <c r="G310" s="141"/>
    </row>
    <row r="311" ht="15.75" customHeight="1">
      <c r="B311" s="141"/>
      <c r="C311" s="141"/>
      <c r="D311" s="141"/>
      <c r="E311" s="141"/>
      <c r="F311" s="141"/>
      <c r="G311" s="141"/>
    </row>
    <row r="312" ht="15.75" customHeight="1">
      <c r="B312" s="141"/>
      <c r="C312" s="141"/>
      <c r="D312" s="141"/>
      <c r="E312" s="141"/>
      <c r="F312" s="141"/>
      <c r="G312" s="141"/>
    </row>
    <row r="313" ht="15.75" customHeight="1">
      <c r="B313" s="141"/>
      <c r="C313" s="141"/>
      <c r="D313" s="141"/>
      <c r="E313" s="141"/>
      <c r="F313" s="141"/>
      <c r="G313" s="141"/>
    </row>
    <row r="314" ht="15.75" customHeight="1">
      <c r="B314" s="141"/>
      <c r="C314" s="141"/>
      <c r="D314" s="141"/>
      <c r="E314" s="141"/>
      <c r="F314" s="141"/>
      <c r="G314" s="141"/>
    </row>
    <row r="315" ht="15.75" customHeight="1">
      <c r="B315" s="141"/>
      <c r="C315" s="141"/>
      <c r="D315" s="141"/>
      <c r="E315" s="141"/>
      <c r="F315" s="141"/>
      <c r="G315" s="141"/>
    </row>
    <row r="316" ht="15.75" customHeight="1">
      <c r="B316" s="141"/>
      <c r="C316" s="141"/>
      <c r="D316" s="141"/>
      <c r="E316" s="141"/>
      <c r="F316" s="141"/>
      <c r="G316" s="141"/>
    </row>
    <row r="317" ht="15.75" customHeight="1">
      <c r="B317" s="141"/>
      <c r="C317" s="141"/>
      <c r="D317" s="141"/>
      <c r="E317" s="141"/>
      <c r="F317" s="141"/>
      <c r="G317" s="141"/>
    </row>
    <row r="318" ht="15.75" customHeight="1">
      <c r="B318" s="141"/>
      <c r="C318" s="141"/>
      <c r="D318" s="141"/>
      <c r="E318" s="141"/>
      <c r="F318" s="141"/>
      <c r="G318" s="141"/>
    </row>
    <row r="319" ht="15.75" customHeight="1">
      <c r="B319" s="141"/>
      <c r="C319" s="141"/>
      <c r="D319" s="141"/>
      <c r="E319" s="141"/>
      <c r="F319" s="141"/>
      <c r="G319" s="141"/>
    </row>
    <row r="320" ht="15.75" customHeight="1">
      <c r="B320" s="141"/>
      <c r="C320" s="141"/>
      <c r="D320" s="141"/>
      <c r="E320" s="141"/>
      <c r="F320" s="141"/>
      <c r="G320" s="141"/>
    </row>
    <row r="321" ht="15.75" customHeight="1">
      <c r="B321" s="141"/>
      <c r="C321" s="141"/>
      <c r="D321" s="141"/>
      <c r="E321" s="141"/>
      <c r="F321" s="141"/>
      <c r="G321" s="141"/>
    </row>
    <row r="322" ht="15.75" customHeight="1">
      <c r="B322" s="141"/>
      <c r="C322" s="141"/>
      <c r="D322" s="141"/>
      <c r="E322" s="141"/>
      <c r="F322" s="141"/>
      <c r="G322" s="141"/>
    </row>
    <row r="323" ht="15.75" customHeight="1">
      <c r="B323" s="141"/>
      <c r="C323" s="141"/>
      <c r="D323" s="141"/>
      <c r="E323" s="141"/>
      <c r="F323" s="141"/>
      <c r="G323" s="141"/>
    </row>
    <row r="324" ht="15.75" customHeight="1">
      <c r="B324" s="141"/>
      <c r="C324" s="141"/>
      <c r="D324" s="141"/>
      <c r="E324" s="141"/>
      <c r="F324" s="141"/>
      <c r="G324" s="141"/>
    </row>
    <row r="325" ht="15.75" customHeight="1">
      <c r="B325" s="141"/>
      <c r="C325" s="141"/>
      <c r="D325" s="141"/>
      <c r="E325" s="141"/>
      <c r="F325" s="141"/>
      <c r="G325" s="141"/>
    </row>
    <row r="326" ht="15.75" customHeight="1">
      <c r="B326" s="141"/>
      <c r="C326" s="141"/>
      <c r="D326" s="141"/>
      <c r="E326" s="141"/>
      <c r="F326" s="141"/>
      <c r="G326" s="141"/>
    </row>
    <row r="327" ht="15.75" customHeight="1">
      <c r="B327" s="141"/>
      <c r="C327" s="141"/>
      <c r="D327" s="141"/>
      <c r="E327" s="141"/>
      <c r="F327" s="141"/>
      <c r="G327" s="141"/>
    </row>
    <row r="328" ht="15.75" customHeight="1">
      <c r="B328" s="141"/>
      <c r="C328" s="141"/>
      <c r="D328" s="141"/>
      <c r="E328" s="141"/>
      <c r="F328" s="141"/>
      <c r="G328" s="141"/>
    </row>
    <row r="329" ht="15.75" customHeight="1">
      <c r="B329" s="141"/>
      <c r="C329" s="141"/>
      <c r="D329" s="141"/>
      <c r="E329" s="141"/>
      <c r="F329" s="141"/>
      <c r="G329" s="141"/>
    </row>
    <row r="330" ht="15.75" customHeight="1">
      <c r="B330" s="141"/>
      <c r="C330" s="141"/>
      <c r="D330" s="141"/>
      <c r="E330" s="141"/>
      <c r="F330" s="141"/>
      <c r="G330" s="141"/>
    </row>
    <row r="331" ht="15.75" customHeight="1">
      <c r="B331" s="141"/>
      <c r="C331" s="141"/>
      <c r="D331" s="141"/>
      <c r="E331" s="141"/>
      <c r="F331" s="141"/>
      <c r="G331" s="141"/>
    </row>
    <row r="332" ht="15.75" customHeight="1">
      <c r="B332" s="141"/>
      <c r="C332" s="141"/>
      <c r="D332" s="141"/>
      <c r="E332" s="141"/>
      <c r="F332" s="141"/>
      <c r="G332" s="141"/>
    </row>
    <row r="333" ht="15.75" customHeight="1">
      <c r="B333" s="141"/>
      <c r="C333" s="141"/>
      <c r="D333" s="141"/>
      <c r="E333" s="141"/>
      <c r="F333" s="141"/>
      <c r="G333" s="141"/>
    </row>
    <row r="334" ht="15.75" customHeight="1">
      <c r="B334" s="141"/>
      <c r="C334" s="141"/>
      <c r="D334" s="141"/>
      <c r="E334" s="141"/>
      <c r="F334" s="141"/>
      <c r="G334" s="141"/>
    </row>
    <row r="335" ht="15.75" customHeight="1">
      <c r="B335" s="141"/>
      <c r="C335" s="141"/>
      <c r="D335" s="141"/>
      <c r="E335" s="141"/>
      <c r="F335" s="141"/>
      <c r="G335" s="141"/>
    </row>
    <row r="336" ht="15.75" customHeight="1">
      <c r="B336" s="141"/>
      <c r="C336" s="141"/>
      <c r="D336" s="141"/>
      <c r="E336" s="141"/>
      <c r="F336" s="141"/>
      <c r="G336" s="141"/>
    </row>
    <row r="337" ht="15.75" customHeight="1">
      <c r="B337" s="141"/>
      <c r="C337" s="141"/>
      <c r="D337" s="141"/>
      <c r="E337" s="141"/>
      <c r="F337" s="141"/>
      <c r="G337" s="141"/>
    </row>
    <row r="338" ht="15.75" customHeight="1">
      <c r="B338" s="141"/>
      <c r="C338" s="141"/>
      <c r="D338" s="141"/>
      <c r="E338" s="141"/>
      <c r="F338" s="141"/>
      <c r="G338" s="141"/>
    </row>
    <row r="339" ht="15.75" customHeight="1">
      <c r="B339" s="141"/>
      <c r="C339" s="141"/>
      <c r="D339" s="141"/>
      <c r="E339" s="141"/>
      <c r="F339" s="141"/>
      <c r="G339" s="141"/>
    </row>
    <row r="340" ht="15.75" customHeight="1">
      <c r="B340" s="141"/>
      <c r="C340" s="141"/>
      <c r="D340" s="141"/>
      <c r="E340" s="141"/>
      <c r="F340" s="141"/>
      <c r="G340" s="141"/>
    </row>
    <row r="341" ht="15.75" customHeight="1">
      <c r="B341" s="141"/>
      <c r="C341" s="141"/>
      <c r="D341" s="141"/>
      <c r="E341" s="141"/>
      <c r="F341" s="141"/>
      <c r="G341" s="141"/>
    </row>
    <row r="342" ht="15.75" customHeight="1">
      <c r="B342" s="141"/>
      <c r="C342" s="141"/>
      <c r="D342" s="141"/>
      <c r="E342" s="141"/>
      <c r="F342" s="141"/>
      <c r="G342" s="141"/>
    </row>
    <row r="343" ht="15.75" customHeight="1">
      <c r="B343" s="141"/>
      <c r="C343" s="141"/>
      <c r="D343" s="141"/>
      <c r="E343" s="141"/>
      <c r="F343" s="141"/>
      <c r="G343" s="141"/>
    </row>
    <row r="344" ht="15.75" customHeight="1">
      <c r="B344" s="141"/>
      <c r="C344" s="141"/>
      <c r="D344" s="141"/>
      <c r="E344" s="141"/>
      <c r="F344" s="141"/>
      <c r="G344" s="141"/>
    </row>
    <row r="345" ht="15.75" customHeight="1">
      <c r="B345" s="141"/>
      <c r="C345" s="141"/>
      <c r="D345" s="141"/>
      <c r="E345" s="141"/>
      <c r="F345" s="141"/>
      <c r="G345" s="141"/>
    </row>
    <row r="346" ht="15.75" customHeight="1">
      <c r="B346" s="141"/>
      <c r="C346" s="141"/>
      <c r="D346" s="141"/>
      <c r="E346" s="141"/>
      <c r="F346" s="141"/>
      <c r="G346" s="141"/>
    </row>
    <row r="347" ht="15.75" customHeight="1">
      <c r="B347" s="141"/>
      <c r="C347" s="141"/>
      <c r="D347" s="141"/>
      <c r="E347" s="141"/>
      <c r="F347" s="141"/>
      <c r="G347" s="141"/>
    </row>
    <row r="348" ht="15.75" customHeight="1">
      <c r="B348" s="141"/>
      <c r="C348" s="141"/>
      <c r="D348" s="141"/>
      <c r="E348" s="141"/>
      <c r="F348" s="141"/>
      <c r="G348" s="141"/>
    </row>
    <row r="349" ht="15.75" customHeight="1">
      <c r="B349" s="141"/>
      <c r="C349" s="141"/>
      <c r="D349" s="141"/>
      <c r="E349" s="141"/>
      <c r="F349" s="141"/>
      <c r="G349" s="141"/>
    </row>
    <row r="350" ht="15.75" customHeight="1">
      <c r="B350" s="141"/>
      <c r="C350" s="141"/>
      <c r="D350" s="141"/>
      <c r="E350" s="141"/>
      <c r="F350" s="141"/>
      <c r="G350" s="141"/>
    </row>
    <row r="351" ht="15.75" customHeight="1">
      <c r="B351" s="141"/>
      <c r="C351" s="141"/>
      <c r="D351" s="141"/>
      <c r="E351" s="141"/>
      <c r="F351" s="141"/>
      <c r="G351" s="141"/>
    </row>
    <row r="352" ht="15.75" customHeight="1">
      <c r="B352" s="141"/>
      <c r="C352" s="141"/>
      <c r="D352" s="141"/>
      <c r="E352" s="141"/>
      <c r="F352" s="141"/>
      <c r="G352" s="141"/>
    </row>
    <row r="353" ht="15.75" customHeight="1">
      <c r="B353" s="141"/>
      <c r="C353" s="141"/>
      <c r="D353" s="141"/>
      <c r="E353" s="141"/>
      <c r="F353" s="141"/>
      <c r="G353" s="141"/>
    </row>
    <row r="354" ht="15.75" customHeight="1">
      <c r="B354" s="141"/>
      <c r="C354" s="141"/>
      <c r="D354" s="141"/>
      <c r="E354" s="141"/>
      <c r="F354" s="141"/>
      <c r="G354" s="141"/>
    </row>
    <row r="355" ht="15.75" customHeight="1">
      <c r="B355" s="141"/>
      <c r="C355" s="141"/>
      <c r="D355" s="141"/>
      <c r="E355" s="141"/>
      <c r="F355" s="141"/>
      <c r="G355" s="141"/>
    </row>
    <row r="356" ht="15.75" customHeight="1">
      <c r="B356" s="141"/>
      <c r="C356" s="141"/>
      <c r="D356" s="141"/>
      <c r="E356" s="141"/>
      <c r="F356" s="141"/>
      <c r="G356" s="141"/>
    </row>
    <row r="357" ht="15.75" customHeight="1">
      <c r="B357" s="141"/>
      <c r="C357" s="141"/>
      <c r="D357" s="141"/>
      <c r="E357" s="141"/>
      <c r="F357" s="141"/>
      <c r="G357" s="141"/>
    </row>
    <row r="358" ht="15.75" customHeight="1">
      <c r="B358" s="141"/>
      <c r="C358" s="141"/>
      <c r="D358" s="141"/>
      <c r="E358" s="141"/>
      <c r="F358" s="141"/>
      <c r="G358" s="141"/>
    </row>
    <row r="359" ht="15.75" customHeight="1">
      <c r="B359" s="141"/>
      <c r="C359" s="141"/>
      <c r="D359" s="141"/>
      <c r="E359" s="141"/>
      <c r="F359" s="141"/>
      <c r="G359" s="141"/>
    </row>
    <row r="360" ht="15.75" customHeight="1">
      <c r="B360" s="141"/>
      <c r="C360" s="141"/>
      <c r="D360" s="141"/>
      <c r="E360" s="141"/>
      <c r="F360" s="141"/>
      <c r="G360" s="141"/>
    </row>
    <row r="361" ht="15.75" customHeight="1">
      <c r="B361" s="141"/>
      <c r="C361" s="141"/>
      <c r="D361" s="141"/>
      <c r="E361" s="141"/>
      <c r="F361" s="141"/>
      <c r="G361" s="141"/>
    </row>
    <row r="362" ht="15.75" customHeight="1">
      <c r="B362" s="141"/>
      <c r="C362" s="141"/>
      <c r="D362" s="141"/>
      <c r="E362" s="141"/>
      <c r="F362" s="141"/>
      <c r="G362" s="141"/>
    </row>
    <row r="363" ht="15.75" customHeight="1">
      <c r="B363" s="141"/>
      <c r="C363" s="141"/>
      <c r="D363" s="141"/>
      <c r="E363" s="141"/>
      <c r="F363" s="141"/>
      <c r="G363" s="141"/>
    </row>
    <row r="364" ht="15.75" customHeight="1">
      <c r="B364" s="141"/>
      <c r="C364" s="141"/>
      <c r="D364" s="141"/>
      <c r="E364" s="141"/>
      <c r="F364" s="141"/>
      <c r="G364" s="141"/>
    </row>
    <row r="365" ht="15.75" customHeight="1">
      <c r="B365" s="141"/>
      <c r="C365" s="141"/>
      <c r="D365" s="141"/>
      <c r="E365" s="141"/>
      <c r="F365" s="141"/>
      <c r="G365" s="141"/>
    </row>
    <row r="366" ht="15.75" customHeight="1">
      <c r="B366" s="141"/>
      <c r="C366" s="141"/>
      <c r="D366" s="141"/>
      <c r="E366" s="141"/>
      <c r="F366" s="141"/>
      <c r="G366" s="141"/>
    </row>
    <row r="367" ht="15.75" customHeight="1">
      <c r="B367" s="141"/>
      <c r="C367" s="141"/>
      <c r="D367" s="141"/>
      <c r="E367" s="141"/>
      <c r="F367" s="141"/>
      <c r="G367" s="141"/>
    </row>
    <row r="368" ht="15.75" customHeight="1">
      <c r="B368" s="141"/>
      <c r="C368" s="141"/>
      <c r="D368" s="141"/>
      <c r="E368" s="141"/>
      <c r="F368" s="141"/>
      <c r="G368" s="141"/>
    </row>
    <row r="369" ht="15.75" customHeight="1">
      <c r="B369" s="141"/>
      <c r="C369" s="141"/>
      <c r="D369" s="141"/>
      <c r="E369" s="141"/>
      <c r="F369" s="141"/>
      <c r="G369" s="141"/>
    </row>
    <row r="370" ht="15.75" customHeight="1">
      <c r="B370" s="141"/>
      <c r="C370" s="141"/>
      <c r="D370" s="141"/>
      <c r="E370" s="141"/>
      <c r="F370" s="141"/>
      <c r="G370" s="141"/>
    </row>
    <row r="371" ht="15.75" customHeight="1">
      <c r="B371" s="141"/>
      <c r="C371" s="141"/>
      <c r="D371" s="141"/>
      <c r="E371" s="141"/>
      <c r="F371" s="141"/>
      <c r="G371" s="141"/>
    </row>
    <row r="372" ht="15.75" customHeight="1">
      <c r="B372" s="141"/>
      <c r="C372" s="141"/>
      <c r="D372" s="141"/>
      <c r="E372" s="141"/>
      <c r="F372" s="141"/>
      <c r="G372" s="141"/>
    </row>
    <row r="373" ht="15.75" customHeight="1">
      <c r="B373" s="141"/>
      <c r="C373" s="141"/>
      <c r="D373" s="141"/>
      <c r="E373" s="141"/>
      <c r="F373" s="141"/>
      <c r="G373" s="141"/>
    </row>
    <row r="374" ht="15.75" customHeight="1">
      <c r="B374" s="141"/>
      <c r="C374" s="141"/>
      <c r="D374" s="141"/>
      <c r="E374" s="141"/>
      <c r="F374" s="141"/>
      <c r="G374" s="141"/>
    </row>
    <row r="375" ht="15.75" customHeight="1">
      <c r="B375" s="141"/>
      <c r="C375" s="141"/>
      <c r="D375" s="141"/>
      <c r="E375" s="141"/>
      <c r="F375" s="141"/>
      <c r="G375" s="141"/>
    </row>
    <row r="376" ht="15.75" customHeight="1">
      <c r="B376" s="141"/>
      <c r="C376" s="141"/>
      <c r="D376" s="141"/>
      <c r="E376" s="141"/>
      <c r="F376" s="141"/>
      <c r="G376" s="141"/>
    </row>
    <row r="377" ht="15.75" customHeight="1">
      <c r="B377" s="141"/>
      <c r="C377" s="141"/>
      <c r="D377" s="141"/>
      <c r="E377" s="141"/>
      <c r="F377" s="141"/>
      <c r="G377" s="141"/>
    </row>
    <row r="378" ht="15.75" customHeight="1">
      <c r="B378" s="141"/>
      <c r="C378" s="141"/>
      <c r="D378" s="141"/>
      <c r="E378" s="141"/>
      <c r="F378" s="141"/>
      <c r="G378" s="141"/>
    </row>
    <row r="379" ht="15.75" customHeight="1">
      <c r="B379" s="141"/>
      <c r="C379" s="141"/>
      <c r="D379" s="141"/>
      <c r="E379" s="141"/>
      <c r="F379" s="141"/>
      <c r="G379" s="141"/>
    </row>
    <row r="380" ht="15.75" customHeight="1">
      <c r="B380" s="141"/>
      <c r="C380" s="141"/>
      <c r="D380" s="141"/>
      <c r="E380" s="141"/>
      <c r="F380" s="141"/>
      <c r="G380" s="141"/>
    </row>
    <row r="381" ht="15.75" customHeight="1">
      <c r="B381" s="141"/>
      <c r="C381" s="141"/>
      <c r="D381" s="141"/>
      <c r="E381" s="141"/>
      <c r="F381" s="141"/>
      <c r="G381" s="141"/>
    </row>
    <row r="382" ht="15.75" customHeight="1">
      <c r="B382" s="141"/>
      <c r="C382" s="141"/>
      <c r="D382" s="141"/>
      <c r="E382" s="141"/>
      <c r="F382" s="141"/>
      <c r="G382" s="141"/>
    </row>
    <row r="383" ht="15.75" customHeight="1">
      <c r="B383" s="141"/>
      <c r="C383" s="141"/>
      <c r="D383" s="141"/>
      <c r="E383" s="141"/>
      <c r="F383" s="141"/>
      <c r="G383" s="141"/>
    </row>
    <row r="384" ht="15.75" customHeight="1">
      <c r="B384" s="141"/>
      <c r="C384" s="141"/>
      <c r="D384" s="141"/>
      <c r="E384" s="141"/>
      <c r="F384" s="141"/>
      <c r="G384" s="141"/>
    </row>
    <row r="385" ht="15.75" customHeight="1">
      <c r="B385" s="141"/>
      <c r="C385" s="141"/>
      <c r="D385" s="141"/>
      <c r="E385" s="141"/>
      <c r="F385" s="141"/>
      <c r="G385" s="141"/>
    </row>
    <row r="386" ht="15.75" customHeight="1">
      <c r="B386" s="141"/>
      <c r="C386" s="141"/>
      <c r="D386" s="141"/>
      <c r="E386" s="141"/>
      <c r="F386" s="141"/>
      <c r="G386" s="141"/>
    </row>
    <row r="387" ht="15.75" customHeight="1">
      <c r="B387" s="141"/>
      <c r="C387" s="141"/>
      <c r="D387" s="141"/>
      <c r="E387" s="141"/>
      <c r="F387" s="141"/>
      <c r="G387" s="141"/>
    </row>
    <row r="388" ht="15.75" customHeight="1">
      <c r="B388" s="141"/>
      <c r="C388" s="141"/>
      <c r="D388" s="141"/>
      <c r="E388" s="141"/>
      <c r="F388" s="141"/>
      <c r="G388" s="141"/>
    </row>
    <row r="389" ht="15.75" customHeight="1">
      <c r="B389" s="141"/>
      <c r="C389" s="141"/>
      <c r="D389" s="141"/>
      <c r="E389" s="141"/>
      <c r="F389" s="141"/>
      <c r="G389" s="141"/>
    </row>
    <row r="390" ht="15.75" customHeight="1">
      <c r="B390" s="141"/>
      <c r="C390" s="141"/>
      <c r="D390" s="141"/>
      <c r="E390" s="141"/>
      <c r="F390" s="141"/>
      <c r="G390" s="141"/>
    </row>
    <row r="391" ht="15.75" customHeight="1">
      <c r="B391" s="141"/>
      <c r="C391" s="141"/>
      <c r="D391" s="141"/>
      <c r="E391" s="141"/>
      <c r="F391" s="141"/>
      <c r="G391" s="141"/>
    </row>
    <row r="392" ht="15.75" customHeight="1">
      <c r="B392" s="141"/>
      <c r="C392" s="141"/>
      <c r="D392" s="141"/>
      <c r="E392" s="141"/>
      <c r="F392" s="141"/>
      <c r="G392" s="141"/>
    </row>
    <row r="393" ht="15.75" customHeight="1">
      <c r="B393" s="141"/>
      <c r="C393" s="141"/>
      <c r="D393" s="141"/>
      <c r="E393" s="141"/>
      <c r="F393" s="141"/>
      <c r="G393" s="141"/>
    </row>
    <row r="394" ht="15.75" customHeight="1">
      <c r="B394" s="141"/>
      <c r="C394" s="141"/>
      <c r="D394" s="141"/>
      <c r="E394" s="141"/>
      <c r="F394" s="141"/>
      <c r="G394" s="141"/>
    </row>
    <row r="395" ht="15.75" customHeight="1">
      <c r="B395" s="141"/>
      <c r="C395" s="141"/>
      <c r="D395" s="141"/>
      <c r="E395" s="141"/>
      <c r="F395" s="141"/>
      <c r="G395" s="141"/>
    </row>
    <row r="396" ht="15.75" customHeight="1">
      <c r="B396" s="141"/>
      <c r="C396" s="141"/>
      <c r="D396" s="141"/>
      <c r="E396" s="141"/>
      <c r="F396" s="141"/>
      <c r="G396" s="141"/>
    </row>
    <row r="397" ht="15.75" customHeight="1">
      <c r="B397" s="141"/>
      <c r="C397" s="141"/>
      <c r="D397" s="141"/>
      <c r="E397" s="141"/>
      <c r="F397" s="141"/>
      <c r="G397" s="141"/>
    </row>
    <row r="398" ht="15.75" customHeight="1">
      <c r="B398" s="141"/>
      <c r="C398" s="141"/>
      <c r="D398" s="141"/>
      <c r="E398" s="141"/>
      <c r="F398" s="141"/>
      <c r="G398" s="141"/>
    </row>
    <row r="399" ht="15.75" customHeight="1">
      <c r="B399" s="141"/>
      <c r="C399" s="141"/>
      <c r="D399" s="141"/>
      <c r="E399" s="141"/>
      <c r="F399" s="141"/>
      <c r="G399" s="141"/>
    </row>
    <row r="400" ht="15.75" customHeight="1">
      <c r="B400" s="141"/>
      <c r="C400" s="141"/>
      <c r="D400" s="141"/>
      <c r="E400" s="141"/>
      <c r="F400" s="141"/>
      <c r="G400" s="141"/>
    </row>
    <row r="401" ht="15.75" customHeight="1">
      <c r="B401" s="141"/>
      <c r="C401" s="141"/>
      <c r="D401" s="141"/>
      <c r="E401" s="141"/>
      <c r="F401" s="141"/>
      <c r="G401" s="141"/>
    </row>
    <row r="402" ht="15.75" customHeight="1">
      <c r="B402" s="141"/>
      <c r="C402" s="141"/>
      <c r="D402" s="141"/>
      <c r="E402" s="141"/>
      <c r="F402" s="141"/>
      <c r="G402" s="141"/>
    </row>
    <row r="403" ht="15.75" customHeight="1">
      <c r="B403" s="141"/>
      <c r="C403" s="141"/>
      <c r="D403" s="141"/>
      <c r="E403" s="141"/>
      <c r="F403" s="141"/>
      <c r="G403" s="141"/>
    </row>
    <row r="404" ht="15.75" customHeight="1">
      <c r="B404" s="141"/>
      <c r="C404" s="141"/>
      <c r="D404" s="141"/>
      <c r="E404" s="141"/>
      <c r="F404" s="141"/>
      <c r="G404" s="141"/>
    </row>
    <row r="405" ht="15.75" customHeight="1">
      <c r="B405" s="141"/>
      <c r="C405" s="141"/>
      <c r="D405" s="141"/>
      <c r="E405" s="141"/>
      <c r="F405" s="141"/>
      <c r="G405" s="141"/>
    </row>
    <row r="406" ht="15.75" customHeight="1">
      <c r="B406" s="141"/>
      <c r="C406" s="141"/>
      <c r="D406" s="141"/>
      <c r="E406" s="141"/>
      <c r="F406" s="141"/>
      <c r="G406" s="141"/>
    </row>
    <row r="407" ht="15.75" customHeight="1">
      <c r="B407" s="141"/>
      <c r="C407" s="141"/>
      <c r="D407" s="141"/>
      <c r="E407" s="141"/>
      <c r="F407" s="141"/>
      <c r="G407" s="141"/>
    </row>
    <row r="408" ht="15.75" customHeight="1">
      <c r="B408" s="141"/>
      <c r="C408" s="141"/>
      <c r="D408" s="141"/>
      <c r="E408" s="141"/>
      <c r="F408" s="141"/>
      <c r="G408" s="141"/>
    </row>
    <row r="409" ht="15.75" customHeight="1">
      <c r="B409" s="141"/>
      <c r="C409" s="141"/>
      <c r="D409" s="141"/>
      <c r="E409" s="141"/>
      <c r="F409" s="141"/>
      <c r="G409" s="141"/>
    </row>
    <row r="410" ht="15.75" customHeight="1">
      <c r="B410" s="141"/>
      <c r="C410" s="141"/>
      <c r="D410" s="141"/>
      <c r="E410" s="141"/>
      <c r="F410" s="141"/>
      <c r="G410" s="141"/>
    </row>
    <row r="411" ht="15.75" customHeight="1">
      <c r="B411" s="141"/>
      <c r="C411" s="141"/>
      <c r="D411" s="141"/>
      <c r="E411" s="141"/>
      <c r="F411" s="141"/>
      <c r="G411" s="141"/>
    </row>
    <row r="412" ht="15.75" customHeight="1">
      <c r="B412" s="141"/>
      <c r="C412" s="141"/>
      <c r="D412" s="141"/>
      <c r="E412" s="141"/>
      <c r="F412" s="141"/>
      <c r="G412" s="141"/>
    </row>
    <row r="413" ht="15.75" customHeight="1">
      <c r="B413" s="141"/>
      <c r="C413" s="141"/>
      <c r="D413" s="141"/>
      <c r="E413" s="141"/>
      <c r="F413" s="141"/>
      <c r="G413" s="141"/>
    </row>
    <row r="414" ht="15.75" customHeight="1">
      <c r="B414" s="141"/>
      <c r="C414" s="141"/>
      <c r="D414" s="141"/>
      <c r="E414" s="141"/>
      <c r="F414" s="141"/>
      <c r="G414" s="141"/>
    </row>
    <row r="415" ht="15.75" customHeight="1">
      <c r="B415" s="141"/>
      <c r="C415" s="141"/>
      <c r="D415" s="141"/>
      <c r="E415" s="141"/>
      <c r="F415" s="141"/>
      <c r="G415" s="141"/>
    </row>
    <row r="416" ht="15.75" customHeight="1">
      <c r="B416" s="141"/>
      <c r="C416" s="141"/>
      <c r="D416" s="141"/>
      <c r="E416" s="141"/>
      <c r="F416" s="141"/>
      <c r="G416" s="141"/>
    </row>
    <row r="417" ht="15.75" customHeight="1">
      <c r="B417" s="141"/>
      <c r="C417" s="141"/>
      <c r="D417" s="141"/>
      <c r="E417" s="141"/>
      <c r="F417" s="141"/>
      <c r="G417" s="141"/>
    </row>
    <row r="418" ht="15.75" customHeight="1">
      <c r="B418" s="141"/>
      <c r="C418" s="141"/>
      <c r="D418" s="141"/>
      <c r="E418" s="141"/>
      <c r="F418" s="141"/>
      <c r="G418" s="141"/>
    </row>
    <row r="419" ht="15.75" customHeight="1">
      <c r="B419" s="141"/>
      <c r="C419" s="141"/>
      <c r="D419" s="141"/>
      <c r="E419" s="141"/>
      <c r="F419" s="141"/>
      <c r="G419" s="141"/>
    </row>
    <row r="420" ht="15.75" customHeight="1">
      <c r="B420" s="141"/>
      <c r="C420" s="141"/>
      <c r="D420" s="141"/>
      <c r="E420" s="141"/>
      <c r="F420" s="141"/>
      <c r="G420" s="141"/>
    </row>
    <row r="421" ht="15.75" customHeight="1">
      <c r="B421" s="141"/>
      <c r="C421" s="141"/>
      <c r="D421" s="141"/>
      <c r="E421" s="141"/>
      <c r="F421" s="141"/>
      <c r="G421" s="141"/>
    </row>
    <row r="422" ht="15.75" customHeight="1">
      <c r="B422" s="141"/>
      <c r="C422" s="141"/>
      <c r="D422" s="141"/>
      <c r="E422" s="141"/>
      <c r="F422" s="141"/>
      <c r="G422" s="141"/>
    </row>
    <row r="423" ht="15.75" customHeight="1">
      <c r="B423" s="141"/>
      <c r="C423" s="141"/>
      <c r="D423" s="141"/>
      <c r="E423" s="141"/>
      <c r="F423" s="141"/>
      <c r="G423" s="141"/>
    </row>
    <row r="424" ht="15.75" customHeight="1">
      <c r="B424" s="141"/>
      <c r="C424" s="141"/>
      <c r="D424" s="141"/>
      <c r="E424" s="141"/>
      <c r="F424" s="141"/>
      <c r="G424" s="141"/>
    </row>
    <row r="425" ht="15.75" customHeight="1">
      <c r="B425" s="141"/>
      <c r="C425" s="141"/>
      <c r="D425" s="141"/>
      <c r="E425" s="141"/>
      <c r="F425" s="141"/>
      <c r="G425" s="141"/>
    </row>
    <row r="426" ht="15.75" customHeight="1">
      <c r="B426" s="141"/>
      <c r="C426" s="141"/>
      <c r="D426" s="141"/>
      <c r="E426" s="141"/>
      <c r="F426" s="141"/>
      <c r="G426" s="141"/>
    </row>
    <row r="427" ht="15.75" customHeight="1">
      <c r="B427" s="141"/>
      <c r="C427" s="141"/>
      <c r="D427" s="141"/>
      <c r="E427" s="141"/>
      <c r="F427" s="141"/>
      <c r="G427" s="141"/>
    </row>
    <row r="428" ht="15.75" customHeight="1">
      <c r="B428" s="141"/>
      <c r="C428" s="141"/>
      <c r="D428" s="141"/>
      <c r="E428" s="141"/>
      <c r="F428" s="141"/>
      <c r="G428" s="141"/>
    </row>
    <row r="429" ht="15.75" customHeight="1">
      <c r="B429" s="141"/>
      <c r="C429" s="141"/>
      <c r="D429" s="141"/>
      <c r="E429" s="141"/>
      <c r="F429" s="141"/>
      <c r="G429" s="141"/>
    </row>
    <row r="430" ht="15.75" customHeight="1">
      <c r="B430" s="141"/>
      <c r="C430" s="141"/>
      <c r="D430" s="141"/>
      <c r="E430" s="141"/>
      <c r="F430" s="141"/>
      <c r="G430" s="141"/>
    </row>
    <row r="431" ht="15.75" customHeight="1">
      <c r="B431" s="141"/>
      <c r="C431" s="141"/>
      <c r="D431" s="141"/>
      <c r="E431" s="141"/>
      <c r="F431" s="141"/>
      <c r="G431" s="141"/>
    </row>
    <row r="432" ht="15.75" customHeight="1">
      <c r="B432" s="141"/>
      <c r="C432" s="141"/>
      <c r="D432" s="141"/>
      <c r="E432" s="141"/>
      <c r="F432" s="141"/>
      <c r="G432" s="141"/>
    </row>
    <row r="433" ht="15.75" customHeight="1">
      <c r="B433" s="141"/>
      <c r="C433" s="141"/>
      <c r="D433" s="141"/>
      <c r="E433" s="141"/>
      <c r="F433" s="141"/>
      <c r="G433" s="141"/>
    </row>
    <row r="434" ht="15.75" customHeight="1">
      <c r="B434" s="141"/>
      <c r="C434" s="141"/>
      <c r="D434" s="141"/>
      <c r="E434" s="141"/>
      <c r="F434" s="141"/>
      <c r="G434" s="141"/>
    </row>
    <row r="435" ht="15.75" customHeight="1">
      <c r="B435" s="141"/>
      <c r="C435" s="141"/>
      <c r="D435" s="141"/>
      <c r="E435" s="141"/>
      <c r="F435" s="141"/>
      <c r="G435" s="141"/>
    </row>
    <row r="436" ht="15.75" customHeight="1">
      <c r="B436" s="141"/>
      <c r="C436" s="141"/>
      <c r="D436" s="141"/>
      <c r="E436" s="141"/>
      <c r="F436" s="141"/>
      <c r="G436" s="141"/>
    </row>
    <row r="437" ht="15.75" customHeight="1">
      <c r="B437" s="141"/>
      <c r="C437" s="141"/>
      <c r="D437" s="141"/>
      <c r="E437" s="141"/>
      <c r="F437" s="141"/>
      <c r="G437" s="141"/>
    </row>
    <row r="438" ht="15.75" customHeight="1">
      <c r="B438" s="141"/>
      <c r="C438" s="141"/>
      <c r="D438" s="141"/>
      <c r="E438" s="141"/>
      <c r="F438" s="141"/>
      <c r="G438" s="141"/>
    </row>
    <row r="439" ht="15.75" customHeight="1">
      <c r="B439" s="141"/>
      <c r="C439" s="141"/>
      <c r="D439" s="141"/>
      <c r="E439" s="141"/>
      <c r="F439" s="141"/>
      <c r="G439" s="141"/>
    </row>
    <row r="440" ht="15.75" customHeight="1">
      <c r="B440" s="141"/>
      <c r="C440" s="141"/>
      <c r="D440" s="141"/>
      <c r="E440" s="141"/>
      <c r="F440" s="141"/>
      <c r="G440" s="141"/>
    </row>
    <row r="441" ht="15.75" customHeight="1">
      <c r="B441" s="141"/>
      <c r="C441" s="141"/>
      <c r="D441" s="141"/>
      <c r="E441" s="141"/>
      <c r="F441" s="141"/>
      <c r="G441" s="141"/>
    </row>
    <row r="442" ht="15.75" customHeight="1">
      <c r="B442" s="141"/>
      <c r="C442" s="141"/>
      <c r="D442" s="141"/>
      <c r="E442" s="141"/>
      <c r="F442" s="141"/>
      <c r="G442" s="141"/>
    </row>
    <row r="443" ht="15.75" customHeight="1">
      <c r="B443" s="141"/>
      <c r="C443" s="141"/>
      <c r="D443" s="141"/>
      <c r="E443" s="141"/>
      <c r="F443" s="141"/>
      <c r="G443" s="141"/>
    </row>
    <row r="444" ht="15.75" customHeight="1">
      <c r="B444" s="141"/>
      <c r="C444" s="141"/>
      <c r="D444" s="141"/>
      <c r="E444" s="141"/>
      <c r="F444" s="141"/>
      <c r="G444" s="141"/>
    </row>
    <row r="445" ht="15.75" customHeight="1">
      <c r="B445" s="141"/>
      <c r="C445" s="141"/>
      <c r="D445" s="141"/>
      <c r="E445" s="141"/>
      <c r="F445" s="141"/>
      <c r="G445" s="141"/>
    </row>
    <row r="446" ht="15.75" customHeight="1">
      <c r="B446" s="141"/>
      <c r="C446" s="141"/>
      <c r="D446" s="141"/>
      <c r="E446" s="141"/>
      <c r="F446" s="141"/>
      <c r="G446" s="141"/>
    </row>
    <row r="447" ht="15.75" customHeight="1">
      <c r="B447" s="141"/>
      <c r="C447" s="141"/>
      <c r="D447" s="141"/>
      <c r="E447" s="141"/>
      <c r="F447" s="141"/>
      <c r="G447" s="141"/>
    </row>
    <row r="448" ht="15.75" customHeight="1">
      <c r="B448" s="141"/>
      <c r="C448" s="141"/>
      <c r="D448" s="141"/>
      <c r="E448" s="141"/>
      <c r="F448" s="141"/>
      <c r="G448" s="141"/>
    </row>
    <row r="449" ht="15.75" customHeight="1">
      <c r="B449" s="141"/>
      <c r="C449" s="141"/>
      <c r="D449" s="141"/>
      <c r="E449" s="141"/>
      <c r="F449" s="141"/>
      <c r="G449" s="141"/>
    </row>
    <row r="450" ht="15.75" customHeight="1">
      <c r="B450" s="141"/>
      <c r="C450" s="141"/>
      <c r="D450" s="141"/>
      <c r="E450" s="141"/>
      <c r="F450" s="141"/>
      <c r="G450" s="141"/>
    </row>
    <row r="451" ht="15.75" customHeight="1">
      <c r="B451" s="141"/>
      <c r="C451" s="141"/>
      <c r="D451" s="141"/>
      <c r="E451" s="141"/>
      <c r="F451" s="141"/>
      <c r="G451" s="141"/>
    </row>
    <row r="452" ht="15.75" customHeight="1">
      <c r="B452" s="141"/>
      <c r="C452" s="141"/>
      <c r="D452" s="141"/>
      <c r="E452" s="141"/>
      <c r="F452" s="141"/>
      <c r="G452" s="141"/>
    </row>
    <row r="453" ht="15.75" customHeight="1">
      <c r="B453" s="141"/>
      <c r="C453" s="141"/>
      <c r="D453" s="141"/>
      <c r="E453" s="141"/>
      <c r="F453" s="141"/>
      <c r="G453" s="141"/>
    </row>
    <row r="454" ht="15.75" customHeight="1">
      <c r="B454" s="141"/>
      <c r="C454" s="141"/>
      <c r="D454" s="141"/>
      <c r="E454" s="141"/>
      <c r="F454" s="141"/>
      <c r="G454" s="141"/>
    </row>
    <row r="455" ht="15.75" customHeight="1">
      <c r="B455" s="141"/>
      <c r="C455" s="141"/>
      <c r="D455" s="141"/>
      <c r="E455" s="141"/>
      <c r="F455" s="141"/>
      <c r="G455" s="141"/>
    </row>
    <row r="456" ht="15.75" customHeight="1">
      <c r="B456" s="141"/>
      <c r="C456" s="141"/>
      <c r="D456" s="141"/>
      <c r="E456" s="141"/>
      <c r="F456" s="141"/>
      <c r="G456" s="141"/>
    </row>
    <row r="457" ht="15.75" customHeight="1">
      <c r="B457" s="141"/>
      <c r="C457" s="141"/>
      <c r="D457" s="141"/>
      <c r="E457" s="141"/>
      <c r="F457" s="141"/>
      <c r="G457" s="141"/>
    </row>
    <row r="458" ht="15.75" customHeight="1">
      <c r="B458" s="141"/>
      <c r="C458" s="141"/>
      <c r="D458" s="141"/>
      <c r="E458" s="141"/>
      <c r="F458" s="141"/>
      <c r="G458" s="141"/>
    </row>
    <row r="459" ht="15.75" customHeight="1">
      <c r="B459" s="141"/>
      <c r="C459" s="141"/>
      <c r="D459" s="141"/>
      <c r="E459" s="141"/>
      <c r="F459" s="141"/>
      <c r="G459" s="141"/>
    </row>
    <row r="460" ht="15.75" customHeight="1">
      <c r="B460" s="141"/>
      <c r="C460" s="141"/>
      <c r="D460" s="141"/>
      <c r="E460" s="141"/>
      <c r="F460" s="141"/>
      <c r="G460" s="141"/>
    </row>
    <row r="461" ht="15.75" customHeight="1">
      <c r="B461" s="141"/>
      <c r="C461" s="141"/>
      <c r="D461" s="141"/>
      <c r="E461" s="141"/>
      <c r="F461" s="141"/>
      <c r="G461" s="141"/>
    </row>
    <row r="462" ht="15.75" customHeight="1">
      <c r="B462" s="141"/>
      <c r="C462" s="141"/>
      <c r="D462" s="141"/>
      <c r="E462" s="141"/>
      <c r="F462" s="141"/>
      <c r="G462" s="141"/>
    </row>
    <row r="463" ht="15.75" customHeight="1">
      <c r="B463" s="141"/>
      <c r="C463" s="141"/>
      <c r="D463" s="141"/>
      <c r="E463" s="141"/>
      <c r="F463" s="141"/>
      <c r="G463" s="141"/>
    </row>
    <row r="464" ht="15.75" customHeight="1">
      <c r="B464" s="141"/>
      <c r="C464" s="141"/>
      <c r="D464" s="141"/>
      <c r="E464" s="141"/>
      <c r="F464" s="141"/>
      <c r="G464" s="141"/>
    </row>
    <row r="465" ht="15.75" customHeight="1">
      <c r="B465" s="141"/>
      <c r="C465" s="141"/>
      <c r="D465" s="141"/>
      <c r="E465" s="141"/>
      <c r="F465" s="141"/>
      <c r="G465" s="141"/>
    </row>
    <row r="466" ht="15.75" customHeight="1">
      <c r="B466" s="141"/>
      <c r="C466" s="141"/>
      <c r="D466" s="141"/>
      <c r="E466" s="141"/>
      <c r="F466" s="141"/>
      <c r="G466" s="141"/>
    </row>
    <row r="467" ht="15.75" customHeight="1">
      <c r="B467" s="141"/>
      <c r="C467" s="141"/>
      <c r="D467" s="141"/>
      <c r="E467" s="141"/>
      <c r="F467" s="141"/>
      <c r="G467" s="141"/>
    </row>
    <row r="468" ht="15.75" customHeight="1">
      <c r="B468" s="141"/>
      <c r="C468" s="141"/>
      <c r="D468" s="141"/>
      <c r="E468" s="141"/>
      <c r="F468" s="141"/>
      <c r="G468" s="141"/>
    </row>
    <row r="469" ht="15.75" customHeight="1">
      <c r="B469" s="141"/>
      <c r="C469" s="141"/>
      <c r="D469" s="141"/>
      <c r="E469" s="141"/>
      <c r="F469" s="141"/>
      <c r="G469" s="141"/>
    </row>
    <row r="470" ht="15.75" customHeight="1">
      <c r="B470" s="141"/>
      <c r="C470" s="141"/>
      <c r="D470" s="141"/>
      <c r="E470" s="141"/>
      <c r="F470" s="141"/>
      <c r="G470" s="141"/>
    </row>
    <row r="471" ht="15.75" customHeight="1">
      <c r="B471" s="141"/>
      <c r="C471" s="141"/>
      <c r="D471" s="141"/>
      <c r="E471" s="141"/>
      <c r="F471" s="141"/>
      <c r="G471" s="141"/>
    </row>
    <row r="472" ht="15.75" customHeight="1">
      <c r="B472" s="141"/>
      <c r="C472" s="141"/>
      <c r="D472" s="141"/>
      <c r="E472" s="141"/>
      <c r="F472" s="141"/>
      <c r="G472" s="141"/>
    </row>
    <row r="473" ht="15.75" customHeight="1">
      <c r="B473" s="141"/>
      <c r="C473" s="141"/>
      <c r="D473" s="141"/>
      <c r="E473" s="141"/>
      <c r="F473" s="141"/>
      <c r="G473" s="141"/>
    </row>
    <row r="474" ht="15.75" customHeight="1">
      <c r="B474" s="141"/>
      <c r="C474" s="141"/>
      <c r="D474" s="141"/>
      <c r="E474" s="141"/>
      <c r="F474" s="141"/>
      <c r="G474" s="141"/>
    </row>
    <row r="475" ht="15.75" customHeight="1">
      <c r="B475" s="141"/>
      <c r="C475" s="141"/>
      <c r="D475" s="141"/>
      <c r="E475" s="141"/>
      <c r="F475" s="141"/>
      <c r="G475" s="141"/>
    </row>
    <row r="476" ht="15.75" customHeight="1">
      <c r="B476" s="141"/>
      <c r="C476" s="141"/>
      <c r="D476" s="141"/>
      <c r="E476" s="141"/>
      <c r="F476" s="141"/>
      <c r="G476" s="141"/>
    </row>
    <row r="477" ht="15.75" customHeight="1">
      <c r="B477" s="141"/>
      <c r="C477" s="141"/>
      <c r="D477" s="141"/>
      <c r="E477" s="141"/>
      <c r="F477" s="141"/>
      <c r="G477" s="141"/>
    </row>
    <row r="478" ht="15.75" customHeight="1">
      <c r="B478" s="141"/>
      <c r="C478" s="141"/>
      <c r="D478" s="141"/>
      <c r="E478" s="141"/>
      <c r="F478" s="141"/>
      <c r="G478" s="141"/>
    </row>
    <row r="479" ht="15.75" customHeight="1">
      <c r="B479" s="141"/>
      <c r="C479" s="141"/>
      <c r="D479" s="141"/>
      <c r="E479" s="141"/>
      <c r="F479" s="141"/>
      <c r="G479" s="141"/>
    </row>
    <row r="480" ht="15.75" customHeight="1">
      <c r="B480" s="141"/>
      <c r="C480" s="141"/>
      <c r="D480" s="141"/>
      <c r="E480" s="141"/>
      <c r="F480" s="141"/>
      <c r="G480" s="141"/>
    </row>
    <row r="481" ht="15.75" customHeight="1">
      <c r="B481" s="141"/>
      <c r="C481" s="141"/>
      <c r="D481" s="141"/>
      <c r="E481" s="141"/>
      <c r="F481" s="141"/>
      <c r="G481" s="141"/>
    </row>
    <row r="482" ht="15.75" customHeight="1">
      <c r="B482" s="141"/>
      <c r="C482" s="141"/>
      <c r="D482" s="141"/>
      <c r="E482" s="141"/>
      <c r="F482" s="141"/>
      <c r="G482" s="141"/>
    </row>
    <row r="483" ht="15.75" customHeight="1">
      <c r="B483" s="141"/>
      <c r="C483" s="141"/>
      <c r="D483" s="141"/>
      <c r="E483" s="141"/>
      <c r="F483" s="141"/>
      <c r="G483" s="141"/>
    </row>
    <row r="484" ht="15.75" customHeight="1">
      <c r="B484" s="141"/>
      <c r="C484" s="141"/>
      <c r="D484" s="141"/>
      <c r="E484" s="141"/>
      <c r="F484" s="141"/>
      <c r="G484" s="141"/>
    </row>
    <row r="485" ht="15.75" customHeight="1">
      <c r="B485" s="141"/>
      <c r="C485" s="141"/>
      <c r="D485" s="141"/>
      <c r="E485" s="141"/>
      <c r="F485" s="141"/>
      <c r="G485" s="141"/>
    </row>
    <row r="486" ht="15.75" customHeight="1">
      <c r="B486" s="141"/>
      <c r="C486" s="141"/>
      <c r="D486" s="141"/>
      <c r="E486" s="141"/>
      <c r="F486" s="141"/>
      <c r="G486" s="141"/>
    </row>
    <row r="487" ht="15.75" customHeight="1">
      <c r="B487" s="141"/>
      <c r="C487" s="141"/>
      <c r="D487" s="141"/>
      <c r="E487" s="141"/>
      <c r="F487" s="141"/>
      <c r="G487" s="141"/>
    </row>
    <row r="488" ht="15.75" customHeight="1">
      <c r="B488" s="141"/>
      <c r="C488" s="141"/>
      <c r="D488" s="141"/>
      <c r="E488" s="141"/>
      <c r="F488" s="141"/>
      <c r="G488" s="141"/>
    </row>
    <row r="489" ht="15.75" customHeight="1">
      <c r="B489" s="141"/>
      <c r="C489" s="141"/>
      <c r="D489" s="141"/>
      <c r="E489" s="141"/>
      <c r="F489" s="141"/>
      <c r="G489" s="141"/>
    </row>
    <row r="490" ht="15.75" customHeight="1">
      <c r="B490" s="141"/>
      <c r="C490" s="141"/>
      <c r="D490" s="141"/>
      <c r="E490" s="141"/>
      <c r="F490" s="141"/>
      <c r="G490" s="141"/>
    </row>
    <row r="491" ht="15.75" customHeight="1">
      <c r="B491" s="141"/>
      <c r="C491" s="141"/>
      <c r="D491" s="141"/>
      <c r="E491" s="141"/>
      <c r="F491" s="141"/>
      <c r="G491" s="141"/>
    </row>
    <row r="492" ht="15.75" customHeight="1">
      <c r="B492" s="141"/>
      <c r="C492" s="141"/>
      <c r="D492" s="141"/>
      <c r="E492" s="141"/>
      <c r="F492" s="141"/>
      <c r="G492" s="141"/>
    </row>
    <row r="493" ht="15.75" customHeight="1">
      <c r="B493" s="141"/>
      <c r="C493" s="141"/>
      <c r="D493" s="141"/>
      <c r="E493" s="141"/>
      <c r="F493" s="141"/>
      <c r="G493" s="141"/>
    </row>
    <row r="494" ht="15.75" customHeight="1">
      <c r="B494" s="141"/>
      <c r="C494" s="141"/>
      <c r="D494" s="141"/>
      <c r="E494" s="141"/>
      <c r="F494" s="141"/>
      <c r="G494" s="141"/>
    </row>
    <row r="495" ht="15.75" customHeight="1">
      <c r="B495" s="141"/>
      <c r="C495" s="141"/>
      <c r="D495" s="141"/>
      <c r="E495" s="141"/>
      <c r="F495" s="141"/>
      <c r="G495" s="141"/>
    </row>
    <row r="496" ht="15.75" customHeight="1">
      <c r="B496" s="141"/>
      <c r="C496" s="141"/>
      <c r="D496" s="141"/>
      <c r="E496" s="141"/>
      <c r="F496" s="141"/>
      <c r="G496" s="141"/>
    </row>
    <row r="497" ht="15.75" customHeight="1">
      <c r="B497" s="141"/>
      <c r="C497" s="141"/>
      <c r="D497" s="141"/>
      <c r="E497" s="141"/>
      <c r="F497" s="141"/>
      <c r="G497" s="141"/>
    </row>
    <row r="498" ht="15.75" customHeight="1">
      <c r="B498" s="141"/>
      <c r="C498" s="141"/>
      <c r="D498" s="141"/>
      <c r="E498" s="141"/>
      <c r="F498" s="141"/>
      <c r="G498" s="141"/>
    </row>
    <row r="499" ht="15.75" customHeight="1">
      <c r="B499" s="141"/>
      <c r="C499" s="141"/>
      <c r="D499" s="141"/>
      <c r="E499" s="141"/>
      <c r="F499" s="141"/>
      <c r="G499" s="141"/>
    </row>
    <row r="500" ht="15.75" customHeight="1">
      <c r="B500" s="141"/>
      <c r="C500" s="141"/>
      <c r="D500" s="141"/>
      <c r="E500" s="141"/>
      <c r="F500" s="141"/>
      <c r="G500" s="141"/>
    </row>
    <row r="501" ht="15.75" customHeight="1">
      <c r="B501" s="141"/>
      <c r="C501" s="141"/>
      <c r="D501" s="141"/>
      <c r="E501" s="141"/>
      <c r="F501" s="141"/>
      <c r="G501" s="141"/>
    </row>
    <row r="502" ht="15.75" customHeight="1">
      <c r="B502" s="141"/>
      <c r="C502" s="141"/>
      <c r="D502" s="141"/>
      <c r="E502" s="141"/>
      <c r="F502" s="141"/>
      <c r="G502" s="141"/>
    </row>
    <row r="503" ht="15.75" customHeight="1">
      <c r="B503" s="141"/>
      <c r="C503" s="141"/>
      <c r="D503" s="141"/>
      <c r="E503" s="141"/>
      <c r="F503" s="141"/>
      <c r="G503" s="141"/>
    </row>
    <row r="504" ht="15.75" customHeight="1">
      <c r="B504" s="141"/>
      <c r="C504" s="141"/>
      <c r="D504" s="141"/>
      <c r="E504" s="141"/>
      <c r="F504" s="141"/>
      <c r="G504" s="141"/>
    </row>
    <row r="505" ht="15.75" customHeight="1">
      <c r="B505" s="141"/>
      <c r="C505" s="141"/>
      <c r="D505" s="141"/>
      <c r="E505" s="141"/>
      <c r="F505" s="141"/>
      <c r="G505" s="141"/>
    </row>
    <row r="506" ht="15.75" customHeight="1">
      <c r="B506" s="141"/>
      <c r="C506" s="141"/>
      <c r="D506" s="141"/>
      <c r="E506" s="141"/>
      <c r="F506" s="141"/>
      <c r="G506" s="141"/>
    </row>
    <row r="507" ht="15.75" customHeight="1">
      <c r="B507" s="141"/>
      <c r="C507" s="141"/>
      <c r="D507" s="141"/>
      <c r="E507" s="141"/>
      <c r="F507" s="141"/>
      <c r="G507" s="141"/>
    </row>
    <row r="508" ht="15.75" customHeight="1">
      <c r="B508" s="141"/>
      <c r="C508" s="141"/>
      <c r="D508" s="141"/>
      <c r="E508" s="141"/>
      <c r="F508" s="141"/>
      <c r="G508" s="141"/>
    </row>
    <row r="509" ht="15.75" customHeight="1">
      <c r="B509" s="141"/>
      <c r="C509" s="141"/>
      <c r="D509" s="141"/>
      <c r="E509" s="141"/>
      <c r="F509" s="141"/>
      <c r="G509" s="141"/>
    </row>
    <row r="510" ht="15.75" customHeight="1">
      <c r="B510" s="141"/>
      <c r="C510" s="141"/>
      <c r="D510" s="141"/>
      <c r="E510" s="141"/>
      <c r="F510" s="141"/>
      <c r="G510" s="141"/>
    </row>
    <row r="511" ht="15.75" customHeight="1">
      <c r="B511" s="141"/>
      <c r="C511" s="141"/>
      <c r="D511" s="141"/>
      <c r="E511" s="141"/>
      <c r="F511" s="141"/>
      <c r="G511" s="141"/>
    </row>
    <row r="512" ht="15.75" customHeight="1">
      <c r="B512" s="141"/>
      <c r="C512" s="141"/>
      <c r="D512" s="141"/>
      <c r="E512" s="141"/>
      <c r="F512" s="141"/>
      <c r="G512" s="141"/>
    </row>
    <row r="513" ht="15.75" customHeight="1">
      <c r="B513" s="141"/>
      <c r="C513" s="141"/>
      <c r="D513" s="141"/>
      <c r="E513" s="141"/>
      <c r="F513" s="141"/>
      <c r="G513" s="141"/>
    </row>
    <row r="514" ht="15.75" customHeight="1">
      <c r="B514" s="141"/>
      <c r="C514" s="141"/>
      <c r="D514" s="141"/>
      <c r="E514" s="141"/>
      <c r="F514" s="141"/>
      <c r="G514" s="141"/>
    </row>
    <row r="515" ht="15.75" customHeight="1">
      <c r="B515" s="141"/>
      <c r="C515" s="141"/>
      <c r="D515" s="141"/>
      <c r="E515" s="141"/>
      <c r="F515" s="141"/>
      <c r="G515" s="141"/>
    </row>
    <row r="516" ht="15.75" customHeight="1">
      <c r="B516" s="141"/>
      <c r="C516" s="141"/>
      <c r="D516" s="141"/>
      <c r="E516" s="141"/>
      <c r="F516" s="141"/>
      <c r="G516" s="141"/>
    </row>
    <row r="517" ht="15.75" customHeight="1">
      <c r="B517" s="141"/>
      <c r="C517" s="141"/>
      <c r="D517" s="141"/>
      <c r="E517" s="141"/>
      <c r="F517" s="141"/>
      <c r="G517" s="141"/>
    </row>
    <row r="518" ht="15.75" customHeight="1">
      <c r="B518" s="141"/>
      <c r="C518" s="141"/>
      <c r="D518" s="141"/>
      <c r="E518" s="141"/>
      <c r="F518" s="141"/>
      <c r="G518" s="141"/>
    </row>
    <row r="519" ht="15.75" customHeight="1">
      <c r="B519" s="141"/>
      <c r="C519" s="141"/>
      <c r="D519" s="141"/>
      <c r="E519" s="141"/>
      <c r="F519" s="141"/>
      <c r="G519" s="141"/>
    </row>
    <row r="520" ht="15.75" customHeight="1">
      <c r="B520" s="141"/>
      <c r="C520" s="141"/>
      <c r="D520" s="141"/>
      <c r="E520" s="141"/>
      <c r="F520" s="141"/>
      <c r="G520" s="141"/>
    </row>
    <row r="521" ht="15.75" customHeight="1">
      <c r="B521" s="141"/>
      <c r="C521" s="141"/>
      <c r="D521" s="141"/>
      <c r="E521" s="141"/>
      <c r="F521" s="141"/>
      <c r="G521" s="141"/>
    </row>
    <row r="522" ht="15.75" customHeight="1">
      <c r="B522" s="141"/>
      <c r="C522" s="141"/>
      <c r="D522" s="141"/>
      <c r="E522" s="141"/>
      <c r="F522" s="141"/>
      <c r="G522" s="141"/>
    </row>
    <row r="523" ht="15.75" customHeight="1">
      <c r="B523" s="141"/>
      <c r="C523" s="141"/>
      <c r="D523" s="141"/>
      <c r="E523" s="141"/>
      <c r="F523" s="141"/>
      <c r="G523" s="141"/>
    </row>
    <row r="524" ht="15.75" customHeight="1">
      <c r="B524" s="141"/>
      <c r="C524" s="141"/>
      <c r="D524" s="141"/>
      <c r="E524" s="141"/>
      <c r="F524" s="141"/>
      <c r="G524" s="141"/>
    </row>
    <row r="525" ht="15.75" customHeight="1">
      <c r="B525" s="141"/>
      <c r="C525" s="141"/>
      <c r="D525" s="141"/>
      <c r="E525" s="141"/>
      <c r="F525" s="141"/>
      <c r="G525" s="141"/>
    </row>
    <row r="526" ht="15.75" customHeight="1">
      <c r="B526" s="141"/>
      <c r="C526" s="141"/>
      <c r="D526" s="141"/>
      <c r="E526" s="141"/>
      <c r="F526" s="141"/>
      <c r="G526" s="141"/>
    </row>
    <row r="527" ht="15.75" customHeight="1">
      <c r="B527" s="141"/>
      <c r="C527" s="141"/>
      <c r="D527" s="141"/>
      <c r="E527" s="141"/>
      <c r="F527" s="141"/>
      <c r="G527" s="141"/>
    </row>
    <row r="528" ht="15.75" customHeight="1">
      <c r="B528" s="141"/>
      <c r="C528" s="141"/>
      <c r="D528" s="141"/>
      <c r="E528" s="141"/>
      <c r="F528" s="141"/>
      <c r="G528" s="141"/>
    </row>
    <row r="529" ht="15.75" customHeight="1">
      <c r="B529" s="141"/>
      <c r="C529" s="141"/>
      <c r="D529" s="141"/>
      <c r="E529" s="141"/>
      <c r="F529" s="141"/>
      <c r="G529" s="141"/>
    </row>
    <row r="530" ht="15.75" customHeight="1">
      <c r="B530" s="141"/>
      <c r="C530" s="141"/>
      <c r="D530" s="141"/>
      <c r="E530" s="141"/>
      <c r="F530" s="141"/>
      <c r="G530" s="141"/>
    </row>
    <row r="531" ht="15.75" customHeight="1">
      <c r="B531" s="141"/>
      <c r="C531" s="141"/>
      <c r="D531" s="141"/>
      <c r="E531" s="141"/>
      <c r="F531" s="141"/>
      <c r="G531" s="141"/>
    </row>
    <row r="532" ht="15.75" customHeight="1">
      <c r="B532" s="141"/>
      <c r="C532" s="141"/>
      <c r="D532" s="141"/>
      <c r="E532" s="141"/>
      <c r="F532" s="141"/>
      <c r="G532" s="141"/>
    </row>
    <row r="533" ht="15.75" customHeight="1">
      <c r="B533" s="141"/>
      <c r="C533" s="141"/>
      <c r="D533" s="141"/>
      <c r="E533" s="141"/>
      <c r="F533" s="141"/>
      <c r="G533" s="141"/>
    </row>
    <row r="534" ht="15.75" customHeight="1">
      <c r="B534" s="141"/>
      <c r="C534" s="141"/>
      <c r="D534" s="141"/>
      <c r="E534" s="141"/>
      <c r="F534" s="141"/>
      <c r="G534" s="141"/>
    </row>
    <row r="535" ht="15.75" customHeight="1">
      <c r="B535" s="141"/>
      <c r="C535" s="141"/>
      <c r="D535" s="141"/>
      <c r="E535" s="141"/>
      <c r="F535" s="141"/>
      <c r="G535" s="141"/>
    </row>
    <row r="536" ht="15.75" customHeight="1">
      <c r="B536" s="141"/>
      <c r="C536" s="141"/>
      <c r="D536" s="141"/>
      <c r="E536" s="141"/>
      <c r="F536" s="141"/>
      <c r="G536" s="141"/>
    </row>
    <row r="537" ht="15.75" customHeight="1">
      <c r="B537" s="141"/>
      <c r="C537" s="141"/>
      <c r="D537" s="141"/>
      <c r="E537" s="141"/>
      <c r="F537" s="141"/>
      <c r="G537" s="141"/>
    </row>
    <row r="538" ht="15.75" customHeight="1">
      <c r="B538" s="141"/>
      <c r="C538" s="141"/>
      <c r="D538" s="141"/>
      <c r="E538" s="141"/>
      <c r="F538" s="141"/>
      <c r="G538" s="141"/>
    </row>
    <row r="539" ht="15.75" customHeight="1">
      <c r="B539" s="141"/>
      <c r="C539" s="141"/>
      <c r="D539" s="141"/>
      <c r="E539" s="141"/>
      <c r="F539" s="141"/>
      <c r="G539" s="141"/>
    </row>
    <row r="540" ht="15.75" customHeight="1">
      <c r="B540" s="141"/>
      <c r="C540" s="141"/>
      <c r="D540" s="141"/>
      <c r="E540" s="141"/>
      <c r="F540" s="141"/>
      <c r="G540" s="141"/>
    </row>
    <row r="541" ht="15.75" customHeight="1">
      <c r="B541" s="141"/>
      <c r="C541" s="141"/>
      <c r="D541" s="141"/>
      <c r="E541" s="141"/>
      <c r="F541" s="141"/>
      <c r="G541" s="141"/>
    </row>
    <row r="542" ht="15.75" customHeight="1">
      <c r="B542" s="141"/>
      <c r="C542" s="141"/>
      <c r="D542" s="141"/>
      <c r="E542" s="141"/>
      <c r="F542" s="141"/>
      <c r="G542" s="141"/>
    </row>
    <row r="543" ht="15.75" customHeight="1">
      <c r="B543" s="141"/>
      <c r="C543" s="141"/>
      <c r="D543" s="141"/>
      <c r="E543" s="141"/>
      <c r="F543" s="141"/>
      <c r="G543" s="141"/>
    </row>
    <row r="544" ht="15.75" customHeight="1">
      <c r="B544" s="141"/>
      <c r="C544" s="141"/>
      <c r="D544" s="141"/>
      <c r="E544" s="141"/>
      <c r="F544" s="141"/>
      <c r="G544" s="141"/>
    </row>
    <row r="545" ht="15.75" customHeight="1">
      <c r="B545" s="141"/>
      <c r="C545" s="141"/>
      <c r="D545" s="141"/>
      <c r="E545" s="141"/>
      <c r="F545" s="141"/>
      <c r="G545" s="141"/>
    </row>
    <row r="546" ht="15.75" customHeight="1">
      <c r="B546" s="141"/>
      <c r="C546" s="141"/>
      <c r="D546" s="141"/>
      <c r="E546" s="141"/>
      <c r="F546" s="141"/>
      <c r="G546" s="141"/>
    </row>
    <row r="547" ht="15.75" customHeight="1">
      <c r="B547" s="141"/>
      <c r="C547" s="141"/>
      <c r="D547" s="141"/>
      <c r="E547" s="141"/>
      <c r="F547" s="141"/>
      <c r="G547" s="141"/>
    </row>
    <row r="548" ht="15.75" customHeight="1">
      <c r="B548" s="141"/>
      <c r="C548" s="141"/>
      <c r="D548" s="141"/>
      <c r="E548" s="141"/>
      <c r="F548" s="141"/>
      <c r="G548" s="141"/>
    </row>
    <row r="549" ht="15.75" customHeight="1">
      <c r="B549" s="141"/>
      <c r="C549" s="141"/>
      <c r="D549" s="141"/>
      <c r="E549" s="141"/>
      <c r="F549" s="141"/>
      <c r="G549" s="141"/>
    </row>
    <row r="550" ht="15.75" customHeight="1">
      <c r="B550" s="141"/>
      <c r="C550" s="141"/>
      <c r="D550" s="141"/>
      <c r="E550" s="141"/>
      <c r="F550" s="141"/>
      <c r="G550" s="141"/>
    </row>
    <row r="551" ht="15.75" customHeight="1">
      <c r="B551" s="141"/>
      <c r="C551" s="141"/>
      <c r="D551" s="141"/>
      <c r="E551" s="141"/>
      <c r="F551" s="141"/>
      <c r="G551" s="141"/>
    </row>
    <row r="552" ht="15.75" customHeight="1">
      <c r="B552" s="141"/>
      <c r="C552" s="141"/>
      <c r="D552" s="141"/>
      <c r="E552" s="141"/>
      <c r="F552" s="141"/>
      <c r="G552" s="141"/>
    </row>
    <row r="553" ht="15.75" customHeight="1">
      <c r="B553" s="141"/>
      <c r="C553" s="141"/>
      <c r="D553" s="141"/>
      <c r="E553" s="141"/>
      <c r="F553" s="141"/>
      <c r="G553" s="141"/>
    </row>
    <row r="554" ht="15.75" customHeight="1">
      <c r="B554" s="141"/>
      <c r="C554" s="141"/>
      <c r="D554" s="141"/>
      <c r="E554" s="141"/>
      <c r="F554" s="141"/>
      <c r="G554" s="141"/>
    </row>
    <row r="555" ht="15.75" customHeight="1">
      <c r="B555" s="141"/>
      <c r="C555" s="141"/>
      <c r="D555" s="141"/>
      <c r="E555" s="141"/>
      <c r="F555" s="141"/>
      <c r="G555" s="141"/>
    </row>
    <row r="556" ht="15.75" customHeight="1">
      <c r="B556" s="141"/>
      <c r="C556" s="141"/>
      <c r="D556" s="141"/>
      <c r="E556" s="141"/>
      <c r="F556" s="141"/>
      <c r="G556" s="141"/>
    </row>
    <row r="557" ht="15.75" customHeight="1">
      <c r="B557" s="141"/>
      <c r="C557" s="141"/>
      <c r="D557" s="141"/>
      <c r="E557" s="141"/>
      <c r="F557" s="141"/>
      <c r="G557" s="141"/>
    </row>
    <row r="558" ht="15.75" customHeight="1">
      <c r="B558" s="141"/>
      <c r="C558" s="141"/>
      <c r="D558" s="141"/>
      <c r="E558" s="141"/>
      <c r="F558" s="141"/>
      <c r="G558" s="141"/>
    </row>
    <row r="559" ht="15.75" customHeight="1">
      <c r="B559" s="141"/>
      <c r="C559" s="141"/>
      <c r="D559" s="141"/>
      <c r="E559" s="141"/>
      <c r="F559" s="141"/>
      <c r="G559" s="141"/>
    </row>
    <row r="560" ht="15.75" customHeight="1">
      <c r="B560" s="141"/>
      <c r="C560" s="141"/>
      <c r="D560" s="141"/>
      <c r="E560" s="141"/>
      <c r="F560" s="141"/>
      <c r="G560" s="141"/>
    </row>
    <row r="561" ht="15.75" customHeight="1">
      <c r="B561" s="141"/>
      <c r="C561" s="141"/>
      <c r="D561" s="141"/>
      <c r="E561" s="141"/>
      <c r="F561" s="141"/>
      <c r="G561" s="141"/>
    </row>
    <row r="562" ht="15.75" customHeight="1">
      <c r="B562" s="141"/>
      <c r="C562" s="141"/>
      <c r="D562" s="141"/>
      <c r="E562" s="141"/>
      <c r="F562" s="141"/>
      <c r="G562" s="141"/>
    </row>
    <row r="563" ht="15.75" customHeight="1">
      <c r="B563" s="141"/>
      <c r="C563" s="141"/>
      <c r="D563" s="141"/>
      <c r="E563" s="141"/>
      <c r="F563" s="141"/>
      <c r="G563" s="141"/>
    </row>
    <row r="564" ht="15.75" customHeight="1">
      <c r="B564" s="141"/>
      <c r="C564" s="141"/>
      <c r="D564" s="141"/>
      <c r="E564" s="141"/>
      <c r="F564" s="141"/>
      <c r="G564" s="141"/>
    </row>
    <row r="565" ht="15.75" customHeight="1">
      <c r="B565" s="141"/>
      <c r="C565" s="141"/>
      <c r="D565" s="141"/>
      <c r="E565" s="141"/>
      <c r="F565" s="141"/>
      <c r="G565" s="141"/>
    </row>
    <row r="566" ht="15.75" customHeight="1">
      <c r="B566" s="141"/>
      <c r="C566" s="141"/>
      <c r="D566" s="141"/>
      <c r="E566" s="141"/>
      <c r="F566" s="141"/>
      <c r="G566" s="141"/>
    </row>
    <row r="567" ht="15.75" customHeight="1">
      <c r="B567" s="141"/>
      <c r="C567" s="141"/>
      <c r="D567" s="141"/>
      <c r="E567" s="141"/>
      <c r="F567" s="141"/>
      <c r="G567" s="141"/>
    </row>
    <row r="568" ht="15.75" customHeight="1">
      <c r="B568" s="141"/>
      <c r="C568" s="141"/>
      <c r="D568" s="141"/>
      <c r="E568" s="141"/>
      <c r="F568" s="141"/>
      <c r="G568" s="141"/>
    </row>
    <row r="569" ht="15.75" customHeight="1">
      <c r="B569" s="141"/>
      <c r="C569" s="141"/>
      <c r="D569" s="141"/>
      <c r="E569" s="141"/>
      <c r="F569" s="141"/>
      <c r="G569" s="141"/>
    </row>
    <row r="570" ht="15.75" customHeight="1">
      <c r="B570" s="141"/>
      <c r="C570" s="141"/>
      <c r="D570" s="141"/>
      <c r="E570" s="141"/>
      <c r="F570" s="141"/>
      <c r="G570" s="141"/>
    </row>
    <row r="571" ht="15.75" customHeight="1">
      <c r="B571" s="141"/>
      <c r="C571" s="141"/>
      <c r="D571" s="141"/>
      <c r="E571" s="141"/>
      <c r="F571" s="141"/>
      <c r="G571" s="141"/>
    </row>
    <row r="572" ht="15.75" customHeight="1">
      <c r="B572" s="141"/>
      <c r="C572" s="141"/>
      <c r="D572" s="141"/>
      <c r="E572" s="141"/>
      <c r="F572" s="141"/>
      <c r="G572" s="141"/>
    </row>
    <row r="573" ht="15.75" customHeight="1">
      <c r="B573" s="141"/>
      <c r="C573" s="141"/>
      <c r="D573" s="141"/>
      <c r="E573" s="141"/>
      <c r="F573" s="141"/>
      <c r="G573" s="141"/>
    </row>
    <row r="574" ht="15.75" customHeight="1">
      <c r="B574" s="141"/>
      <c r="C574" s="141"/>
      <c r="D574" s="141"/>
      <c r="E574" s="141"/>
      <c r="F574" s="141"/>
      <c r="G574" s="141"/>
    </row>
    <row r="575" ht="15.75" customHeight="1">
      <c r="B575" s="141"/>
      <c r="C575" s="141"/>
      <c r="D575" s="141"/>
      <c r="E575" s="141"/>
      <c r="F575" s="141"/>
      <c r="G575" s="141"/>
    </row>
    <row r="576" ht="15.75" customHeight="1">
      <c r="B576" s="141"/>
      <c r="C576" s="141"/>
      <c r="D576" s="141"/>
      <c r="E576" s="141"/>
      <c r="F576" s="141"/>
      <c r="G576" s="141"/>
    </row>
    <row r="577" ht="15.75" customHeight="1">
      <c r="B577" s="141"/>
      <c r="C577" s="141"/>
      <c r="D577" s="141"/>
      <c r="E577" s="141"/>
      <c r="F577" s="141"/>
      <c r="G577" s="141"/>
    </row>
    <row r="578" ht="15.75" customHeight="1">
      <c r="B578" s="141"/>
      <c r="C578" s="141"/>
      <c r="D578" s="141"/>
      <c r="E578" s="141"/>
      <c r="F578" s="141"/>
      <c r="G578" s="141"/>
    </row>
    <row r="579" ht="15.75" customHeight="1">
      <c r="B579" s="141"/>
      <c r="C579" s="141"/>
      <c r="D579" s="141"/>
      <c r="E579" s="141"/>
      <c r="F579" s="141"/>
      <c r="G579" s="141"/>
    </row>
    <row r="580" ht="15.75" customHeight="1">
      <c r="B580" s="141"/>
      <c r="C580" s="141"/>
      <c r="D580" s="141"/>
      <c r="E580" s="141"/>
      <c r="F580" s="141"/>
      <c r="G580" s="141"/>
    </row>
    <row r="581" ht="15.75" customHeight="1">
      <c r="B581" s="141"/>
      <c r="C581" s="141"/>
      <c r="D581" s="141"/>
      <c r="E581" s="141"/>
      <c r="F581" s="141"/>
      <c r="G581" s="141"/>
    </row>
    <row r="582" ht="15.75" customHeight="1">
      <c r="B582" s="141"/>
      <c r="C582" s="141"/>
      <c r="D582" s="141"/>
      <c r="E582" s="141"/>
      <c r="F582" s="141"/>
      <c r="G582" s="141"/>
    </row>
    <row r="583" ht="15.75" customHeight="1">
      <c r="B583" s="141"/>
      <c r="C583" s="141"/>
      <c r="D583" s="141"/>
      <c r="E583" s="141"/>
      <c r="F583" s="141"/>
      <c r="G583" s="141"/>
    </row>
    <row r="584" ht="15.75" customHeight="1">
      <c r="B584" s="141"/>
      <c r="C584" s="141"/>
      <c r="D584" s="141"/>
      <c r="E584" s="141"/>
      <c r="F584" s="141"/>
      <c r="G584" s="141"/>
    </row>
    <row r="585" ht="15.75" customHeight="1">
      <c r="B585" s="141"/>
      <c r="C585" s="141"/>
      <c r="D585" s="141"/>
      <c r="E585" s="141"/>
      <c r="F585" s="141"/>
      <c r="G585" s="141"/>
    </row>
    <row r="586" ht="15.75" customHeight="1">
      <c r="B586" s="141"/>
      <c r="C586" s="141"/>
      <c r="D586" s="141"/>
      <c r="E586" s="141"/>
      <c r="F586" s="141"/>
      <c r="G586" s="141"/>
    </row>
    <row r="587" ht="15.75" customHeight="1">
      <c r="B587" s="141"/>
      <c r="C587" s="141"/>
      <c r="D587" s="141"/>
      <c r="E587" s="141"/>
      <c r="F587" s="141"/>
      <c r="G587" s="141"/>
    </row>
    <row r="588" ht="15.75" customHeight="1">
      <c r="B588" s="141"/>
      <c r="C588" s="141"/>
      <c r="D588" s="141"/>
      <c r="E588" s="141"/>
      <c r="F588" s="141"/>
      <c r="G588" s="141"/>
    </row>
    <row r="589" ht="15.75" customHeight="1">
      <c r="B589" s="141"/>
      <c r="C589" s="141"/>
      <c r="D589" s="141"/>
      <c r="E589" s="141"/>
      <c r="F589" s="141"/>
      <c r="G589" s="141"/>
    </row>
    <row r="590" ht="15.75" customHeight="1">
      <c r="B590" s="141"/>
      <c r="C590" s="141"/>
      <c r="D590" s="141"/>
      <c r="E590" s="141"/>
      <c r="F590" s="141"/>
      <c r="G590" s="141"/>
    </row>
    <row r="591" ht="15.75" customHeight="1">
      <c r="B591" s="141"/>
      <c r="C591" s="141"/>
      <c r="D591" s="141"/>
      <c r="E591" s="141"/>
      <c r="F591" s="141"/>
      <c r="G591" s="141"/>
    </row>
    <row r="592" ht="15.75" customHeight="1">
      <c r="B592" s="141"/>
      <c r="C592" s="141"/>
      <c r="D592" s="141"/>
      <c r="E592" s="141"/>
      <c r="F592" s="141"/>
      <c r="G592" s="141"/>
    </row>
    <row r="593" ht="15.75" customHeight="1">
      <c r="B593" s="141"/>
      <c r="C593" s="141"/>
      <c r="D593" s="141"/>
      <c r="E593" s="141"/>
      <c r="F593" s="141"/>
      <c r="G593" s="141"/>
    </row>
    <row r="594" ht="15.75" customHeight="1">
      <c r="B594" s="141"/>
      <c r="C594" s="141"/>
      <c r="D594" s="141"/>
      <c r="E594" s="141"/>
      <c r="F594" s="141"/>
      <c r="G594" s="141"/>
    </row>
    <row r="595" ht="15.75" customHeight="1">
      <c r="B595" s="141"/>
      <c r="C595" s="141"/>
      <c r="D595" s="141"/>
      <c r="E595" s="141"/>
      <c r="F595" s="141"/>
      <c r="G595" s="141"/>
    </row>
    <row r="596" ht="15.75" customHeight="1">
      <c r="B596" s="141"/>
      <c r="C596" s="141"/>
      <c r="D596" s="141"/>
      <c r="E596" s="141"/>
      <c r="F596" s="141"/>
      <c r="G596" s="141"/>
    </row>
    <row r="597" ht="15.75" customHeight="1">
      <c r="B597" s="141"/>
      <c r="C597" s="141"/>
      <c r="D597" s="141"/>
      <c r="E597" s="141"/>
      <c r="F597" s="141"/>
      <c r="G597" s="141"/>
    </row>
    <row r="598" ht="15.75" customHeight="1">
      <c r="B598" s="141"/>
      <c r="C598" s="141"/>
      <c r="D598" s="141"/>
      <c r="E598" s="141"/>
      <c r="F598" s="141"/>
      <c r="G598" s="141"/>
    </row>
    <row r="599" ht="15.75" customHeight="1">
      <c r="B599" s="141"/>
      <c r="C599" s="141"/>
      <c r="D599" s="141"/>
      <c r="E599" s="141"/>
      <c r="F599" s="141"/>
      <c r="G599" s="141"/>
    </row>
    <row r="600" ht="15.75" customHeight="1">
      <c r="B600" s="141"/>
      <c r="C600" s="141"/>
      <c r="D600" s="141"/>
      <c r="E600" s="141"/>
      <c r="F600" s="141"/>
      <c r="G600" s="141"/>
    </row>
    <row r="601" ht="15.75" customHeight="1">
      <c r="B601" s="141"/>
      <c r="C601" s="141"/>
      <c r="D601" s="141"/>
      <c r="E601" s="141"/>
      <c r="F601" s="141"/>
      <c r="G601" s="141"/>
    </row>
    <row r="602" ht="15.75" customHeight="1">
      <c r="B602" s="141"/>
      <c r="C602" s="141"/>
      <c r="D602" s="141"/>
      <c r="E602" s="141"/>
      <c r="F602" s="141"/>
      <c r="G602" s="141"/>
    </row>
    <row r="603" ht="15.75" customHeight="1">
      <c r="B603" s="141"/>
      <c r="C603" s="141"/>
      <c r="D603" s="141"/>
      <c r="E603" s="141"/>
      <c r="F603" s="141"/>
      <c r="G603" s="141"/>
    </row>
    <row r="604" ht="15.75" customHeight="1">
      <c r="B604" s="141"/>
      <c r="C604" s="141"/>
      <c r="D604" s="141"/>
      <c r="E604" s="141"/>
      <c r="F604" s="141"/>
      <c r="G604" s="141"/>
    </row>
    <row r="605" ht="15.75" customHeight="1">
      <c r="B605" s="141"/>
      <c r="C605" s="141"/>
      <c r="D605" s="141"/>
      <c r="E605" s="141"/>
      <c r="F605" s="141"/>
      <c r="G605" s="141"/>
    </row>
    <row r="606" ht="15.75" customHeight="1">
      <c r="B606" s="141"/>
      <c r="C606" s="141"/>
      <c r="D606" s="141"/>
      <c r="E606" s="141"/>
      <c r="F606" s="141"/>
      <c r="G606" s="141"/>
    </row>
    <row r="607" ht="15.75" customHeight="1">
      <c r="B607" s="141"/>
      <c r="C607" s="141"/>
      <c r="D607" s="141"/>
      <c r="E607" s="141"/>
      <c r="F607" s="141"/>
      <c r="G607" s="141"/>
    </row>
    <row r="608" ht="15.75" customHeight="1">
      <c r="B608" s="141"/>
      <c r="C608" s="141"/>
      <c r="D608" s="141"/>
      <c r="E608" s="141"/>
      <c r="F608" s="141"/>
      <c r="G608" s="141"/>
    </row>
    <row r="609" ht="15.75" customHeight="1">
      <c r="B609" s="141"/>
      <c r="C609" s="141"/>
      <c r="D609" s="141"/>
      <c r="E609" s="141"/>
      <c r="F609" s="141"/>
      <c r="G609" s="141"/>
    </row>
    <row r="610" ht="15.75" customHeight="1">
      <c r="B610" s="141"/>
      <c r="C610" s="141"/>
      <c r="D610" s="141"/>
      <c r="E610" s="141"/>
      <c r="F610" s="141"/>
      <c r="G610" s="141"/>
    </row>
    <row r="611" ht="15.75" customHeight="1">
      <c r="B611" s="141"/>
      <c r="C611" s="141"/>
      <c r="D611" s="141"/>
      <c r="E611" s="141"/>
      <c r="F611" s="141"/>
      <c r="G611" s="141"/>
    </row>
    <row r="612" ht="15.75" customHeight="1">
      <c r="B612" s="141"/>
      <c r="C612" s="141"/>
      <c r="D612" s="141"/>
      <c r="E612" s="141"/>
      <c r="F612" s="141"/>
      <c r="G612" s="141"/>
    </row>
    <row r="613" ht="15.75" customHeight="1">
      <c r="B613" s="141"/>
      <c r="C613" s="141"/>
      <c r="D613" s="141"/>
      <c r="E613" s="141"/>
      <c r="F613" s="141"/>
      <c r="G613" s="141"/>
    </row>
    <row r="614" ht="15.75" customHeight="1">
      <c r="B614" s="141"/>
      <c r="C614" s="141"/>
      <c r="D614" s="141"/>
      <c r="E614" s="141"/>
      <c r="F614" s="141"/>
      <c r="G614" s="141"/>
    </row>
    <row r="615" ht="15.75" customHeight="1">
      <c r="B615" s="141"/>
      <c r="C615" s="141"/>
      <c r="D615" s="141"/>
      <c r="E615" s="141"/>
      <c r="F615" s="141"/>
      <c r="G615" s="141"/>
    </row>
    <row r="616" ht="15.75" customHeight="1">
      <c r="B616" s="141"/>
      <c r="C616" s="141"/>
      <c r="D616" s="141"/>
      <c r="E616" s="141"/>
      <c r="F616" s="141"/>
      <c r="G616" s="141"/>
    </row>
    <row r="617" ht="15.75" customHeight="1">
      <c r="B617" s="141"/>
      <c r="C617" s="141"/>
      <c r="D617" s="141"/>
      <c r="E617" s="141"/>
      <c r="F617" s="141"/>
      <c r="G617" s="141"/>
    </row>
    <row r="618" ht="15.75" customHeight="1">
      <c r="B618" s="141"/>
      <c r="C618" s="141"/>
      <c r="D618" s="141"/>
      <c r="E618" s="141"/>
      <c r="F618" s="141"/>
      <c r="G618" s="141"/>
    </row>
    <row r="619" ht="15.75" customHeight="1">
      <c r="B619" s="141"/>
      <c r="C619" s="141"/>
      <c r="D619" s="141"/>
      <c r="E619" s="141"/>
      <c r="F619" s="141"/>
      <c r="G619" s="141"/>
    </row>
    <row r="620" ht="15.75" customHeight="1">
      <c r="B620" s="141"/>
      <c r="C620" s="141"/>
      <c r="D620" s="141"/>
      <c r="E620" s="141"/>
      <c r="F620" s="141"/>
      <c r="G620" s="141"/>
    </row>
    <row r="621" ht="15.75" customHeight="1">
      <c r="B621" s="141"/>
      <c r="C621" s="141"/>
      <c r="D621" s="141"/>
      <c r="E621" s="141"/>
      <c r="F621" s="141"/>
      <c r="G621" s="141"/>
    </row>
    <row r="622" ht="15.75" customHeight="1">
      <c r="B622" s="141"/>
      <c r="C622" s="141"/>
      <c r="D622" s="141"/>
      <c r="E622" s="141"/>
      <c r="F622" s="141"/>
      <c r="G622" s="141"/>
    </row>
    <row r="623" ht="15.75" customHeight="1">
      <c r="B623" s="141"/>
      <c r="C623" s="141"/>
      <c r="D623" s="141"/>
      <c r="E623" s="141"/>
      <c r="F623" s="141"/>
      <c r="G623" s="141"/>
    </row>
    <row r="624" ht="15.75" customHeight="1">
      <c r="B624" s="141"/>
      <c r="C624" s="141"/>
      <c r="D624" s="141"/>
      <c r="E624" s="141"/>
      <c r="F624" s="141"/>
      <c r="G624" s="141"/>
    </row>
    <row r="625" ht="15.75" customHeight="1">
      <c r="B625" s="141"/>
      <c r="C625" s="141"/>
      <c r="D625" s="141"/>
      <c r="E625" s="141"/>
      <c r="F625" s="141"/>
      <c r="G625" s="141"/>
    </row>
    <row r="626" ht="15.75" customHeight="1">
      <c r="B626" s="141"/>
      <c r="C626" s="141"/>
      <c r="D626" s="141"/>
      <c r="E626" s="141"/>
      <c r="F626" s="141"/>
      <c r="G626" s="141"/>
    </row>
    <row r="627" ht="15.75" customHeight="1">
      <c r="B627" s="141"/>
      <c r="C627" s="141"/>
      <c r="D627" s="141"/>
      <c r="E627" s="141"/>
      <c r="F627" s="141"/>
      <c r="G627" s="141"/>
    </row>
    <row r="628" ht="15.75" customHeight="1">
      <c r="B628" s="141"/>
      <c r="C628" s="141"/>
      <c r="D628" s="141"/>
      <c r="E628" s="141"/>
      <c r="F628" s="141"/>
      <c r="G628" s="141"/>
    </row>
    <row r="629" ht="15.75" customHeight="1">
      <c r="B629" s="141"/>
      <c r="C629" s="141"/>
      <c r="D629" s="141"/>
      <c r="E629" s="141"/>
      <c r="F629" s="141"/>
      <c r="G629" s="141"/>
    </row>
    <row r="630" ht="15.75" customHeight="1">
      <c r="B630" s="141"/>
      <c r="C630" s="141"/>
      <c r="D630" s="141"/>
      <c r="E630" s="141"/>
      <c r="F630" s="141"/>
      <c r="G630" s="141"/>
    </row>
    <row r="631" ht="15.75" customHeight="1">
      <c r="B631" s="141"/>
      <c r="C631" s="141"/>
      <c r="D631" s="141"/>
      <c r="E631" s="141"/>
      <c r="F631" s="141"/>
      <c r="G631" s="141"/>
    </row>
    <row r="632" ht="15.75" customHeight="1">
      <c r="B632" s="141"/>
      <c r="C632" s="141"/>
      <c r="D632" s="141"/>
      <c r="E632" s="141"/>
      <c r="F632" s="141"/>
      <c r="G632" s="141"/>
    </row>
    <row r="633" ht="15.75" customHeight="1">
      <c r="B633" s="141"/>
      <c r="C633" s="141"/>
      <c r="D633" s="141"/>
      <c r="E633" s="141"/>
      <c r="F633" s="141"/>
      <c r="G633" s="141"/>
    </row>
    <row r="634" ht="15.75" customHeight="1">
      <c r="B634" s="141"/>
      <c r="C634" s="141"/>
      <c r="D634" s="141"/>
      <c r="E634" s="141"/>
      <c r="F634" s="141"/>
      <c r="G634" s="141"/>
    </row>
    <row r="635" ht="15.75" customHeight="1">
      <c r="B635" s="141"/>
      <c r="C635" s="141"/>
      <c r="D635" s="141"/>
      <c r="E635" s="141"/>
      <c r="F635" s="141"/>
      <c r="G635" s="141"/>
    </row>
    <row r="636" ht="15.75" customHeight="1">
      <c r="B636" s="141"/>
      <c r="C636" s="141"/>
      <c r="D636" s="141"/>
      <c r="E636" s="141"/>
      <c r="F636" s="141"/>
      <c r="G636" s="141"/>
    </row>
    <row r="637" ht="15.75" customHeight="1">
      <c r="B637" s="141"/>
      <c r="C637" s="141"/>
      <c r="D637" s="141"/>
      <c r="E637" s="141"/>
      <c r="F637" s="141"/>
      <c r="G637" s="141"/>
    </row>
    <row r="638" ht="15.75" customHeight="1">
      <c r="B638" s="141"/>
      <c r="C638" s="141"/>
      <c r="D638" s="141"/>
      <c r="E638" s="141"/>
      <c r="F638" s="141"/>
      <c r="G638" s="141"/>
    </row>
    <row r="639" ht="15.75" customHeight="1">
      <c r="B639" s="141"/>
      <c r="C639" s="141"/>
      <c r="D639" s="141"/>
      <c r="E639" s="141"/>
      <c r="F639" s="141"/>
      <c r="G639" s="141"/>
    </row>
    <row r="640" ht="15.75" customHeight="1">
      <c r="B640" s="141"/>
      <c r="C640" s="141"/>
      <c r="D640" s="141"/>
      <c r="E640" s="141"/>
      <c r="F640" s="141"/>
      <c r="G640" s="141"/>
    </row>
    <row r="641" ht="15.75" customHeight="1">
      <c r="B641" s="141"/>
      <c r="C641" s="141"/>
      <c r="D641" s="141"/>
      <c r="E641" s="141"/>
      <c r="F641" s="141"/>
      <c r="G641" s="141"/>
    </row>
    <row r="642" ht="15.75" customHeight="1">
      <c r="B642" s="141"/>
      <c r="C642" s="141"/>
      <c r="D642" s="141"/>
      <c r="E642" s="141"/>
      <c r="F642" s="141"/>
      <c r="G642" s="141"/>
    </row>
    <row r="643" ht="15.75" customHeight="1">
      <c r="B643" s="141"/>
      <c r="C643" s="141"/>
      <c r="D643" s="141"/>
      <c r="E643" s="141"/>
      <c r="F643" s="141"/>
      <c r="G643" s="141"/>
    </row>
    <row r="644" ht="15.75" customHeight="1">
      <c r="B644" s="141"/>
      <c r="C644" s="141"/>
      <c r="D644" s="141"/>
      <c r="E644" s="141"/>
      <c r="F644" s="141"/>
      <c r="G644" s="141"/>
    </row>
    <row r="645" ht="15.75" customHeight="1">
      <c r="B645" s="141"/>
      <c r="C645" s="141"/>
      <c r="D645" s="141"/>
      <c r="E645" s="141"/>
      <c r="F645" s="141"/>
      <c r="G645" s="141"/>
    </row>
    <row r="646" ht="15.75" customHeight="1">
      <c r="B646" s="141"/>
      <c r="C646" s="141"/>
      <c r="D646" s="141"/>
      <c r="E646" s="141"/>
      <c r="F646" s="141"/>
      <c r="G646" s="141"/>
    </row>
    <row r="647" ht="15.75" customHeight="1">
      <c r="B647" s="141"/>
      <c r="C647" s="141"/>
      <c r="D647" s="141"/>
      <c r="E647" s="141"/>
      <c r="F647" s="141"/>
      <c r="G647" s="141"/>
    </row>
    <row r="648" ht="15.75" customHeight="1">
      <c r="B648" s="141"/>
      <c r="C648" s="141"/>
      <c r="D648" s="141"/>
      <c r="E648" s="141"/>
      <c r="F648" s="141"/>
      <c r="G648" s="141"/>
    </row>
    <row r="649" ht="15.75" customHeight="1">
      <c r="B649" s="141"/>
      <c r="C649" s="141"/>
      <c r="D649" s="141"/>
      <c r="E649" s="141"/>
      <c r="F649" s="141"/>
      <c r="G649" s="141"/>
    </row>
    <row r="650" ht="15.75" customHeight="1">
      <c r="B650" s="141"/>
      <c r="C650" s="141"/>
      <c r="D650" s="141"/>
      <c r="E650" s="141"/>
      <c r="F650" s="141"/>
      <c r="G650" s="141"/>
    </row>
    <row r="651" ht="15.75" customHeight="1">
      <c r="B651" s="141"/>
      <c r="C651" s="141"/>
      <c r="D651" s="141"/>
      <c r="E651" s="141"/>
      <c r="F651" s="141"/>
      <c r="G651" s="141"/>
    </row>
    <row r="652" ht="15.75" customHeight="1">
      <c r="B652" s="141"/>
      <c r="C652" s="141"/>
      <c r="D652" s="141"/>
      <c r="E652" s="141"/>
      <c r="F652" s="141"/>
      <c r="G652" s="141"/>
    </row>
    <row r="653" ht="15.75" customHeight="1">
      <c r="B653" s="141"/>
      <c r="C653" s="141"/>
      <c r="D653" s="141"/>
      <c r="E653" s="141"/>
      <c r="F653" s="141"/>
      <c r="G653" s="141"/>
    </row>
    <row r="654" ht="15.75" customHeight="1">
      <c r="B654" s="141"/>
      <c r="C654" s="141"/>
      <c r="D654" s="141"/>
      <c r="E654" s="141"/>
      <c r="F654" s="141"/>
      <c r="G654" s="141"/>
    </row>
    <row r="655" ht="15.75" customHeight="1">
      <c r="B655" s="141"/>
      <c r="C655" s="141"/>
      <c r="D655" s="141"/>
      <c r="E655" s="141"/>
      <c r="F655" s="141"/>
      <c r="G655" s="141"/>
    </row>
    <row r="656" ht="15.75" customHeight="1">
      <c r="B656" s="141"/>
      <c r="C656" s="141"/>
      <c r="D656" s="141"/>
      <c r="E656" s="141"/>
      <c r="F656" s="141"/>
      <c r="G656" s="141"/>
    </row>
    <row r="657" ht="15.75" customHeight="1">
      <c r="B657" s="141"/>
      <c r="C657" s="141"/>
      <c r="D657" s="141"/>
      <c r="E657" s="141"/>
      <c r="F657" s="141"/>
      <c r="G657" s="141"/>
    </row>
    <row r="658" ht="15.75" customHeight="1">
      <c r="B658" s="141"/>
      <c r="C658" s="141"/>
      <c r="D658" s="141"/>
      <c r="E658" s="141"/>
      <c r="F658" s="141"/>
      <c r="G658" s="141"/>
    </row>
    <row r="659" ht="15.75" customHeight="1">
      <c r="B659" s="141"/>
      <c r="C659" s="141"/>
      <c r="D659" s="141"/>
      <c r="E659" s="141"/>
      <c r="F659" s="141"/>
      <c r="G659" s="141"/>
    </row>
    <row r="660" ht="15.75" customHeight="1">
      <c r="B660" s="141"/>
      <c r="C660" s="141"/>
      <c r="D660" s="141"/>
      <c r="E660" s="141"/>
      <c r="F660" s="141"/>
      <c r="G660" s="141"/>
    </row>
    <row r="661" ht="15.75" customHeight="1">
      <c r="B661" s="141"/>
      <c r="C661" s="141"/>
      <c r="D661" s="141"/>
      <c r="E661" s="141"/>
      <c r="F661" s="141"/>
      <c r="G661" s="141"/>
    </row>
    <row r="662" ht="15.75" customHeight="1">
      <c r="B662" s="141"/>
      <c r="C662" s="141"/>
      <c r="D662" s="141"/>
      <c r="E662" s="141"/>
      <c r="F662" s="141"/>
      <c r="G662" s="141"/>
    </row>
    <row r="663" ht="15.75" customHeight="1">
      <c r="B663" s="141"/>
      <c r="C663" s="141"/>
      <c r="D663" s="141"/>
      <c r="E663" s="141"/>
      <c r="F663" s="141"/>
      <c r="G663" s="141"/>
    </row>
    <row r="664" ht="15.75" customHeight="1">
      <c r="B664" s="141"/>
      <c r="C664" s="141"/>
      <c r="D664" s="141"/>
      <c r="E664" s="141"/>
      <c r="F664" s="141"/>
      <c r="G664" s="141"/>
    </row>
    <row r="665" ht="15.75" customHeight="1">
      <c r="B665" s="141"/>
      <c r="C665" s="141"/>
      <c r="D665" s="141"/>
      <c r="E665" s="141"/>
      <c r="F665" s="141"/>
      <c r="G665" s="141"/>
    </row>
    <row r="666" ht="15.75" customHeight="1">
      <c r="B666" s="141"/>
      <c r="C666" s="141"/>
      <c r="D666" s="141"/>
      <c r="E666" s="141"/>
      <c r="F666" s="141"/>
      <c r="G666" s="141"/>
    </row>
    <row r="667" ht="15.75" customHeight="1">
      <c r="B667" s="141"/>
      <c r="C667" s="141"/>
      <c r="D667" s="141"/>
      <c r="E667" s="141"/>
      <c r="F667" s="141"/>
      <c r="G667" s="141"/>
    </row>
    <row r="668" ht="15.75" customHeight="1">
      <c r="B668" s="141"/>
      <c r="C668" s="141"/>
      <c r="D668" s="141"/>
      <c r="E668" s="141"/>
      <c r="F668" s="141"/>
      <c r="G668" s="141"/>
    </row>
    <row r="669" ht="15.75" customHeight="1">
      <c r="B669" s="141"/>
      <c r="C669" s="141"/>
      <c r="D669" s="141"/>
      <c r="E669" s="141"/>
      <c r="F669" s="141"/>
      <c r="G669" s="141"/>
    </row>
    <row r="670" ht="15.75" customHeight="1">
      <c r="B670" s="141"/>
      <c r="C670" s="141"/>
      <c r="D670" s="141"/>
      <c r="E670" s="141"/>
      <c r="F670" s="141"/>
      <c r="G670" s="141"/>
    </row>
    <row r="671" ht="15.75" customHeight="1">
      <c r="B671" s="141"/>
      <c r="C671" s="141"/>
      <c r="D671" s="141"/>
      <c r="E671" s="141"/>
      <c r="F671" s="141"/>
      <c r="G671" s="141"/>
    </row>
    <row r="672" ht="15.75" customHeight="1">
      <c r="B672" s="141"/>
      <c r="C672" s="141"/>
      <c r="D672" s="141"/>
      <c r="E672" s="141"/>
      <c r="F672" s="141"/>
      <c r="G672" s="141"/>
    </row>
    <row r="673" ht="15.75" customHeight="1">
      <c r="B673" s="141"/>
      <c r="C673" s="141"/>
      <c r="D673" s="141"/>
      <c r="E673" s="141"/>
      <c r="F673" s="141"/>
      <c r="G673" s="141"/>
    </row>
    <row r="674" ht="15.75" customHeight="1">
      <c r="B674" s="141"/>
      <c r="C674" s="141"/>
      <c r="D674" s="141"/>
      <c r="E674" s="141"/>
      <c r="F674" s="141"/>
      <c r="G674" s="141"/>
    </row>
    <row r="675" ht="15.75" customHeight="1">
      <c r="B675" s="141"/>
      <c r="C675" s="141"/>
      <c r="D675" s="141"/>
      <c r="E675" s="141"/>
      <c r="F675" s="141"/>
      <c r="G675" s="141"/>
    </row>
    <row r="676" ht="15.75" customHeight="1">
      <c r="B676" s="141"/>
      <c r="C676" s="141"/>
      <c r="D676" s="141"/>
      <c r="E676" s="141"/>
      <c r="F676" s="141"/>
      <c r="G676" s="141"/>
    </row>
    <row r="677" ht="15.75" customHeight="1">
      <c r="B677" s="141"/>
      <c r="C677" s="141"/>
      <c r="D677" s="141"/>
      <c r="E677" s="141"/>
      <c r="F677" s="141"/>
      <c r="G677" s="141"/>
    </row>
    <row r="678" ht="15.75" customHeight="1">
      <c r="B678" s="141"/>
      <c r="C678" s="141"/>
      <c r="D678" s="141"/>
      <c r="E678" s="141"/>
      <c r="F678" s="141"/>
      <c r="G678" s="141"/>
    </row>
    <row r="679" ht="15.75" customHeight="1">
      <c r="B679" s="141"/>
      <c r="C679" s="141"/>
      <c r="D679" s="141"/>
      <c r="E679" s="141"/>
      <c r="F679" s="141"/>
      <c r="G679" s="141"/>
    </row>
    <row r="680" ht="15.75" customHeight="1">
      <c r="B680" s="141"/>
      <c r="C680" s="141"/>
      <c r="D680" s="141"/>
      <c r="E680" s="141"/>
      <c r="F680" s="141"/>
      <c r="G680" s="141"/>
    </row>
    <row r="681" ht="15.75" customHeight="1">
      <c r="B681" s="141"/>
      <c r="C681" s="141"/>
      <c r="D681" s="141"/>
      <c r="E681" s="141"/>
      <c r="F681" s="141"/>
      <c r="G681" s="141"/>
    </row>
    <row r="682" ht="15.75" customHeight="1">
      <c r="B682" s="141"/>
      <c r="C682" s="141"/>
      <c r="D682" s="141"/>
      <c r="E682" s="141"/>
      <c r="F682" s="141"/>
      <c r="G682" s="141"/>
    </row>
    <row r="683" ht="15.75" customHeight="1">
      <c r="B683" s="141"/>
      <c r="C683" s="141"/>
      <c r="D683" s="141"/>
      <c r="E683" s="141"/>
      <c r="F683" s="141"/>
      <c r="G683" s="141"/>
    </row>
    <row r="684" ht="15.75" customHeight="1">
      <c r="B684" s="141"/>
      <c r="C684" s="141"/>
      <c r="D684" s="141"/>
      <c r="E684" s="141"/>
      <c r="F684" s="141"/>
      <c r="G684" s="141"/>
    </row>
    <row r="685" ht="15.75" customHeight="1">
      <c r="B685" s="141"/>
      <c r="C685" s="141"/>
      <c r="D685" s="141"/>
      <c r="E685" s="141"/>
      <c r="F685" s="141"/>
      <c r="G685" s="141"/>
    </row>
    <row r="686" ht="15.75" customHeight="1">
      <c r="B686" s="141"/>
      <c r="C686" s="141"/>
      <c r="D686" s="141"/>
      <c r="E686" s="141"/>
      <c r="F686" s="141"/>
      <c r="G686" s="141"/>
    </row>
    <row r="687" ht="15.75" customHeight="1">
      <c r="B687" s="141"/>
      <c r="C687" s="141"/>
      <c r="D687" s="141"/>
      <c r="E687" s="141"/>
      <c r="F687" s="141"/>
      <c r="G687" s="141"/>
    </row>
    <row r="688" ht="15.75" customHeight="1">
      <c r="B688" s="141"/>
      <c r="C688" s="141"/>
      <c r="D688" s="141"/>
      <c r="E688" s="141"/>
      <c r="F688" s="141"/>
      <c r="G688" s="141"/>
    </row>
    <row r="689" ht="15.75" customHeight="1">
      <c r="B689" s="141"/>
      <c r="C689" s="141"/>
      <c r="D689" s="141"/>
      <c r="E689" s="141"/>
      <c r="F689" s="141"/>
      <c r="G689" s="141"/>
    </row>
    <row r="690" ht="15.75" customHeight="1">
      <c r="B690" s="141"/>
      <c r="C690" s="141"/>
      <c r="D690" s="141"/>
      <c r="E690" s="141"/>
      <c r="F690" s="141"/>
      <c r="G690" s="141"/>
    </row>
    <row r="691" ht="15.75" customHeight="1">
      <c r="B691" s="141"/>
      <c r="C691" s="141"/>
      <c r="D691" s="141"/>
      <c r="E691" s="141"/>
      <c r="F691" s="141"/>
      <c r="G691" s="141"/>
    </row>
    <row r="692" ht="15.75" customHeight="1">
      <c r="B692" s="141"/>
      <c r="C692" s="141"/>
      <c r="D692" s="141"/>
      <c r="E692" s="141"/>
      <c r="F692" s="141"/>
      <c r="G692" s="141"/>
    </row>
    <row r="693" ht="15.75" customHeight="1">
      <c r="B693" s="141"/>
      <c r="C693" s="141"/>
      <c r="D693" s="141"/>
      <c r="E693" s="141"/>
      <c r="F693" s="141"/>
      <c r="G693" s="141"/>
    </row>
    <row r="694" ht="15.75" customHeight="1">
      <c r="B694" s="141"/>
      <c r="C694" s="141"/>
      <c r="D694" s="141"/>
      <c r="E694" s="141"/>
      <c r="F694" s="141"/>
      <c r="G694" s="141"/>
    </row>
    <row r="695" ht="15.75" customHeight="1">
      <c r="B695" s="141"/>
      <c r="C695" s="141"/>
      <c r="D695" s="141"/>
      <c r="E695" s="141"/>
      <c r="F695" s="141"/>
      <c r="G695" s="141"/>
    </row>
    <row r="696" ht="15.75" customHeight="1">
      <c r="B696" s="141"/>
      <c r="C696" s="141"/>
      <c r="D696" s="141"/>
      <c r="E696" s="141"/>
      <c r="F696" s="141"/>
      <c r="G696" s="141"/>
    </row>
    <row r="697" ht="15.75" customHeight="1">
      <c r="B697" s="141"/>
      <c r="C697" s="141"/>
      <c r="D697" s="141"/>
      <c r="E697" s="141"/>
      <c r="F697" s="141"/>
      <c r="G697" s="141"/>
    </row>
    <row r="698" ht="15.75" customHeight="1">
      <c r="B698" s="141"/>
      <c r="C698" s="141"/>
      <c r="D698" s="141"/>
      <c r="E698" s="141"/>
      <c r="F698" s="141"/>
      <c r="G698" s="141"/>
    </row>
    <row r="699" ht="15.75" customHeight="1">
      <c r="B699" s="141"/>
      <c r="C699" s="141"/>
      <c r="D699" s="141"/>
      <c r="E699" s="141"/>
      <c r="F699" s="141"/>
      <c r="G699" s="141"/>
    </row>
    <row r="700" ht="15.75" customHeight="1">
      <c r="B700" s="141"/>
      <c r="C700" s="141"/>
      <c r="D700" s="141"/>
      <c r="E700" s="141"/>
      <c r="F700" s="141"/>
      <c r="G700" s="141"/>
    </row>
    <row r="701" ht="15.75" customHeight="1">
      <c r="B701" s="141"/>
      <c r="C701" s="141"/>
      <c r="D701" s="141"/>
      <c r="E701" s="141"/>
      <c r="F701" s="141"/>
      <c r="G701" s="141"/>
    </row>
    <row r="702" ht="15.75" customHeight="1">
      <c r="B702" s="141"/>
      <c r="C702" s="141"/>
      <c r="D702" s="141"/>
      <c r="E702" s="141"/>
      <c r="F702" s="141"/>
      <c r="G702" s="141"/>
    </row>
    <row r="703" ht="15.75" customHeight="1">
      <c r="B703" s="141"/>
      <c r="C703" s="141"/>
      <c r="D703" s="141"/>
      <c r="E703" s="141"/>
      <c r="F703" s="141"/>
      <c r="G703" s="141"/>
    </row>
    <row r="704" ht="15.75" customHeight="1">
      <c r="B704" s="141"/>
      <c r="C704" s="141"/>
      <c r="D704" s="141"/>
      <c r="E704" s="141"/>
      <c r="F704" s="141"/>
      <c r="G704" s="141"/>
    </row>
    <row r="705" ht="15.75" customHeight="1">
      <c r="B705" s="141"/>
      <c r="C705" s="141"/>
      <c r="D705" s="141"/>
      <c r="E705" s="141"/>
      <c r="F705" s="141"/>
      <c r="G705" s="141"/>
    </row>
    <row r="706" ht="15.75" customHeight="1">
      <c r="B706" s="141"/>
      <c r="C706" s="141"/>
      <c r="D706" s="141"/>
      <c r="E706" s="141"/>
      <c r="F706" s="141"/>
      <c r="G706" s="141"/>
    </row>
    <row r="707" ht="15.75" customHeight="1">
      <c r="B707" s="141"/>
      <c r="C707" s="141"/>
      <c r="D707" s="141"/>
      <c r="E707" s="141"/>
      <c r="F707" s="141"/>
      <c r="G707" s="141"/>
    </row>
    <row r="708" ht="15.75" customHeight="1">
      <c r="B708" s="141"/>
      <c r="C708" s="141"/>
      <c r="D708" s="141"/>
      <c r="E708" s="141"/>
      <c r="F708" s="141"/>
      <c r="G708" s="141"/>
    </row>
    <row r="709" ht="15.75" customHeight="1">
      <c r="B709" s="141"/>
      <c r="C709" s="141"/>
      <c r="D709" s="141"/>
      <c r="E709" s="141"/>
      <c r="F709" s="141"/>
      <c r="G709" s="141"/>
    </row>
    <row r="710" ht="15.75" customHeight="1">
      <c r="B710" s="141"/>
      <c r="C710" s="141"/>
      <c r="D710" s="141"/>
      <c r="E710" s="141"/>
      <c r="F710" s="141"/>
      <c r="G710" s="141"/>
    </row>
    <row r="711" ht="15.75" customHeight="1">
      <c r="B711" s="141"/>
      <c r="C711" s="141"/>
      <c r="D711" s="141"/>
      <c r="E711" s="141"/>
      <c r="F711" s="141"/>
      <c r="G711" s="141"/>
    </row>
    <row r="712" ht="15.75" customHeight="1">
      <c r="B712" s="141"/>
      <c r="C712" s="141"/>
      <c r="D712" s="141"/>
      <c r="E712" s="141"/>
      <c r="F712" s="141"/>
      <c r="G712" s="141"/>
    </row>
    <row r="713" ht="15.75" customHeight="1">
      <c r="B713" s="141"/>
      <c r="C713" s="141"/>
      <c r="D713" s="141"/>
      <c r="E713" s="141"/>
      <c r="F713" s="141"/>
      <c r="G713" s="141"/>
    </row>
    <row r="714" ht="15.75" customHeight="1">
      <c r="B714" s="141"/>
      <c r="C714" s="141"/>
      <c r="D714" s="141"/>
      <c r="E714" s="141"/>
      <c r="F714" s="141"/>
      <c r="G714" s="141"/>
    </row>
    <row r="715" ht="15.75" customHeight="1">
      <c r="B715" s="141"/>
      <c r="C715" s="141"/>
      <c r="D715" s="141"/>
      <c r="E715" s="141"/>
      <c r="F715" s="141"/>
      <c r="G715" s="141"/>
    </row>
    <row r="716" ht="15.75" customHeight="1">
      <c r="B716" s="141"/>
      <c r="C716" s="141"/>
      <c r="D716" s="141"/>
      <c r="E716" s="141"/>
      <c r="F716" s="141"/>
      <c r="G716" s="141"/>
    </row>
    <row r="717" ht="15.75" customHeight="1">
      <c r="B717" s="141"/>
      <c r="C717" s="141"/>
      <c r="D717" s="141"/>
      <c r="E717" s="141"/>
      <c r="F717" s="141"/>
      <c r="G717" s="141"/>
    </row>
    <row r="718" ht="15.75" customHeight="1">
      <c r="B718" s="141"/>
      <c r="C718" s="141"/>
      <c r="D718" s="141"/>
      <c r="E718" s="141"/>
      <c r="F718" s="141"/>
      <c r="G718" s="141"/>
    </row>
    <row r="719" ht="15.75" customHeight="1">
      <c r="B719" s="141"/>
      <c r="C719" s="141"/>
      <c r="D719" s="141"/>
      <c r="E719" s="141"/>
      <c r="F719" s="141"/>
      <c r="G719" s="141"/>
    </row>
    <row r="720" ht="15.75" customHeight="1">
      <c r="B720" s="141"/>
      <c r="C720" s="141"/>
      <c r="D720" s="141"/>
      <c r="E720" s="141"/>
      <c r="F720" s="141"/>
      <c r="G720" s="141"/>
    </row>
    <row r="721" ht="15.75" customHeight="1">
      <c r="B721" s="141"/>
      <c r="C721" s="141"/>
      <c r="D721" s="141"/>
      <c r="E721" s="141"/>
      <c r="F721" s="141"/>
      <c r="G721" s="141"/>
    </row>
    <row r="722" ht="15.75" customHeight="1">
      <c r="B722" s="141"/>
      <c r="C722" s="141"/>
      <c r="D722" s="141"/>
      <c r="E722" s="141"/>
      <c r="F722" s="141"/>
      <c r="G722" s="141"/>
    </row>
    <row r="723" ht="15.75" customHeight="1">
      <c r="B723" s="141"/>
      <c r="C723" s="141"/>
      <c r="D723" s="141"/>
      <c r="E723" s="141"/>
      <c r="F723" s="141"/>
      <c r="G723" s="141"/>
    </row>
    <row r="724" ht="15.75" customHeight="1">
      <c r="B724" s="141"/>
      <c r="C724" s="141"/>
      <c r="D724" s="141"/>
      <c r="E724" s="141"/>
      <c r="F724" s="141"/>
      <c r="G724" s="141"/>
    </row>
    <row r="725" ht="15.75" customHeight="1">
      <c r="B725" s="141"/>
      <c r="C725" s="141"/>
      <c r="D725" s="141"/>
      <c r="E725" s="141"/>
      <c r="F725" s="141"/>
      <c r="G725" s="141"/>
    </row>
    <row r="726" ht="15.75" customHeight="1">
      <c r="B726" s="141"/>
      <c r="C726" s="141"/>
      <c r="D726" s="141"/>
      <c r="E726" s="141"/>
      <c r="F726" s="141"/>
      <c r="G726" s="141"/>
    </row>
    <row r="727" ht="15.75" customHeight="1">
      <c r="B727" s="141"/>
      <c r="C727" s="141"/>
      <c r="D727" s="141"/>
      <c r="E727" s="141"/>
      <c r="F727" s="141"/>
      <c r="G727" s="141"/>
    </row>
    <row r="728" ht="15.75" customHeight="1">
      <c r="B728" s="141"/>
      <c r="C728" s="141"/>
      <c r="D728" s="141"/>
      <c r="E728" s="141"/>
      <c r="F728" s="141"/>
      <c r="G728" s="141"/>
    </row>
    <row r="729" ht="15.75" customHeight="1">
      <c r="B729" s="141"/>
      <c r="C729" s="141"/>
      <c r="D729" s="141"/>
      <c r="E729" s="141"/>
      <c r="F729" s="141"/>
      <c r="G729" s="141"/>
    </row>
    <row r="730" ht="15.75" customHeight="1">
      <c r="B730" s="141"/>
      <c r="C730" s="141"/>
      <c r="D730" s="141"/>
      <c r="E730" s="141"/>
      <c r="F730" s="141"/>
      <c r="G730" s="141"/>
    </row>
    <row r="731" ht="15.75" customHeight="1">
      <c r="B731" s="141"/>
      <c r="C731" s="141"/>
      <c r="D731" s="141"/>
      <c r="E731" s="141"/>
      <c r="F731" s="141"/>
      <c r="G731" s="141"/>
    </row>
    <row r="732" ht="15.75" customHeight="1">
      <c r="B732" s="141"/>
      <c r="C732" s="141"/>
      <c r="D732" s="141"/>
      <c r="E732" s="141"/>
      <c r="F732" s="141"/>
      <c r="G732" s="141"/>
    </row>
    <row r="733" ht="15.75" customHeight="1">
      <c r="B733" s="141"/>
      <c r="C733" s="141"/>
      <c r="D733" s="141"/>
      <c r="E733" s="141"/>
      <c r="F733" s="141"/>
      <c r="G733" s="141"/>
    </row>
    <row r="734" ht="15.75" customHeight="1">
      <c r="B734" s="141"/>
      <c r="C734" s="141"/>
      <c r="D734" s="141"/>
      <c r="E734" s="141"/>
      <c r="F734" s="141"/>
      <c r="G734" s="141"/>
    </row>
    <row r="735" ht="15.75" customHeight="1">
      <c r="B735" s="141"/>
      <c r="C735" s="141"/>
      <c r="D735" s="141"/>
      <c r="E735" s="141"/>
      <c r="F735" s="141"/>
      <c r="G735" s="141"/>
    </row>
    <row r="736" ht="15.75" customHeight="1">
      <c r="B736" s="141"/>
      <c r="C736" s="141"/>
      <c r="D736" s="141"/>
      <c r="E736" s="141"/>
      <c r="F736" s="141"/>
      <c r="G736" s="141"/>
    </row>
    <row r="737" ht="15.75" customHeight="1">
      <c r="B737" s="141"/>
      <c r="C737" s="141"/>
      <c r="D737" s="141"/>
      <c r="E737" s="141"/>
      <c r="F737" s="141"/>
      <c r="G737" s="141"/>
    </row>
    <row r="738" ht="15.75" customHeight="1">
      <c r="B738" s="141"/>
      <c r="C738" s="141"/>
      <c r="D738" s="141"/>
      <c r="E738" s="141"/>
      <c r="F738" s="141"/>
      <c r="G738" s="141"/>
    </row>
    <row r="739" ht="15.75" customHeight="1">
      <c r="B739" s="141"/>
      <c r="C739" s="141"/>
      <c r="D739" s="141"/>
      <c r="E739" s="141"/>
      <c r="F739" s="141"/>
      <c r="G739" s="141"/>
    </row>
    <row r="740" ht="15.75" customHeight="1">
      <c r="B740" s="141"/>
      <c r="C740" s="141"/>
      <c r="D740" s="141"/>
      <c r="E740" s="141"/>
      <c r="F740" s="141"/>
      <c r="G740" s="141"/>
    </row>
    <row r="741" ht="15.75" customHeight="1">
      <c r="B741" s="141"/>
      <c r="C741" s="141"/>
      <c r="D741" s="141"/>
      <c r="E741" s="141"/>
      <c r="F741" s="141"/>
      <c r="G741" s="141"/>
    </row>
    <row r="742" ht="15.75" customHeight="1">
      <c r="B742" s="141"/>
      <c r="C742" s="141"/>
      <c r="D742" s="141"/>
      <c r="E742" s="141"/>
      <c r="F742" s="141"/>
      <c r="G742" s="141"/>
    </row>
    <row r="743" ht="15.75" customHeight="1">
      <c r="B743" s="141"/>
      <c r="C743" s="141"/>
      <c r="D743" s="141"/>
      <c r="E743" s="141"/>
      <c r="F743" s="141"/>
      <c r="G743" s="141"/>
    </row>
    <row r="744" ht="15.75" customHeight="1">
      <c r="B744" s="141"/>
      <c r="C744" s="141"/>
      <c r="D744" s="141"/>
      <c r="E744" s="141"/>
      <c r="F744" s="141"/>
      <c r="G744" s="141"/>
    </row>
    <row r="745" ht="15.75" customHeight="1">
      <c r="B745" s="141"/>
      <c r="C745" s="141"/>
      <c r="D745" s="141"/>
      <c r="E745" s="141"/>
      <c r="F745" s="141"/>
      <c r="G745" s="141"/>
    </row>
    <row r="746" ht="15.75" customHeight="1">
      <c r="B746" s="141"/>
      <c r="C746" s="141"/>
      <c r="D746" s="141"/>
      <c r="E746" s="141"/>
      <c r="F746" s="141"/>
      <c r="G746" s="141"/>
    </row>
    <row r="747" ht="15.75" customHeight="1">
      <c r="B747" s="141"/>
      <c r="C747" s="141"/>
      <c r="D747" s="141"/>
      <c r="E747" s="141"/>
      <c r="F747" s="141"/>
      <c r="G747" s="141"/>
    </row>
    <row r="748" ht="15.75" customHeight="1">
      <c r="B748" s="141"/>
      <c r="C748" s="141"/>
      <c r="D748" s="141"/>
      <c r="E748" s="141"/>
      <c r="F748" s="141"/>
      <c r="G748" s="141"/>
    </row>
    <row r="749" ht="15.75" customHeight="1">
      <c r="B749" s="141"/>
      <c r="C749" s="141"/>
      <c r="D749" s="141"/>
      <c r="E749" s="141"/>
      <c r="F749" s="141"/>
      <c r="G749" s="141"/>
    </row>
    <row r="750" ht="15.75" customHeight="1">
      <c r="B750" s="141"/>
      <c r="C750" s="141"/>
      <c r="D750" s="141"/>
      <c r="E750" s="141"/>
      <c r="F750" s="141"/>
      <c r="G750" s="141"/>
    </row>
    <row r="751" ht="15.75" customHeight="1">
      <c r="B751" s="141"/>
      <c r="C751" s="141"/>
      <c r="D751" s="141"/>
      <c r="E751" s="141"/>
      <c r="F751" s="141"/>
      <c r="G751" s="141"/>
    </row>
    <row r="752" ht="15.75" customHeight="1">
      <c r="B752" s="141"/>
      <c r="C752" s="141"/>
      <c r="D752" s="141"/>
      <c r="E752" s="141"/>
      <c r="F752" s="141"/>
      <c r="G752" s="141"/>
    </row>
    <row r="753" ht="15.75" customHeight="1">
      <c r="B753" s="141"/>
      <c r="C753" s="141"/>
      <c r="D753" s="141"/>
      <c r="E753" s="141"/>
      <c r="F753" s="141"/>
      <c r="G753" s="141"/>
    </row>
    <row r="754" ht="15.75" customHeight="1">
      <c r="B754" s="141"/>
      <c r="C754" s="141"/>
      <c r="D754" s="141"/>
      <c r="E754" s="141"/>
      <c r="F754" s="141"/>
      <c r="G754" s="141"/>
    </row>
    <row r="755" ht="15.75" customHeight="1">
      <c r="B755" s="141"/>
      <c r="C755" s="141"/>
      <c r="D755" s="141"/>
      <c r="E755" s="141"/>
      <c r="F755" s="141"/>
      <c r="G755" s="141"/>
    </row>
    <row r="756" ht="15.75" customHeight="1">
      <c r="B756" s="141"/>
      <c r="C756" s="141"/>
      <c r="D756" s="141"/>
      <c r="E756" s="141"/>
      <c r="F756" s="141"/>
      <c r="G756" s="141"/>
    </row>
    <row r="757" ht="15.75" customHeight="1">
      <c r="B757" s="141"/>
      <c r="C757" s="141"/>
      <c r="D757" s="141"/>
      <c r="E757" s="141"/>
      <c r="F757" s="141"/>
      <c r="G757" s="141"/>
    </row>
    <row r="758" ht="15.75" customHeight="1">
      <c r="B758" s="141"/>
      <c r="C758" s="141"/>
      <c r="D758" s="141"/>
      <c r="E758" s="141"/>
      <c r="F758" s="141"/>
      <c r="G758" s="141"/>
    </row>
    <row r="759" ht="15.75" customHeight="1">
      <c r="B759" s="141"/>
      <c r="C759" s="141"/>
      <c r="D759" s="141"/>
      <c r="E759" s="141"/>
      <c r="F759" s="141"/>
      <c r="G759" s="141"/>
    </row>
    <row r="760" ht="15.75" customHeight="1">
      <c r="B760" s="141"/>
      <c r="C760" s="141"/>
      <c r="D760" s="141"/>
      <c r="E760" s="141"/>
      <c r="F760" s="141"/>
      <c r="G760" s="141"/>
    </row>
    <row r="761" ht="15.75" customHeight="1">
      <c r="B761" s="141"/>
      <c r="C761" s="141"/>
      <c r="D761" s="141"/>
      <c r="E761" s="141"/>
      <c r="F761" s="141"/>
      <c r="G761" s="141"/>
    </row>
    <row r="762" ht="15.75" customHeight="1">
      <c r="B762" s="141"/>
      <c r="C762" s="141"/>
      <c r="D762" s="141"/>
      <c r="E762" s="141"/>
      <c r="F762" s="141"/>
      <c r="G762" s="141"/>
    </row>
    <row r="763" ht="15.75" customHeight="1">
      <c r="B763" s="141"/>
      <c r="C763" s="141"/>
      <c r="D763" s="141"/>
      <c r="E763" s="141"/>
      <c r="F763" s="141"/>
      <c r="G763" s="141"/>
    </row>
    <row r="764" ht="15.75" customHeight="1">
      <c r="B764" s="141"/>
      <c r="C764" s="141"/>
      <c r="D764" s="141"/>
      <c r="E764" s="141"/>
      <c r="F764" s="141"/>
      <c r="G764" s="141"/>
    </row>
    <row r="765" ht="15.75" customHeight="1">
      <c r="B765" s="141"/>
      <c r="C765" s="141"/>
      <c r="D765" s="141"/>
      <c r="E765" s="141"/>
      <c r="F765" s="141"/>
      <c r="G765" s="141"/>
    </row>
    <row r="766" ht="15.75" customHeight="1">
      <c r="B766" s="141"/>
      <c r="C766" s="141"/>
      <c r="D766" s="141"/>
      <c r="E766" s="141"/>
      <c r="F766" s="141"/>
      <c r="G766" s="141"/>
    </row>
    <row r="767" ht="15.75" customHeight="1">
      <c r="B767" s="141"/>
      <c r="C767" s="141"/>
      <c r="D767" s="141"/>
      <c r="E767" s="141"/>
      <c r="F767" s="141"/>
      <c r="G767" s="141"/>
    </row>
    <row r="768" ht="15.75" customHeight="1">
      <c r="B768" s="141"/>
      <c r="C768" s="141"/>
      <c r="D768" s="141"/>
      <c r="E768" s="141"/>
      <c r="F768" s="141"/>
      <c r="G768" s="141"/>
    </row>
    <row r="769" ht="15.75" customHeight="1">
      <c r="B769" s="141"/>
      <c r="C769" s="141"/>
      <c r="D769" s="141"/>
      <c r="E769" s="141"/>
      <c r="F769" s="141"/>
      <c r="G769" s="141"/>
    </row>
    <row r="770" ht="15.75" customHeight="1">
      <c r="B770" s="141"/>
      <c r="C770" s="141"/>
      <c r="D770" s="141"/>
      <c r="E770" s="141"/>
      <c r="F770" s="141"/>
      <c r="G770" s="141"/>
    </row>
    <row r="771" ht="15.75" customHeight="1">
      <c r="B771" s="141"/>
      <c r="C771" s="141"/>
      <c r="D771" s="141"/>
      <c r="E771" s="141"/>
      <c r="F771" s="141"/>
      <c r="G771" s="141"/>
    </row>
    <row r="772" ht="15.75" customHeight="1">
      <c r="B772" s="141"/>
      <c r="C772" s="141"/>
      <c r="D772" s="141"/>
      <c r="E772" s="141"/>
      <c r="F772" s="141"/>
      <c r="G772" s="141"/>
    </row>
    <row r="773" ht="15.75" customHeight="1">
      <c r="B773" s="141"/>
      <c r="C773" s="141"/>
      <c r="D773" s="141"/>
      <c r="E773" s="141"/>
      <c r="F773" s="141"/>
      <c r="G773" s="141"/>
    </row>
    <row r="774" ht="15.75" customHeight="1">
      <c r="B774" s="141"/>
      <c r="C774" s="141"/>
      <c r="D774" s="141"/>
      <c r="E774" s="141"/>
      <c r="F774" s="141"/>
      <c r="G774" s="141"/>
    </row>
    <row r="775" ht="15.75" customHeight="1">
      <c r="B775" s="141"/>
      <c r="C775" s="141"/>
      <c r="D775" s="141"/>
      <c r="E775" s="141"/>
      <c r="F775" s="141"/>
      <c r="G775" s="141"/>
    </row>
    <row r="776" ht="15.75" customHeight="1">
      <c r="B776" s="141"/>
      <c r="C776" s="141"/>
      <c r="D776" s="141"/>
      <c r="E776" s="141"/>
      <c r="F776" s="141"/>
      <c r="G776" s="141"/>
    </row>
    <row r="777" ht="15.75" customHeight="1">
      <c r="B777" s="141"/>
      <c r="C777" s="141"/>
      <c r="D777" s="141"/>
      <c r="E777" s="141"/>
      <c r="F777" s="141"/>
      <c r="G777" s="141"/>
    </row>
    <row r="778" ht="15.75" customHeight="1">
      <c r="B778" s="141"/>
      <c r="C778" s="141"/>
      <c r="D778" s="141"/>
      <c r="E778" s="141"/>
      <c r="F778" s="141"/>
      <c r="G778" s="141"/>
    </row>
    <row r="779" ht="15.75" customHeight="1">
      <c r="B779" s="141"/>
      <c r="C779" s="141"/>
      <c r="D779" s="141"/>
      <c r="E779" s="141"/>
      <c r="F779" s="141"/>
      <c r="G779" s="141"/>
    </row>
    <row r="780" ht="15.75" customHeight="1">
      <c r="B780" s="141"/>
      <c r="C780" s="141"/>
      <c r="D780" s="141"/>
      <c r="E780" s="141"/>
      <c r="F780" s="141"/>
      <c r="G780" s="141"/>
    </row>
    <row r="781" ht="15.75" customHeight="1">
      <c r="B781" s="141"/>
      <c r="C781" s="141"/>
      <c r="D781" s="141"/>
      <c r="E781" s="141"/>
      <c r="F781" s="141"/>
      <c r="G781" s="141"/>
    </row>
    <row r="782" ht="15.75" customHeight="1">
      <c r="B782" s="141"/>
      <c r="C782" s="141"/>
      <c r="D782" s="141"/>
      <c r="E782" s="141"/>
      <c r="F782" s="141"/>
      <c r="G782" s="141"/>
    </row>
    <row r="783" ht="15.75" customHeight="1">
      <c r="B783" s="141"/>
      <c r="C783" s="141"/>
      <c r="D783" s="141"/>
      <c r="E783" s="141"/>
      <c r="F783" s="141"/>
      <c r="G783" s="141"/>
    </row>
    <row r="784" ht="15.75" customHeight="1">
      <c r="B784" s="141"/>
      <c r="C784" s="141"/>
      <c r="D784" s="141"/>
      <c r="E784" s="141"/>
      <c r="F784" s="141"/>
      <c r="G784" s="141"/>
    </row>
    <row r="785" ht="15.75" customHeight="1">
      <c r="B785" s="141"/>
      <c r="C785" s="141"/>
      <c r="D785" s="141"/>
      <c r="E785" s="141"/>
      <c r="F785" s="141"/>
      <c r="G785" s="141"/>
    </row>
    <row r="786" ht="15.75" customHeight="1">
      <c r="B786" s="141"/>
      <c r="C786" s="141"/>
      <c r="D786" s="141"/>
      <c r="E786" s="141"/>
      <c r="F786" s="141"/>
      <c r="G786" s="141"/>
    </row>
    <row r="787" ht="15.75" customHeight="1">
      <c r="B787" s="141"/>
      <c r="C787" s="141"/>
      <c r="D787" s="141"/>
      <c r="E787" s="141"/>
      <c r="F787" s="141"/>
      <c r="G787" s="141"/>
    </row>
    <row r="788" ht="15.75" customHeight="1">
      <c r="B788" s="141"/>
      <c r="C788" s="141"/>
      <c r="D788" s="141"/>
      <c r="E788" s="141"/>
      <c r="F788" s="141"/>
      <c r="G788" s="141"/>
    </row>
    <row r="789" ht="15.75" customHeight="1">
      <c r="B789" s="141"/>
      <c r="C789" s="141"/>
      <c r="D789" s="141"/>
      <c r="E789" s="141"/>
      <c r="F789" s="141"/>
      <c r="G789" s="141"/>
    </row>
    <row r="790" ht="15.75" customHeight="1">
      <c r="B790" s="141"/>
      <c r="C790" s="141"/>
      <c r="D790" s="141"/>
      <c r="E790" s="141"/>
      <c r="F790" s="141"/>
      <c r="G790" s="141"/>
    </row>
    <row r="791" ht="15.75" customHeight="1">
      <c r="B791" s="141"/>
      <c r="C791" s="141"/>
      <c r="D791" s="141"/>
      <c r="E791" s="141"/>
      <c r="F791" s="141"/>
      <c r="G791" s="141"/>
    </row>
    <row r="792" ht="15.75" customHeight="1">
      <c r="B792" s="141"/>
      <c r="C792" s="141"/>
      <c r="D792" s="141"/>
      <c r="E792" s="141"/>
      <c r="F792" s="141"/>
      <c r="G792" s="141"/>
    </row>
    <row r="793" ht="15.75" customHeight="1">
      <c r="B793" s="141"/>
      <c r="C793" s="141"/>
      <c r="D793" s="141"/>
      <c r="E793" s="141"/>
      <c r="F793" s="141"/>
      <c r="G793" s="141"/>
    </row>
    <row r="794" ht="15.75" customHeight="1">
      <c r="B794" s="141"/>
      <c r="C794" s="141"/>
      <c r="D794" s="141"/>
      <c r="E794" s="141"/>
      <c r="F794" s="141"/>
      <c r="G794" s="141"/>
    </row>
    <row r="795" ht="15.75" customHeight="1">
      <c r="B795" s="141"/>
      <c r="C795" s="141"/>
      <c r="D795" s="141"/>
      <c r="E795" s="141"/>
      <c r="F795" s="141"/>
      <c r="G795" s="141"/>
    </row>
    <row r="796" ht="15.75" customHeight="1">
      <c r="B796" s="141"/>
      <c r="C796" s="141"/>
      <c r="D796" s="141"/>
      <c r="E796" s="141"/>
      <c r="F796" s="141"/>
      <c r="G796" s="141"/>
    </row>
    <row r="797" ht="15.75" customHeight="1">
      <c r="B797" s="141"/>
      <c r="C797" s="141"/>
      <c r="D797" s="141"/>
      <c r="E797" s="141"/>
      <c r="F797" s="141"/>
      <c r="G797" s="141"/>
    </row>
    <row r="798" ht="15.75" customHeight="1">
      <c r="B798" s="141"/>
      <c r="C798" s="141"/>
      <c r="D798" s="141"/>
      <c r="E798" s="141"/>
      <c r="F798" s="141"/>
      <c r="G798" s="141"/>
    </row>
    <row r="799" ht="15.75" customHeight="1">
      <c r="B799" s="141"/>
      <c r="C799" s="141"/>
      <c r="D799" s="141"/>
      <c r="E799" s="141"/>
      <c r="F799" s="141"/>
      <c r="G799" s="141"/>
    </row>
    <row r="800" ht="15.75" customHeight="1">
      <c r="B800" s="141"/>
      <c r="C800" s="141"/>
      <c r="D800" s="141"/>
      <c r="E800" s="141"/>
      <c r="F800" s="141"/>
      <c r="G800" s="141"/>
    </row>
    <row r="801" ht="15.75" customHeight="1">
      <c r="B801" s="141"/>
      <c r="C801" s="141"/>
      <c r="D801" s="141"/>
      <c r="E801" s="141"/>
      <c r="F801" s="141"/>
      <c r="G801" s="141"/>
    </row>
    <row r="802" ht="15.75" customHeight="1">
      <c r="B802" s="141"/>
      <c r="C802" s="141"/>
      <c r="D802" s="141"/>
      <c r="E802" s="141"/>
      <c r="F802" s="141"/>
      <c r="G802" s="141"/>
    </row>
    <row r="803" ht="15.75" customHeight="1">
      <c r="B803" s="141"/>
      <c r="C803" s="141"/>
      <c r="D803" s="141"/>
      <c r="E803" s="141"/>
      <c r="F803" s="141"/>
      <c r="G803" s="141"/>
    </row>
    <row r="804" ht="15.75" customHeight="1">
      <c r="B804" s="141"/>
      <c r="C804" s="141"/>
      <c r="D804" s="141"/>
      <c r="E804" s="141"/>
      <c r="F804" s="141"/>
      <c r="G804" s="141"/>
    </row>
    <row r="805" ht="15.75" customHeight="1">
      <c r="B805" s="141"/>
      <c r="C805" s="141"/>
      <c r="D805" s="141"/>
      <c r="E805" s="141"/>
      <c r="F805" s="141"/>
      <c r="G805" s="141"/>
    </row>
    <row r="806" ht="15.75" customHeight="1">
      <c r="B806" s="141"/>
      <c r="C806" s="141"/>
      <c r="D806" s="141"/>
      <c r="E806" s="141"/>
      <c r="F806" s="141"/>
      <c r="G806" s="141"/>
    </row>
    <row r="807" ht="15.75" customHeight="1">
      <c r="B807" s="141"/>
      <c r="C807" s="141"/>
      <c r="D807" s="141"/>
      <c r="E807" s="141"/>
      <c r="F807" s="141"/>
      <c r="G807" s="141"/>
    </row>
    <row r="808" ht="15.75" customHeight="1">
      <c r="B808" s="141"/>
      <c r="C808" s="141"/>
      <c r="D808" s="141"/>
      <c r="E808" s="141"/>
      <c r="F808" s="141"/>
      <c r="G808" s="141"/>
    </row>
    <row r="809" ht="15.75" customHeight="1">
      <c r="B809" s="141"/>
      <c r="C809" s="141"/>
      <c r="D809" s="141"/>
      <c r="E809" s="141"/>
      <c r="F809" s="141"/>
      <c r="G809" s="141"/>
    </row>
    <row r="810" ht="15.75" customHeight="1">
      <c r="B810" s="141"/>
      <c r="C810" s="141"/>
      <c r="D810" s="141"/>
      <c r="E810" s="141"/>
      <c r="F810" s="141"/>
      <c r="G810" s="141"/>
    </row>
    <row r="811" ht="15.75" customHeight="1">
      <c r="B811" s="141"/>
      <c r="C811" s="141"/>
      <c r="D811" s="141"/>
      <c r="E811" s="141"/>
      <c r="F811" s="141"/>
      <c r="G811" s="141"/>
    </row>
    <row r="812" ht="15.75" customHeight="1">
      <c r="B812" s="141"/>
      <c r="C812" s="141"/>
      <c r="D812" s="141"/>
      <c r="E812" s="141"/>
      <c r="F812" s="141"/>
      <c r="G812" s="141"/>
    </row>
    <row r="813" ht="15.75" customHeight="1">
      <c r="B813" s="141"/>
      <c r="C813" s="141"/>
      <c r="D813" s="141"/>
      <c r="E813" s="141"/>
      <c r="F813" s="141"/>
      <c r="G813" s="141"/>
    </row>
    <row r="814" ht="15.75" customHeight="1">
      <c r="B814" s="141"/>
      <c r="C814" s="141"/>
      <c r="D814" s="141"/>
      <c r="E814" s="141"/>
      <c r="F814" s="141"/>
      <c r="G814" s="141"/>
    </row>
    <row r="815" ht="15.75" customHeight="1">
      <c r="B815" s="141"/>
      <c r="C815" s="141"/>
      <c r="D815" s="141"/>
      <c r="E815" s="141"/>
      <c r="F815" s="141"/>
      <c r="G815" s="141"/>
    </row>
    <row r="816" ht="15.75" customHeight="1">
      <c r="B816" s="141"/>
      <c r="C816" s="141"/>
      <c r="D816" s="141"/>
      <c r="E816" s="141"/>
      <c r="F816" s="141"/>
      <c r="G816" s="141"/>
    </row>
    <row r="817" ht="15.75" customHeight="1">
      <c r="B817" s="141"/>
      <c r="C817" s="141"/>
      <c r="D817" s="141"/>
      <c r="E817" s="141"/>
      <c r="F817" s="141"/>
      <c r="G817" s="141"/>
    </row>
    <row r="818" ht="15.75" customHeight="1">
      <c r="B818" s="141"/>
      <c r="C818" s="141"/>
      <c r="D818" s="141"/>
      <c r="E818" s="141"/>
      <c r="F818" s="141"/>
      <c r="G818" s="141"/>
    </row>
    <row r="819" ht="15.75" customHeight="1">
      <c r="B819" s="141"/>
      <c r="C819" s="141"/>
      <c r="D819" s="141"/>
      <c r="E819" s="141"/>
      <c r="F819" s="141"/>
      <c r="G819" s="141"/>
    </row>
    <row r="820" ht="15.75" customHeight="1">
      <c r="B820" s="141"/>
      <c r="C820" s="141"/>
      <c r="D820" s="141"/>
      <c r="E820" s="141"/>
      <c r="F820" s="141"/>
      <c r="G820" s="141"/>
    </row>
    <row r="821" ht="15.75" customHeight="1">
      <c r="B821" s="141"/>
      <c r="C821" s="141"/>
      <c r="D821" s="141"/>
      <c r="E821" s="141"/>
      <c r="F821" s="141"/>
      <c r="G821" s="141"/>
    </row>
    <row r="822" ht="15.75" customHeight="1">
      <c r="B822" s="141"/>
      <c r="C822" s="141"/>
      <c r="D822" s="141"/>
      <c r="E822" s="141"/>
      <c r="F822" s="141"/>
      <c r="G822" s="141"/>
    </row>
    <row r="823" ht="15.75" customHeight="1">
      <c r="B823" s="141"/>
      <c r="C823" s="141"/>
      <c r="D823" s="141"/>
      <c r="E823" s="141"/>
      <c r="F823" s="141"/>
      <c r="G823" s="141"/>
    </row>
    <row r="824" ht="15.75" customHeight="1">
      <c r="B824" s="141"/>
      <c r="C824" s="141"/>
      <c r="D824" s="141"/>
      <c r="E824" s="141"/>
      <c r="F824" s="141"/>
      <c r="G824" s="141"/>
    </row>
    <row r="825" ht="15.75" customHeight="1">
      <c r="B825" s="141"/>
      <c r="C825" s="141"/>
      <c r="D825" s="141"/>
      <c r="E825" s="141"/>
      <c r="F825" s="141"/>
      <c r="G825" s="141"/>
    </row>
    <row r="826" ht="15.75" customHeight="1">
      <c r="B826" s="141"/>
      <c r="C826" s="141"/>
      <c r="D826" s="141"/>
      <c r="E826" s="141"/>
      <c r="F826" s="141"/>
      <c r="G826" s="141"/>
    </row>
    <row r="827" ht="15.75" customHeight="1">
      <c r="B827" s="141"/>
      <c r="C827" s="141"/>
      <c r="D827" s="141"/>
      <c r="E827" s="141"/>
      <c r="F827" s="141"/>
      <c r="G827" s="141"/>
    </row>
    <row r="828" ht="15.75" customHeight="1">
      <c r="B828" s="141"/>
      <c r="C828" s="141"/>
      <c r="D828" s="141"/>
      <c r="E828" s="141"/>
      <c r="F828" s="141"/>
      <c r="G828" s="141"/>
    </row>
    <row r="829" ht="15.75" customHeight="1">
      <c r="B829" s="141"/>
      <c r="C829" s="141"/>
      <c r="D829" s="141"/>
      <c r="E829" s="141"/>
      <c r="F829" s="141"/>
      <c r="G829" s="141"/>
    </row>
    <row r="830" ht="15.75" customHeight="1">
      <c r="B830" s="141"/>
      <c r="C830" s="141"/>
      <c r="D830" s="141"/>
      <c r="E830" s="141"/>
      <c r="F830" s="141"/>
      <c r="G830" s="141"/>
    </row>
    <row r="831" ht="15.75" customHeight="1">
      <c r="B831" s="141"/>
      <c r="C831" s="141"/>
      <c r="D831" s="141"/>
      <c r="E831" s="141"/>
      <c r="F831" s="141"/>
      <c r="G831" s="141"/>
    </row>
    <row r="832" ht="15.75" customHeight="1">
      <c r="B832" s="141"/>
      <c r="C832" s="141"/>
      <c r="D832" s="141"/>
      <c r="E832" s="141"/>
      <c r="F832" s="141"/>
      <c r="G832" s="141"/>
    </row>
    <row r="833" ht="15.75" customHeight="1">
      <c r="B833" s="141"/>
      <c r="C833" s="141"/>
      <c r="D833" s="141"/>
      <c r="E833" s="141"/>
      <c r="F833" s="141"/>
      <c r="G833" s="141"/>
    </row>
    <row r="834" ht="15.75" customHeight="1">
      <c r="B834" s="141"/>
      <c r="C834" s="141"/>
      <c r="D834" s="141"/>
      <c r="E834" s="141"/>
      <c r="F834" s="141"/>
      <c r="G834" s="141"/>
    </row>
    <row r="835" ht="15.75" customHeight="1">
      <c r="B835" s="141"/>
      <c r="C835" s="141"/>
      <c r="D835" s="141"/>
      <c r="E835" s="141"/>
      <c r="F835" s="141"/>
      <c r="G835" s="141"/>
    </row>
    <row r="836" ht="15.75" customHeight="1">
      <c r="B836" s="141"/>
      <c r="C836" s="141"/>
      <c r="D836" s="141"/>
      <c r="E836" s="141"/>
      <c r="F836" s="141"/>
      <c r="G836" s="141"/>
    </row>
    <row r="837" ht="15.75" customHeight="1">
      <c r="B837" s="141"/>
      <c r="C837" s="141"/>
      <c r="D837" s="141"/>
      <c r="E837" s="141"/>
      <c r="F837" s="141"/>
      <c r="G837" s="141"/>
    </row>
    <row r="838" ht="15.75" customHeight="1">
      <c r="B838" s="141"/>
      <c r="C838" s="141"/>
      <c r="D838" s="141"/>
      <c r="E838" s="141"/>
      <c r="F838" s="141"/>
      <c r="G838" s="141"/>
    </row>
    <row r="839" ht="15.75" customHeight="1">
      <c r="B839" s="141"/>
      <c r="C839" s="141"/>
      <c r="D839" s="141"/>
      <c r="E839" s="141"/>
      <c r="F839" s="141"/>
      <c r="G839" s="141"/>
    </row>
    <row r="840" ht="15.75" customHeight="1">
      <c r="B840" s="141"/>
      <c r="C840" s="141"/>
      <c r="D840" s="141"/>
      <c r="E840" s="141"/>
      <c r="F840" s="141"/>
      <c r="G840" s="141"/>
    </row>
    <row r="841" ht="15.75" customHeight="1">
      <c r="B841" s="141"/>
      <c r="C841" s="141"/>
      <c r="D841" s="141"/>
      <c r="E841" s="141"/>
      <c r="F841" s="141"/>
      <c r="G841" s="141"/>
    </row>
    <row r="842" ht="15.75" customHeight="1">
      <c r="B842" s="141"/>
      <c r="C842" s="141"/>
      <c r="D842" s="141"/>
      <c r="E842" s="141"/>
      <c r="F842" s="141"/>
      <c r="G842" s="141"/>
    </row>
    <row r="843" ht="15.75" customHeight="1">
      <c r="B843" s="141"/>
      <c r="C843" s="141"/>
      <c r="D843" s="141"/>
      <c r="E843" s="141"/>
      <c r="F843" s="141"/>
      <c r="G843" s="141"/>
    </row>
    <row r="844" ht="15.75" customHeight="1">
      <c r="B844" s="141"/>
      <c r="C844" s="141"/>
      <c r="D844" s="141"/>
      <c r="E844" s="141"/>
      <c r="F844" s="141"/>
      <c r="G844" s="141"/>
    </row>
    <row r="845" ht="15.75" customHeight="1">
      <c r="B845" s="141"/>
      <c r="C845" s="141"/>
      <c r="D845" s="141"/>
      <c r="E845" s="141"/>
      <c r="F845" s="141"/>
      <c r="G845" s="141"/>
    </row>
    <row r="846" ht="15.75" customHeight="1">
      <c r="B846" s="141"/>
      <c r="C846" s="141"/>
      <c r="D846" s="141"/>
      <c r="E846" s="141"/>
      <c r="F846" s="141"/>
      <c r="G846" s="141"/>
    </row>
    <row r="847" ht="15.75" customHeight="1">
      <c r="B847" s="141"/>
      <c r="C847" s="141"/>
      <c r="D847" s="141"/>
      <c r="E847" s="141"/>
      <c r="F847" s="141"/>
      <c r="G847" s="141"/>
    </row>
    <row r="848" ht="15.75" customHeight="1">
      <c r="B848" s="141"/>
      <c r="C848" s="141"/>
      <c r="D848" s="141"/>
      <c r="E848" s="141"/>
      <c r="F848" s="141"/>
      <c r="G848" s="141"/>
    </row>
    <row r="849" ht="15.75" customHeight="1">
      <c r="B849" s="141"/>
      <c r="C849" s="141"/>
      <c r="D849" s="141"/>
      <c r="E849" s="141"/>
      <c r="F849" s="141"/>
      <c r="G849" s="141"/>
    </row>
    <row r="850" ht="15.75" customHeight="1">
      <c r="B850" s="141"/>
      <c r="C850" s="141"/>
      <c r="D850" s="141"/>
      <c r="E850" s="141"/>
      <c r="F850" s="141"/>
      <c r="G850" s="141"/>
    </row>
    <row r="851" ht="15.75" customHeight="1">
      <c r="B851" s="141"/>
      <c r="C851" s="141"/>
      <c r="D851" s="141"/>
      <c r="E851" s="141"/>
      <c r="F851" s="141"/>
      <c r="G851" s="141"/>
    </row>
    <row r="852" ht="15.75" customHeight="1">
      <c r="B852" s="141"/>
      <c r="C852" s="141"/>
      <c r="D852" s="141"/>
      <c r="E852" s="141"/>
      <c r="F852" s="141"/>
      <c r="G852" s="141"/>
    </row>
    <row r="853" ht="15.75" customHeight="1">
      <c r="B853" s="141"/>
      <c r="C853" s="141"/>
      <c r="D853" s="141"/>
      <c r="E853" s="141"/>
      <c r="F853" s="141"/>
      <c r="G853" s="141"/>
    </row>
    <row r="854" ht="15.75" customHeight="1">
      <c r="B854" s="141"/>
      <c r="C854" s="141"/>
      <c r="D854" s="141"/>
      <c r="E854" s="141"/>
      <c r="F854" s="141"/>
      <c r="G854" s="141"/>
    </row>
    <row r="855" ht="15.75" customHeight="1">
      <c r="B855" s="141"/>
      <c r="C855" s="141"/>
      <c r="D855" s="141"/>
      <c r="E855" s="141"/>
      <c r="F855" s="141"/>
      <c r="G855" s="141"/>
    </row>
    <row r="856" ht="15.75" customHeight="1">
      <c r="B856" s="141"/>
      <c r="C856" s="141"/>
      <c r="D856" s="141"/>
      <c r="E856" s="141"/>
      <c r="F856" s="141"/>
      <c r="G856" s="141"/>
    </row>
    <row r="857" ht="15.75" customHeight="1">
      <c r="B857" s="141"/>
      <c r="C857" s="141"/>
      <c r="D857" s="141"/>
      <c r="E857" s="141"/>
      <c r="F857" s="141"/>
      <c r="G857" s="141"/>
    </row>
    <row r="858" ht="15.75" customHeight="1">
      <c r="B858" s="141"/>
      <c r="C858" s="141"/>
      <c r="D858" s="141"/>
      <c r="E858" s="141"/>
      <c r="F858" s="141"/>
      <c r="G858" s="141"/>
    </row>
    <row r="859" ht="15.75" customHeight="1">
      <c r="B859" s="141"/>
      <c r="C859" s="141"/>
      <c r="D859" s="141"/>
      <c r="E859" s="141"/>
      <c r="F859" s="141"/>
      <c r="G859" s="141"/>
    </row>
    <row r="860" ht="15.75" customHeight="1">
      <c r="B860" s="141"/>
      <c r="C860" s="141"/>
      <c r="D860" s="141"/>
      <c r="E860" s="141"/>
      <c r="F860" s="141"/>
      <c r="G860" s="141"/>
    </row>
    <row r="861" ht="15.75" customHeight="1">
      <c r="B861" s="141"/>
      <c r="C861" s="141"/>
      <c r="D861" s="141"/>
      <c r="E861" s="141"/>
      <c r="F861" s="141"/>
      <c r="G861" s="141"/>
    </row>
    <row r="862" ht="15.75" customHeight="1">
      <c r="B862" s="141"/>
      <c r="C862" s="141"/>
      <c r="D862" s="141"/>
      <c r="E862" s="141"/>
      <c r="F862" s="141"/>
      <c r="G862" s="141"/>
    </row>
    <row r="863" ht="15.75" customHeight="1">
      <c r="B863" s="141"/>
      <c r="C863" s="141"/>
      <c r="D863" s="141"/>
      <c r="E863" s="141"/>
      <c r="F863" s="141"/>
      <c r="G863" s="141"/>
    </row>
    <row r="864" ht="15.75" customHeight="1">
      <c r="B864" s="141"/>
      <c r="C864" s="141"/>
      <c r="D864" s="141"/>
      <c r="E864" s="141"/>
      <c r="F864" s="141"/>
      <c r="G864" s="141"/>
    </row>
    <row r="865" ht="15.75" customHeight="1">
      <c r="B865" s="141"/>
      <c r="C865" s="141"/>
      <c r="D865" s="141"/>
      <c r="E865" s="141"/>
      <c r="F865" s="141"/>
      <c r="G865" s="141"/>
    </row>
    <row r="866" ht="15.75" customHeight="1">
      <c r="B866" s="141"/>
      <c r="C866" s="141"/>
      <c r="D866" s="141"/>
      <c r="E866" s="141"/>
      <c r="F866" s="141"/>
      <c r="G866" s="141"/>
    </row>
    <row r="867" ht="15.75" customHeight="1">
      <c r="B867" s="141"/>
      <c r="C867" s="141"/>
      <c r="D867" s="141"/>
      <c r="E867" s="141"/>
      <c r="F867" s="141"/>
      <c r="G867" s="141"/>
    </row>
    <row r="868" ht="15.75" customHeight="1">
      <c r="B868" s="141"/>
      <c r="C868" s="141"/>
      <c r="D868" s="141"/>
      <c r="E868" s="141"/>
      <c r="F868" s="141"/>
      <c r="G868" s="141"/>
    </row>
    <row r="869" ht="15.75" customHeight="1">
      <c r="B869" s="141"/>
      <c r="C869" s="141"/>
      <c r="D869" s="141"/>
      <c r="E869" s="141"/>
      <c r="F869" s="141"/>
      <c r="G869" s="141"/>
    </row>
    <row r="870" ht="15.75" customHeight="1">
      <c r="B870" s="141"/>
      <c r="C870" s="141"/>
      <c r="D870" s="141"/>
      <c r="E870" s="141"/>
      <c r="F870" s="141"/>
      <c r="G870" s="141"/>
    </row>
    <row r="871" ht="15.75" customHeight="1">
      <c r="B871" s="141"/>
      <c r="C871" s="141"/>
      <c r="D871" s="141"/>
      <c r="E871" s="141"/>
      <c r="F871" s="141"/>
      <c r="G871" s="141"/>
    </row>
    <row r="872" ht="15.75" customHeight="1">
      <c r="B872" s="141"/>
      <c r="C872" s="141"/>
      <c r="D872" s="141"/>
      <c r="E872" s="141"/>
      <c r="F872" s="141"/>
      <c r="G872" s="141"/>
    </row>
    <row r="873" ht="15.75" customHeight="1">
      <c r="B873" s="141"/>
      <c r="C873" s="141"/>
      <c r="D873" s="141"/>
      <c r="E873" s="141"/>
      <c r="F873" s="141"/>
      <c r="G873" s="141"/>
    </row>
    <row r="874" ht="15.75" customHeight="1">
      <c r="B874" s="141"/>
      <c r="C874" s="141"/>
      <c r="D874" s="141"/>
      <c r="E874" s="141"/>
      <c r="F874" s="141"/>
      <c r="G874" s="141"/>
    </row>
    <row r="875" ht="15.75" customHeight="1">
      <c r="B875" s="141"/>
      <c r="C875" s="141"/>
      <c r="D875" s="141"/>
      <c r="E875" s="141"/>
      <c r="F875" s="141"/>
      <c r="G875" s="141"/>
    </row>
    <row r="876" ht="15.75" customHeight="1">
      <c r="B876" s="141"/>
      <c r="C876" s="141"/>
      <c r="D876" s="141"/>
      <c r="E876" s="141"/>
      <c r="F876" s="141"/>
      <c r="G876" s="141"/>
    </row>
    <row r="877" ht="15.75" customHeight="1">
      <c r="B877" s="141"/>
      <c r="C877" s="141"/>
      <c r="D877" s="141"/>
      <c r="E877" s="141"/>
      <c r="F877" s="141"/>
      <c r="G877" s="141"/>
    </row>
    <row r="878" ht="15.75" customHeight="1">
      <c r="B878" s="141"/>
      <c r="C878" s="141"/>
      <c r="D878" s="141"/>
      <c r="E878" s="141"/>
      <c r="F878" s="141"/>
      <c r="G878" s="141"/>
    </row>
    <row r="879" ht="15.75" customHeight="1">
      <c r="B879" s="141"/>
      <c r="C879" s="141"/>
      <c r="D879" s="141"/>
      <c r="E879" s="141"/>
      <c r="F879" s="141"/>
      <c r="G879" s="141"/>
    </row>
    <row r="880" ht="15.75" customHeight="1">
      <c r="B880" s="141"/>
      <c r="C880" s="141"/>
      <c r="D880" s="141"/>
      <c r="E880" s="141"/>
      <c r="F880" s="141"/>
      <c r="G880" s="141"/>
    </row>
    <row r="881" ht="15.75" customHeight="1">
      <c r="B881" s="141"/>
      <c r="C881" s="141"/>
      <c r="D881" s="141"/>
      <c r="E881" s="141"/>
      <c r="F881" s="141"/>
      <c r="G881" s="141"/>
    </row>
    <row r="882" ht="15.75" customHeight="1">
      <c r="B882" s="141"/>
      <c r="C882" s="141"/>
      <c r="D882" s="141"/>
      <c r="E882" s="141"/>
      <c r="F882" s="141"/>
      <c r="G882" s="141"/>
    </row>
    <row r="883" ht="15.75" customHeight="1">
      <c r="B883" s="141"/>
      <c r="C883" s="141"/>
      <c r="D883" s="141"/>
      <c r="E883" s="141"/>
      <c r="F883" s="141"/>
      <c r="G883" s="141"/>
    </row>
    <row r="884" ht="15.75" customHeight="1">
      <c r="B884" s="141"/>
      <c r="C884" s="141"/>
      <c r="D884" s="141"/>
      <c r="E884" s="141"/>
      <c r="F884" s="141"/>
      <c r="G884" s="141"/>
    </row>
    <row r="885" ht="15.75" customHeight="1">
      <c r="B885" s="141"/>
      <c r="C885" s="141"/>
      <c r="D885" s="141"/>
      <c r="E885" s="141"/>
      <c r="F885" s="141"/>
      <c r="G885" s="141"/>
    </row>
    <row r="886" ht="15.75" customHeight="1">
      <c r="B886" s="141"/>
      <c r="C886" s="141"/>
      <c r="D886" s="141"/>
      <c r="E886" s="141"/>
      <c r="F886" s="141"/>
      <c r="G886" s="141"/>
    </row>
    <row r="887" ht="15.75" customHeight="1">
      <c r="B887" s="141"/>
      <c r="C887" s="141"/>
      <c r="D887" s="141"/>
      <c r="E887" s="141"/>
      <c r="F887" s="141"/>
      <c r="G887" s="141"/>
    </row>
    <row r="888" ht="15.75" customHeight="1">
      <c r="B888" s="141"/>
      <c r="C888" s="141"/>
      <c r="D888" s="141"/>
      <c r="E888" s="141"/>
      <c r="F888" s="141"/>
      <c r="G888" s="141"/>
    </row>
    <row r="889" ht="15.75" customHeight="1">
      <c r="B889" s="141"/>
      <c r="C889" s="141"/>
      <c r="D889" s="141"/>
      <c r="E889" s="141"/>
      <c r="F889" s="141"/>
      <c r="G889" s="141"/>
    </row>
    <row r="890" ht="15.75" customHeight="1">
      <c r="B890" s="141"/>
      <c r="C890" s="141"/>
      <c r="D890" s="141"/>
      <c r="E890" s="141"/>
      <c r="F890" s="141"/>
      <c r="G890" s="141"/>
    </row>
    <row r="891" ht="15.75" customHeight="1">
      <c r="B891" s="141"/>
      <c r="C891" s="141"/>
      <c r="D891" s="141"/>
      <c r="E891" s="141"/>
      <c r="F891" s="141"/>
      <c r="G891" s="141"/>
    </row>
    <row r="892" ht="15.75" customHeight="1">
      <c r="B892" s="141"/>
      <c r="C892" s="141"/>
      <c r="D892" s="141"/>
      <c r="E892" s="141"/>
      <c r="F892" s="141"/>
      <c r="G892" s="141"/>
    </row>
    <row r="893" ht="15.75" customHeight="1">
      <c r="B893" s="141"/>
      <c r="C893" s="141"/>
      <c r="D893" s="141"/>
      <c r="E893" s="141"/>
      <c r="F893" s="141"/>
      <c r="G893" s="141"/>
    </row>
    <row r="894" ht="15.75" customHeight="1">
      <c r="B894" s="141"/>
      <c r="C894" s="141"/>
      <c r="D894" s="141"/>
      <c r="E894" s="141"/>
      <c r="F894" s="141"/>
      <c r="G894" s="141"/>
    </row>
    <row r="895" ht="15.75" customHeight="1">
      <c r="B895" s="141"/>
      <c r="C895" s="141"/>
      <c r="D895" s="141"/>
      <c r="E895" s="141"/>
      <c r="F895" s="141"/>
      <c r="G895" s="141"/>
    </row>
    <row r="896" ht="15.75" customHeight="1">
      <c r="B896" s="141"/>
      <c r="C896" s="141"/>
      <c r="D896" s="141"/>
      <c r="E896" s="141"/>
      <c r="F896" s="141"/>
      <c r="G896" s="141"/>
    </row>
    <row r="897" ht="15.75" customHeight="1">
      <c r="B897" s="141"/>
      <c r="C897" s="141"/>
      <c r="D897" s="141"/>
      <c r="E897" s="141"/>
      <c r="F897" s="141"/>
      <c r="G897" s="141"/>
    </row>
    <row r="898" ht="15.75" customHeight="1">
      <c r="B898" s="141"/>
      <c r="C898" s="141"/>
      <c r="D898" s="141"/>
      <c r="E898" s="141"/>
      <c r="F898" s="141"/>
      <c r="G898" s="141"/>
    </row>
    <row r="899" ht="15.75" customHeight="1">
      <c r="B899" s="141"/>
      <c r="C899" s="141"/>
      <c r="D899" s="141"/>
      <c r="E899" s="141"/>
      <c r="F899" s="141"/>
      <c r="G899" s="141"/>
    </row>
    <row r="900" ht="15.75" customHeight="1">
      <c r="B900" s="141"/>
      <c r="C900" s="141"/>
      <c r="D900" s="141"/>
      <c r="E900" s="141"/>
      <c r="F900" s="141"/>
      <c r="G900" s="141"/>
    </row>
    <row r="901" ht="15.75" customHeight="1">
      <c r="B901" s="141"/>
      <c r="C901" s="141"/>
      <c r="D901" s="141"/>
      <c r="E901" s="141"/>
      <c r="F901" s="141"/>
      <c r="G901" s="141"/>
    </row>
    <row r="902" ht="15.75" customHeight="1">
      <c r="B902" s="141"/>
      <c r="C902" s="141"/>
      <c r="D902" s="141"/>
      <c r="E902" s="141"/>
      <c r="F902" s="141"/>
      <c r="G902" s="141"/>
    </row>
    <row r="903" ht="15.75" customHeight="1">
      <c r="B903" s="141"/>
      <c r="C903" s="141"/>
      <c r="D903" s="141"/>
      <c r="E903" s="141"/>
      <c r="F903" s="141"/>
      <c r="G903" s="141"/>
    </row>
    <row r="904" ht="15.75" customHeight="1">
      <c r="B904" s="141"/>
      <c r="C904" s="141"/>
      <c r="D904" s="141"/>
      <c r="E904" s="141"/>
      <c r="F904" s="141"/>
      <c r="G904" s="141"/>
    </row>
    <row r="905" ht="15.75" customHeight="1">
      <c r="B905" s="141"/>
      <c r="C905" s="141"/>
      <c r="D905" s="141"/>
      <c r="E905" s="141"/>
      <c r="F905" s="141"/>
      <c r="G905" s="141"/>
    </row>
    <row r="906" ht="15.75" customHeight="1">
      <c r="B906" s="141"/>
      <c r="C906" s="141"/>
      <c r="D906" s="141"/>
      <c r="E906" s="141"/>
      <c r="F906" s="141"/>
      <c r="G906" s="141"/>
    </row>
    <row r="907" ht="15.75" customHeight="1">
      <c r="B907" s="141"/>
      <c r="C907" s="141"/>
      <c r="D907" s="141"/>
      <c r="E907" s="141"/>
      <c r="F907" s="141"/>
      <c r="G907" s="141"/>
    </row>
    <row r="908" ht="15.75" customHeight="1">
      <c r="B908" s="141"/>
      <c r="C908" s="141"/>
      <c r="D908" s="141"/>
      <c r="E908" s="141"/>
      <c r="F908" s="141"/>
      <c r="G908" s="141"/>
    </row>
    <row r="909" ht="15.75" customHeight="1">
      <c r="B909" s="141"/>
      <c r="C909" s="141"/>
      <c r="D909" s="141"/>
      <c r="E909" s="141"/>
      <c r="F909" s="141"/>
      <c r="G909" s="141"/>
    </row>
    <row r="910" ht="15.75" customHeight="1">
      <c r="B910" s="141"/>
      <c r="C910" s="141"/>
      <c r="D910" s="141"/>
      <c r="E910" s="141"/>
      <c r="F910" s="141"/>
      <c r="G910" s="141"/>
    </row>
    <row r="911" ht="15.75" customHeight="1">
      <c r="B911" s="141"/>
      <c r="C911" s="141"/>
      <c r="D911" s="141"/>
      <c r="E911" s="141"/>
      <c r="F911" s="141"/>
      <c r="G911" s="141"/>
    </row>
    <row r="912" ht="15.75" customHeight="1">
      <c r="B912" s="141"/>
      <c r="C912" s="141"/>
      <c r="D912" s="141"/>
      <c r="E912" s="141"/>
      <c r="F912" s="141"/>
      <c r="G912" s="141"/>
    </row>
    <row r="913" ht="15.75" customHeight="1">
      <c r="B913" s="141"/>
      <c r="C913" s="141"/>
      <c r="D913" s="141"/>
      <c r="E913" s="141"/>
      <c r="F913" s="141"/>
      <c r="G913" s="141"/>
    </row>
    <row r="914" ht="15.75" customHeight="1">
      <c r="B914" s="141"/>
      <c r="C914" s="141"/>
      <c r="D914" s="141"/>
      <c r="E914" s="141"/>
      <c r="F914" s="141"/>
      <c r="G914" s="141"/>
    </row>
    <row r="915" ht="15.75" customHeight="1">
      <c r="B915" s="141"/>
      <c r="C915" s="141"/>
      <c r="D915" s="141"/>
      <c r="E915" s="141"/>
      <c r="F915" s="141"/>
      <c r="G915" s="141"/>
    </row>
    <row r="916" ht="15.75" customHeight="1">
      <c r="B916" s="141"/>
      <c r="C916" s="141"/>
      <c r="D916" s="141"/>
      <c r="E916" s="141"/>
      <c r="F916" s="141"/>
      <c r="G916" s="141"/>
    </row>
    <row r="917" ht="15.75" customHeight="1">
      <c r="B917" s="141"/>
      <c r="C917" s="141"/>
      <c r="D917" s="141"/>
      <c r="E917" s="141"/>
      <c r="F917" s="141"/>
      <c r="G917" s="141"/>
    </row>
    <row r="918" ht="15.75" customHeight="1">
      <c r="B918" s="141"/>
      <c r="C918" s="141"/>
      <c r="D918" s="141"/>
      <c r="E918" s="141"/>
      <c r="F918" s="141"/>
      <c r="G918" s="141"/>
    </row>
    <row r="919" ht="15.75" customHeight="1">
      <c r="B919" s="141"/>
      <c r="C919" s="141"/>
      <c r="D919" s="141"/>
      <c r="E919" s="141"/>
      <c r="F919" s="141"/>
      <c r="G919" s="141"/>
    </row>
    <row r="920" ht="15.75" customHeight="1">
      <c r="B920" s="141"/>
      <c r="C920" s="141"/>
      <c r="D920" s="141"/>
      <c r="E920" s="141"/>
      <c r="F920" s="141"/>
      <c r="G920" s="141"/>
    </row>
    <row r="921" ht="15.75" customHeight="1">
      <c r="B921" s="141"/>
      <c r="C921" s="141"/>
      <c r="D921" s="141"/>
      <c r="E921" s="141"/>
      <c r="F921" s="141"/>
      <c r="G921" s="141"/>
    </row>
    <row r="922" ht="15.75" customHeight="1">
      <c r="B922" s="141"/>
      <c r="C922" s="141"/>
      <c r="D922" s="141"/>
      <c r="E922" s="141"/>
      <c r="F922" s="141"/>
      <c r="G922" s="141"/>
    </row>
    <row r="923" ht="15.75" customHeight="1">
      <c r="B923" s="141"/>
      <c r="C923" s="141"/>
      <c r="D923" s="141"/>
      <c r="E923" s="141"/>
      <c r="F923" s="141"/>
      <c r="G923" s="141"/>
    </row>
    <row r="924" ht="15.75" customHeight="1">
      <c r="B924" s="141"/>
      <c r="C924" s="141"/>
      <c r="D924" s="141"/>
      <c r="E924" s="141"/>
      <c r="F924" s="141"/>
      <c r="G924" s="141"/>
    </row>
    <row r="925" ht="15.75" customHeight="1">
      <c r="B925" s="141"/>
      <c r="C925" s="141"/>
      <c r="D925" s="141"/>
      <c r="E925" s="141"/>
      <c r="F925" s="141"/>
      <c r="G925" s="141"/>
    </row>
    <row r="926" ht="15.75" customHeight="1">
      <c r="B926" s="141"/>
      <c r="C926" s="141"/>
      <c r="D926" s="141"/>
      <c r="E926" s="141"/>
      <c r="F926" s="141"/>
      <c r="G926" s="141"/>
    </row>
    <row r="927" ht="15.75" customHeight="1">
      <c r="B927" s="141"/>
      <c r="C927" s="141"/>
      <c r="D927" s="141"/>
      <c r="E927" s="141"/>
      <c r="F927" s="141"/>
      <c r="G927" s="141"/>
    </row>
    <row r="928" ht="15.75" customHeight="1">
      <c r="B928" s="141"/>
      <c r="C928" s="141"/>
      <c r="D928" s="141"/>
      <c r="E928" s="141"/>
      <c r="F928" s="141"/>
      <c r="G928" s="141"/>
    </row>
    <row r="929" ht="15.75" customHeight="1">
      <c r="B929" s="141"/>
      <c r="C929" s="141"/>
      <c r="D929" s="141"/>
      <c r="E929" s="141"/>
      <c r="F929" s="141"/>
      <c r="G929" s="141"/>
    </row>
    <row r="930" ht="15.75" customHeight="1">
      <c r="B930" s="141"/>
      <c r="C930" s="141"/>
      <c r="D930" s="141"/>
      <c r="E930" s="141"/>
      <c r="F930" s="141"/>
      <c r="G930" s="141"/>
    </row>
    <row r="931" ht="15.75" customHeight="1">
      <c r="B931" s="141"/>
      <c r="C931" s="141"/>
      <c r="D931" s="141"/>
      <c r="E931" s="141"/>
      <c r="F931" s="141"/>
      <c r="G931" s="141"/>
    </row>
    <row r="932" ht="15.75" customHeight="1">
      <c r="B932" s="141"/>
      <c r="C932" s="141"/>
      <c r="D932" s="141"/>
      <c r="E932" s="141"/>
      <c r="F932" s="141"/>
      <c r="G932" s="141"/>
    </row>
    <row r="933" ht="15.75" customHeight="1">
      <c r="B933" s="141"/>
      <c r="C933" s="141"/>
      <c r="D933" s="141"/>
      <c r="E933" s="141"/>
      <c r="F933" s="141"/>
      <c r="G933" s="141"/>
    </row>
    <row r="934" ht="15.75" customHeight="1">
      <c r="B934" s="141"/>
      <c r="C934" s="141"/>
      <c r="D934" s="141"/>
      <c r="E934" s="141"/>
      <c r="F934" s="141"/>
      <c r="G934" s="141"/>
    </row>
    <row r="935" ht="15.75" customHeight="1">
      <c r="B935" s="141"/>
      <c r="C935" s="141"/>
      <c r="D935" s="141"/>
      <c r="E935" s="141"/>
      <c r="F935" s="141"/>
      <c r="G935" s="141"/>
    </row>
    <row r="936" ht="15.75" customHeight="1">
      <c r="B936" s="141"/>
      <c r="C936" s="141"/>
      <c r="D936" s="141"/>
      <c r="E936" s="141"/>
      <c r="F936" s="141"/>
      <c r="G936" s="141"/>
    </row>
    <row r="937" ht="15.75" customHeight="1">
      <c r="B937" s="141"/>
      <c r="C937" s="141"/>
      <c r="D937" s="141"/>
      <c r="E937" s="141"/>
      <c r="F937" s="141"/>
      <c r="G937" s="141"/>
    </row>
    <row r="938" ht="15.75" customHeight="1">
      <c r="B938" s="141"/>
      <c r="C938" s="141"/>
      <c r="D938" s="141"/>
      <c r="E938" s="141"/>
      <c r="F938" s="141"/>
      <c r="G938" s="141"/>
    </row>
    <row r="939" ht="15.75" customHeight="1">
      <c r="B939" s="141"/>
      <c r="C939" s="141"/>
      <c r="D939" s="141"/>
      <c r="E939" s="141"/>
      <c r="F939" s="141"/>
      <c r="G939" s="141"/>
    </row>
    <row r="940" ht="15.75" customHeight="1">
      <c r="B940" s="141"/>
      <c r="C940" s="141"/>
      <c r="D940" s="141"/>
      <c r="E940" s="141"/>
      <c r="F940" s="141"/>
      <c r="G940" s="141"/>
    </row>
    <row r="941" ht="15.75" customHeight="1">
      <c r="B941" s="141"/>
      <c r="C941" s="141"/>
      <c r="D941" s="141"/>
      <c r="E941" s="141"/>
      <c r="F941" s="141"/>
      <c r="G941" s="141"/>
    </row>
    <row r="942" ht="15.75" customHeight="1">
      <c r="B942" s="141"/>
      <c r="C942" s="141"/>
      <c r="D942" s="141"/>
      <c r="E942" s="141"/>
      <c r="F942" s="141"/>
      <c r="G942" s="141"/>
    </row>
    <row r="943" ht="15.75" customHeight="1">
      <c r="B943" s="141"/>
      <c r="C943" s="141"/>
      <c r="D943" s="141"/>
      <c r="E943" s="141"/>
      <c r="F943" s="141"/>
      <c r="G943" s="141"/>
    </row>
    <row r="944" ht="15.75" customHeight="1">
      <c r="B944" s="141"/>
      <c r="C944" s="141"/>
      <c r="D944" s="141"/>
      <c r="E944" s="141"/>
      <c r="F944" s="141"/>
      <c r="G944" s="141"/>
    </row>
    <row r="945" ht="15.75" customHeight="1">
      <c r="B945" s="141"/>
      <c r="C945" s="141"/>
      <c r="D945" s="141"/>
      <c r="E945" s="141"/>
      <c r="F945" s="141"/>
      <c r="G945" s="141"/>
    </row>
    <row r="946" ht="15.75" customHeight="1">
      <c r="B946" s="141"/>
      <c r="C946" s="141"/>
      <c r="D946" s="141"/>
      <c r="E946" s="141"/>
      <c r="F946" s="141"/>
      <c r="G946" s="141"/>
    </row>
    <row r="947" ht="15.75" customHeight="1">
      <c r="B947" s="141"/>
      <c r="C947" s="141"/>
      <c r="D947" s="141"/>
      <c r="E947" s="141"/>
      <c r="F947" s="141"/>
      <c r="G947" s="141"/>
    </row>
    <row r="948" ht="15.75" customHeight="1">
      <c r="B948" s="141"/>
      <c r="C948" s="141"/>
      <c r="D948" s="141"/>
      <c r="E948" s="141"/>
      <c r="F948" s="141"/>
      <c r="G948" s="141"/>
    </row>
    <row r="949" ht="15.75" customHeight="1">
      <c r="B949" s="141"/>
      <c r="C949" s="141"/>
      <c r="D949" s="141"/>
      <c r="E949" s="141"/>
      <c r="F949" s="141"/>
      <c r="G949" s="141"/>
    </row>
    <row r="950" ht="15.75" customHeight="1">
      <c r="B950" s="141"/>
      <c r="C950" s="141"/>
      <c r="D950" s="141"/>
      <c r="E950" s="141"/>
      <c r="F950" s="141"/>
      <c r="G950" s="141"/>
    </row>
    <row r="951" ht="15.75" customHeight="1">
      <c r="B951" s="141"/>
      <c r="C951" s="141"/>
      <c r="D951" s="141"/>
      <c r="E951" s="141"/>
      <c r="F951" s="141"/>
      <c r="G951" s="141"/>
    </row>
    <row r="952" ht="15.75" customHeight="1">
      <c r="B952" s="141"/>
      <c r="C952" s="141"/>
      <c r="D952" s="141"/>
      <c r="E952" s="141"/>
      <c r="F952" s="141"/>
      <c r="G952" s="141"/>
    </row>
    <row r="953" ht="15.75" customHeight="1">
      <c r="B953" s="141"/>
      <c r="C953" s="141"/>
      <c r="D953" s="141"/>
      <c r="E953" s="141"/>
      <c r="F953" s="141"/>
      <c r="G953" s="141"/>
    </row>
    <row r="954" ht="15.75" customHeight="1">
      <c r="B954" s="141"/>
      <c r="C954" s="141"/>
      <c r="D954" s="141"/>
      <c r="E954" s="141"/>
      <c r="F954" s="141"/>
      <c r="G954" s="141"/>
    </row>
    <row r="955" ht="15.75" customHeight="1">
      <c r="B955" s="141"/>
      <c r="C955" s="141"/>
      <c r="D955" s="141"/>
      <c r="E955" s="141"/>
      <c r="F955" s="141"/>
      <c r="G955" s="141"/>
    </row>
    <row r="956" ht="15.75" customHeight="1">
      <c r="B956" s="141"/>
      <c r="C956" s="141"/>
      <c r="D956" s="141"/>
      <c r="E956" s="141"/>
      <c r="F956" s="141"/>
      <c r="G956" s="141"/>
    </row>
    <row r="957" ht="15.75" customHeight="1">
      <c r="B957" s="141"/>
      <c r="C957" s="141"/>
      <c r="D957" s="141"/>
      <c r="E957" s="141"/>
      <c r="F957" s="141"/>
      <c r="G957" s="141"/>
    </row>
    <row r="958" ht="15.75" customHeight="1">
      <c r="B958" s="141"/>
      <c r="C958" s="141"/>
      <c r="D958" s="141"/>
      <c r="E958" s="141"/>
      <c r="F958" s="141"/>
      <c r="G958" s="141"/>
    </row>
    <row r="959" ht="15.75" customHeight="1">
      <c r="B959" s="141"/>
      <c r="C959" s="141"/>
      <c r="D959" s="141"/>
      <c r="E959" s="141"/>
      <c r="F959" s="141"/>
      <c r="G959" s="141"/>
    </row>
    <row r="960" ht="15.75" customHeight="1">
      <c r="B960" s="141"/>
      <c r="C960" s="141"/>
      <c r="D960" s="141"/>
      <c r="E960" s="141"/>
      <c r="F960" s="141"/>
      <c r="G960" s="141"/>
    </row>
    <row r="961" ht="15.75" customHeight="1">
      <c r="B961" s="141"/>
      <c r="C961" s="141"/>
      <c r="D961" s="141"/>
      <c r="E961" s="141"/>
      <c r="F961" s="141"/>
      <c r="G961" s="141"/>
    </row>
    <row r="962" ht="15.75" customHeight="1">
      <c r="B962" s="141"/>
      <c r="C962" s="141"/>
      <c r="D962" s="141"/>
      <c r="E962" s="141"/>
      <c r="F962" s="141"/>
      <c r="G962" s="141"/>
    </row>
    <row r="963" ht="15.75" customHeight="1">
      <c r="B963" s="141"/>
      <c r="C963" s="141"/>
      <c r="D963" s="141"/>
      <c r="E963" s="141"/>
      <c r="F963" s="141"/>
      <c r="G963" s="141"/>
    </row>
    <row r="964" ht="15.75" customHeight="1">
      <c r="B964" s="141"/>
      <c r="C964" s="141"/>
      <c r="D964" s="141"/>
      <c r="E964" s="141"/>
      <c r="F964" s="141"/>
      <c r="G964" s="141"/>
    </row>
    <row r="965" ht="15.75" customHeight="1">
      <c r="B965" s="141"/>
      <c r="C965" s="141"/>
      <c r="D965" s="141"/>
      <c r="E965" s="141"/>
      <c r="F965" s="141"/>
      <c r="G965" s="141"/>
    </row>
    <row r="966" ht="15.75" customHeight="1">
      <c r="B966" s="141"/>
      <c r="C966" s="141"/>
      <c r="D966" s="141"/>
      <c r="E966" s="141"/>
      <c r="F966" s="141"/>
      <c r="G966" s="141"/>
    </row>
    <row r="967" ht="15.75" customHeight="1">
      <c r="B967" s="141"/>
      <c r="C967" s="141"/>
      <c r="D967" s="141"/>
      <c r="E967" s="141"/>
      <c r="F967" s="141"/>
      <c r="G967" s="141"/>
    </row>
    <row r="968" ht="15.75" customHeight="1">
      <c r="B968" s="141"/>
      <c r="C968" s="141"/>
      <c r="D968" s="141"/>
      <c r="E968" s="141"/>
      <c r="F968" s="141"/>
      <c r="G968" s="141"/>
    </row>
    <row r="969" ht="15.75" customHeight="1">
      <c r="B969" s="141"/>
      <c r="C969" s="141"/>
      <c r="D969" s="141"/>
      <c r="E969" s="141"/>
      <c r="F969" s="141"/>
      <c r="G969" s="141"/>
    </row>
    <row r="970" ht="15.75" customHeight="1">
      <c r="B970" s="141"/>
      <c r="C970" s="141"/>
      <c r="D970" s="141"/>
      <c r="E970" s="141"/>
      <c r="F970" s="141"/>
      <c r="G970" s="141"/>
    </row>
    <row r="971" ht="15.75" customHeight="1">
      <c r="B971" s="141"/>
      <c r="C971" s="141"/>
      <c r="D971" s="141"/>
      <c r="E971" s="141"/>
      <c r="F971" s="141"/>
      <c r="G971" s="141"/>
    </row>
    <row r="972" ht="15.75" customHeight="1">
      <c r="B972" s="141"/>
      <c r="C972" s="141"/>
      <c r="D972" s="141"/>
      <c r="E972" s="141"/>
      <c r="F972" s="141"/>
      <c r="G972" s="141"/>
    </row>
    <row r="973" ht="15.75" customHeight="1">
      <c r="B973" s="141"/>
      <c r="C973" s="141"/>
      <c r="D973" s="141"/>
      <c r="E973" s="141"/>
      <c r="F973" s="141"/>
      <c r="G973" s="141"/>
    </row>
    <row r="974" ht="15.75" customHeight="1">
      <c r="B974" s="141"/>
      <c r="C974" s="141"/>
      <c r="D974" s="141"/>
      <c r="E974" s="141"/>
      <c r="F974" s="141"/>
      <c r="G974" s="141"/>
    </row>
    <row r="975" ht="15.75" customHeight="1">
      <c r="B975" s="141"/>
      <c r="C975" s="141"/>
      <c r="D975" s="141"/>
      <c r="E975" s="141"/>
      <c r="F975" s="141"/>
      <c r="G975" s="141"/>
    </row>
    <row r="976" ht="15.75" customHeight="1">
      <c r="B976" s="141"/>
      <c r="C976" s="141"/>
      <c r="D976" s="141"/>
      <c r="E976" s="141"/>
      <c r="F976" s="141"/>
      <c r="G976" s="141"/>
    </row>
    <row r="977" ht="15.75" customHeight="1">
      <c r="B977" s="141"/>
      <c r="C977" s="141"/>
      <c r="D977" s="141"/>
      <c r="E977" s="141"/>
      <c r="F977" s="141"/>
      <c r="G977" s="141"/>
    </row>
    <row r="978" ht="15.75" customHeight="1">
      <c r="B978" s="141"/>
      <c r="C978" s="141"/>
      <c r="D978" s="141"/>
      <c r="E978" s="141"/>
      <c r="F978" s="141"/>
      <c r="G978" s="141"/>
    </row>
    <row r="979" ht="15.75" customHeight="1">
      <c r="B979" s="141"/>
      <c r="C979" s="141"/>
      <c r="D979" s="141"/>
      <c r="E979" s="141"/>
      <c r="F979" s="141"/>
      <c r="G979" s="141"/>
    </row>
    <row r="980" ht="15.75" customHeight="1">
      <c r="B980" s="141"/>
      <c r="C980" s="141"/>
      <c r="D980" s="141"/>
      <c r="E980" s="141"/>
      <c r="F980" s="141"/>
      <c r="G980" s="141"/>
    </row>
    <row r="981" ht="15.75" customHeight="1">
      <c r="B981" s="141"/>
      <c r="C981" s="141"/>
      <c r="D981" s="141"/>
      <c r="E981" s="141"/>
      <c r="F981" s="141"/>
      <c r="G981" s="141"/>
    </row>
    <row r="982" ht="15.75" customHeight="1">
      <c r="B982" s="141"/>
      <c r="C982" s="141"/>
      <c r="D982" s="141"/>
      <c r="E982" s="141"/>
      <c r="F982" s="141"/>
      <c r="G982" s="141"/>
    </row>
    <row r="983" ht="15.75" customHeight="1">
      <c r="B983" s="141"/>
      <c r="C983" s="141"/>
      <c r="D983" s="141"/>
      <c r="E983" s="141"/>
      <c r="F983" s="141"/>
      <c r="G983" s="141"/>
    </row>
    <row r="984" ht="15.75" customHeight="1">
      <c r="B984" s="141"/>
      <c r="C984" s="141"/>
      <c r="D984" s="141"/>
      <c r="E984" s="141"/>
      <c r="F984" s="141"/>
      <c r="G984" s="141"/>
    </row>
    <row r="985" ht="15.75" customHeight="1">
      <c r="B985" s="141"/>
      <c r="C985" s="141"/>
      <c r="D985" s="141"/>
      <c r="E985" s="141"/>
      <c r="F985" s="141"/>
      <c r="G985" s="141"/>
    </row>
    <row r="986" ht="15.75" customHeight="1">
      <c r="B986" s="141"/>
      <c r="C986" s="141"/>
      <c r="D986" s="141"/>
      <c r="E986" s="141"/>
      <c r="F986" s="141"/>
      <c r="G986" s="141"/>
    </row>
    <row r="987" ht="15.75" customHeight="1">
      <c r="B987" s="141"/>
      <c r="C987" s="141"/>
      <c r="D987" s="141"/>
      <c r="E987" s="141"/>
      <c r="F987" s="141"/>
      <c r="G987" s="141"/>
    </row>
    <row r="988" ht="15.75" customHeight="1">
      <c r="B988" s="141"/>
      <c r="C988" s="141"/>
      <c r="D988" s="141"/>
      <c r="E988" s="141"/>
      <c r="F988" s="141"/>
      <c r="G988" s="141"/>
    </row>
    <row r="989" ht="15.75" customHeight="1">
      <c r="B989" s="141"/>
      <c r="C989" s="141"/>
      <c r="D989" s="141"/>
      <c r="E989" s="141"/>
      <c r="F989" s="141"/>
      <c r="G989" s="141"/>
    </row>
    <row r="990" ht="15.75" customHeight="1">
      <c r="B990" s="141"/>
      <c r="C990" s="141"/>
      <c r="D990" s="141"/>
      <c r="E990" s="141"/>
      <c r="F990" s="141"/>
      <c r="G990" s="141"/>
    </row>
    <row r="991" ht="15.75" customHeight="1">
      <c r="B991" s="141"/>
      <c r="C991" s="141"/>
      <c r="D991" s="141"/>
      <c r="E991" s="141"/>
      <c r="F991" s="141"/>
      <c r="G991" s="141"/>
    </row>
    <row r="992" ht="15.75" customHeight="1">
      <c r="B992" s="141"/>
      <c r="C992" s="141"/>
      <c r="D992" s="141"/>
      <c r="E992" s="141"/>
      <c r="F992" s="141"/>
      <c r="G992" s="141"/>
    </row>
    <row r="993" ht="15.75" customHeight="1">
      <c r="B993" s="141"/>
      <c r="C993" s="141"/>
      <c r="D993" s="141"/>
      <c r="E993" s="141"/>
      <c r="F993" s="141"/>
      <c r="G993" s="141"/>
    </row>
    <row r="994" ht="15.75" customHeight="1">
      <c r="B994" s="141"/>
      <c r="C994" s="141"/>
      <c r="D994" s="141"/>
      <c r="E994" s="141"/>
      <c r="F994" s="141"/>
      <c r="G994" s="141"/>
    </row>
    <row r="995" ht="15.75" customHeight="1">
      <c r="B995" s="141"/>
      <c r="C995" s="141"/>
      <c r="D995" s="141"/>
      <c r="E995" s="141"/>
      <c r="F995" s="141"/>
      <c r="G995" s="141"/>
    </row>
    <row r="996" ht="15.75" customHeight="1">
      <c r="B996" s="141"/>
      <c r="C996" s="141"/>
      <c r="D996" s="141"/>
      <c r="E996" s="141"/>
      <c r="F996" s="141"/>
      <c r="G996" s="141"/>
    </row>
    <row r="997" ht="15.75" customHeight="1">
      <c r="B997" s="141"/>
      <c r="C997" s="141"/>
      <c r="D997" s="141"/>
      <c r="E997" s="141"/>
      <c r="F997" s="141"/>
      <c r="G997" s="141"/>
    </row>
    <row r="998" ht="15.75" customHeight="1">
      <c r="B998" s="141"/>
      <c r="C998" s="141"/>
      <c r="D998" s="141"/>
      <c r="E998" s="141"/>
      <c r="F998" s="141"/>
      <c r="G998" s="141"/>
    </row>
    <row r="999" ht="15.75" customHeight="1">
      <c r="B999" s="141"/>
      <c r="C999" s="141"/>
      <c r="D999" s="141"/>
      <c r="E999" s="141"/>
      <c r="F999" s="141"/>
      <c r="G999" s="141"/>
    </row>
    <row r="1000" ht="15.75" customHeight="1">
      <c r="B1000" s="141"/>
      <c r="C1000" s="141"/>
      <c r="D1000" s="141"/>
      <c r="E1000" s="141"/>
      <c r="F1000" s="141"/>
      <c r="G1000" s="141"/>
    </row>
  </sheetData>
  <mergeCells count="9">
    <mergeCell ref="A1:G1"/>
    <mergeCell ref="A2:G2"/>
    <mergeCell ref="A3:G3"/>
    <mergeCell ref="A4:G4"/>
    <mergeCell ref="A5:G5"/>
    <mergeCell ref="A6:G6"/>
    <mergeCell ref="A7:A8"/>
    <mergeCell ref="B7:F7"/>
    <mergeCell ref="G7:G8"/>
  </mergeCells>
  <dataValidations>
    <dataValidation type="decimal" allowBlank="1" showErrorMessage="1" sqref="B9:G33">
      <formula1>-1.79769313486231E100</formula1>
      <formula2>1.79769313486231E100</formula2>
    </dataValidation>
  </dataValidations>
  <printOptions/>
  <pageMargins bottom="0.7480314960629921" footer="0.0" header="0.0" left="0.7086614173228347" right="0.7086614173228347" top="0.7480314960629921"/>
  <pageSetup scale="70" orientation="portrait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2982</v>
      </c>
      <c r="Q1" t="s">
        <v>2808</v>
      </c>
      <c r="R1" t="s">
        <v>2809</v>
      </c>
      <c r="S1" t="s">
        <v>2741</v>
      </c>
      <c r="T1" t="s">
        <v>2983</v>
      </c>
      <c r="U1" t="s">
        <v>2984</v>
      </c>
    </row>
    <row r="2">
      <c r="A2" t="str">
        <f t="shared" ref="A2:A24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6,4,1,0,0,0,0</v>
      </c>
      <c r="B2">
        <v>6.0</v>
      </c>
      <c r="C2">
        <v>4.0</v>
      </c>
      <c r="D2">
        <v>1.0</v>
      </c>
      <c r="I2" t="s">
        <v>2748</v>
      </c>
      <c r="P2" s="48">
        <f>'Formato 6 d)'!B9</f>
        <v>16854005.96</v>
      </c>
      <c r="Q2" s="48">
        <f>'Formato 6 d)'!C9</f>
        <v>1405059.16</v>
      </c>
      <c r="R2" s="48">
        <f>'Formato 6 d)'!D9</f>
        <v>18259065.12</v>
      </c>
      <c r="S2" s="48">
        <f>'Formato 6 d)'!E9</f>
        <v>10945549.84</v>
      </c>
      <c r="T2" s="48">
        <f>'Formato 6 d)'!F9</f>
        <v>10945549.84</v>
      </c>
      <c r="U2" s="48">
        <f>'Formato 6 d)'!G9</f>
        <v>7313515.28</v>
      </c>
    </row>
    <row r="3">
      <c r="A3" s="5" t="str">
        <f t="shared" si="1"/>
        <v>6,4,1,1,0,0,0</v>
      </c>
      <c r="B3">
        <v>6.0</v>
      </c>
      <c r="C3">
        <v>4.0</v>
      </c>
      <c r="D3">
        <v>1.0</v>
      </c>
      <c r="E3">
        <v>1.0</v>
      </c>
      <c r="J3" t="s">
        <v>3149</v>
      </c>
      <c r="P3" s="48">
        <f>'Formato 6 d)'!B10</f>
        <v>16854005.96</v>
      </c>
      <c r="Q3" s="48">
        <f>'Formato 6 d)'!C10</f>
        <v>1405059.16</v>
      </c>
      <c r="R3" s="48">
        <f>'Formato 6 d)'!D10</f>
        <v>18259065.12</v>
      </c>
      <c r="S3" s="48">
        <f>'Formato 6 d)'!E10</f>
        <v>10945549.84</v>
      </c>
      <c r="T3" s="48">
        <f>'Formato 6 d)'!F10</f>
        <v>10945549.84</v>
      </c>
      <c r="U3" s="48">
        <f>'Formato 6 d)'!G10</f>
        <v>7313515.28</v>
      </c>
      <c r="V3" s="48"/>
    </row>
    <row r="4">
      <c r="A4" s="5" t="str">
        <f t="shared" si="1"/>
        <v>6,4,1,2,0,0,0</v>
      </c>
      <c r="B4">
        <v>6.0</v>
      </c>
      <c r="C4">
        <v>4.0</v>
      </c>
      <c r="D4">
        <v>1.0</v>
      </c>
      <c r="E4">
        <v>2.0</v>
      </c>
      <c r="J4" t="s">
        <v>3150</v>
      </c>
      <c r="P4" s="48">
        <f>'Formato 6 d)'!B11</f>
        <v>0</v>
      </c>
      <c r="Q4" s="48">
        <f>'Formato 6 d)'!C11</f>
        <v>0</v>
      </c>
      <c r="R4" s="48">
        <f>'Formato 6 d)'!D11</f>
        <v>0</v>
      </c>
      <c r="S4" s="48">
        <f>'Formato 6 d)'!E11</f>
        <v>0</v>
      </c>
      <c r="T4" s="48">
        <f>'Formato 6 d)'!F11</f>
        <v>0</v>
      </c>
      <c r="U4" s="48">
        <f>'Formato 6 d)'!G11</f>
        <v>0</v>
      </c>
      <c r="V4" s="48"/>
    </row>
    <row r="5">
      <c r="A5" s="5" t="str">
        <f t="shared" si="1"/>
        <v>6,4,1,3,0,0,0</v>
      </c>
      <c r="B5">
        <v>6.0</v>
      </c>
      <c r="C5">
        <v>4.0</v>
      </c>
      <c r="D5">
        <v>1.0</v>
      </c>
      <c r="E5">
        <v>3.0</v>
      </c>
      <c r="J5" t="s">
        <v>3151</v>
      </c>
      <c r="P5" s="48">
        <f>'Formato 6 d)'!B12</f>
        <v>0</v>
      </c>
      <c r="Q5" s="48">
        <f>'Formato 6 d)'!C12</f>
        <v>0</v>
      </c>
      <c r="R5" s="48">
        <f>'Formato 6 d)'!D12</f>
        <v>0</v>
      </c>
      <c r="S5" s="48">
        <f>'Formato 6 d)'!E12</f>
        <v>0</v>
      </c>
      <c r="T5" s="48">
        <f>'Formato 6 d)'!F12</f>
        <v>0</v>
      </c>
      <c r="U5" s="48">
        <f>'Formato 6 d)'!G12</f>
        <v>0</v>
      </c>
      <c r="V5" s="48"/>
    </row>
    <row r="6">
      <c r="A6" t="str">
        <f t="shared" si="1"/>
        <v>6,4,1,3,1,0,0</v>
      </c>
      <c r="B6">
        <v>6.0</v>
      </c>
      <c r="C6">
        <v>4.0</v>
      </c>
      <c r="D6">
        <v>1.0</v>
      </c>
      <c r="E6">
        <v>3.0</v>
      </c>
      <c r="F6">
        <v>1.0</v>
      </c>
      <c r="K6" t="s">
        <v>3149</v>
      </c>
      <c r="P6" s="48">
        <f>'Formato 6 d)'!B13</f>
        <v>0</v>
      </c>
      <c r="Q6" s="48">
        <f>'Formato 6 d)'!C13</f>
        <v>0</v>
      </c>
      <c r="R6" s="48">
        <f>'Formato 6 d)'!D13</f>
        <v>0</v>
      </c>
      <c r="S6" s="48">
        <f>'Formato 6 d)'!E13</f>
        <v>0</v>
      </c>
      <c r="T6" s="48">
        <f>'Formato 6 d)'!F13</f>
        <v>0</v>
      </c>
      <c r="U6" s="48">
        <f>'Formato 6 d)'!G13</f>
        <v>0</v>
      </c>
      <c r="V6" s="48"/>
    </row>
    <row r="7">
      <c r="A7" s="5" t="str">
        <f t="shared" si="1"/>
        <v>6,4,1,3,2,0,0</v>
      </c>
      <c r="B7">
        <v>6.0</v>
      </c>
      <c r="C7">
        <v>4.0</v>
      </c>
      <c r="D7">
        <v>1.0</v>
      </c>
      <c r="E7">
        <v>3.0</v>
      </c>
      <c r="F7">
        <v>2.0</v>
      </c>
      <c r="K7" t="s">
        <v>3152</v>
      </c>
      <c r="P7" s="48">
        <f>'Formato 6 d)'!B14</f>
        <v>0</v>
      </c>
      <c r="Q7" s="48">
        <f>'Formato 6 d)'!C14</f>
        <v>0</v>
      </c>
      <c r="R7" s="48">
        <f>'Formato 6 d)'!D14</f>
        <v>0</v>
      </c>
      <c r="S7" s="48">
        <f>'Formato 6 d)'!E14</f>
        <v>0</v>
      </c>
      <c r="T7" s="48">
        <f>'Formato 6 d)'!F14</f>
        <v>0</v>
      </c>
      <c r="U7" s="48">
        <f>'Formato 6 d)'!G14</f>
        <v>0</v>
      </c>
      <c r="V7" s="48"/>
      <c r="W7" s="48"/>
      <c r="X7" s="48"/>
      <c r="Y7" s="48"/>
    </row>
    <row r="8">
      <c r="A8" s="5" t="str">
        <f t="shared" si="1"/>
        <v>6,4,1,4,0,0,0</v>
      </c>
      <c r="B8">
        <v>6.0</v>
      </c>
      <c r="C8">
        <v>4.0</v>
      </c>
      <c r="D8">
        <v>1.0</v>
      </c>
      <c r="E8">
        <v>4.0</v>
      </c>
      <c r="J8" t="s">
        <v>3153</v>
      </c>
      <c r="P8" s="48">
        <f>'Formato 6 d)'!B15</f>
        <v>0</v>
      </c>
      <c r="Q8" s="48">
        <f>'Formato 6 d)'!C15</f>
        <v>0</v>
      </c>
      <c r="R8" s="48">
        <f>'Formato 6 d)'!D15</f>
        <v>0</v>
      </c>
      <c r="S8" s="48">
        <f>'Formato 6 d)'!E15</f>
        <v>0</v>
      </c>
      <c r="T8" s="48">
        <f>'Formato 6 d)'!F15</f>
        <v>0</v>
      </c>
      <c r="U8" s="48">
        <f>'Formato 6 d)'!G15</f>
        <v>0</v>
      </c>
    </row>
    <row r="9">
      <c r="A9" s="5" t="str">
        <f t="shared" si="1"/>
        <v>6,4,1,5,0,0,0</v>
      </c>
      <c r="B9">
        <v>6.0</v>
      </c>
      <c r="C9">
        <v>4.0</v>
      </c>
      <c r="D9">
        <v>1.0</v>
      </c>
      <c r="E9">
        <v>5.0</v>
      </c>
      <c r="J9" t="s">
        <v>3154</v>
      </c>
      <c r="P9" s="48">
        <f>'Formato 6 d)'!B16</f>
        <v>0</v>
      </c>
      <c r="Q9" s="48">
        <f>'Formato 6 d)'!C16</f>
        <v>0</v>
      </c>
      <c r="R9" s="48">
        <f>'Formato 6 d)'!D16</f>
        <v>0</v>
      </c>
      <c r="S9" s="48">
        <f>'Formato 6 d)'!E16</f>
        <v>0</v>
      </c>
      <c r="T9" s="48">
        <f>'Formato 6 d)'!F16</f>
        <v>0</v>
      </c>
      <c r="U9" s="48">
        <f>'Formato 6 d)'!G16</f>
        <v>0</v>
      </c>
    </row>
    <row r="10">
      <c r="A10" t="str">
        <f t="shared" si="1"/>
        <v>6,4,1,5,1,0,0</v>
      </c>
      <c r="B10">
        <v>6.0</v>
      </c>
      <c r="C10">
        <v>4.0</v>
      </c>
      <c r="D10">
        <v>1.0</v>
      </c>
      <c r="E10">
        <v>5.0</v>
      </c>
      <c r="F10">
        <v>1.0</v>
      </c>
      <c r="K10" t="s">
        <v>3155</v>
      </c>
      <c r="P10" s="48">
        <f>'Formato 6 d)'!B17</f>
        <v>0</v>
      </c>
      <c r="Q10" s="48">
        <f>'Formato 6 d)'!C17</f>
        <v>0</v>
      </c>
      <c r="R10" s="48">
        <f>'Formato 6 d)'!D17</f>
        <v>0</v>
      </c>
      <c r="S10" s="48">
        <f>'Formato 6 d)'!E17</f>
        <v>0</v>
      </c>
      <c r="T10" s="48">
        <f>'Formato 6 d)'!F17</f>
        <v>0</v>
      </c>
      <c r="U10" s="48">
        <f>'Formato 6 d)'!G17</f>
        <v>0</v>
      </c>
    </row>
    <row r="11">
      <c r="A11" s="5" t="str">
        <f t="shared" si="1"/>
        <v>6,4,1,5,2,0,0</v>
      </c>
      <c r="B11">
        <v>6.0</v>
      </c>
      <c r="C11">
        <v>4.0</v>
      </c>
      <c r="D11">
        <v>1.0</v>
      </c>
      <c r="E11">
        <v>5.0</v>
      </c>
      <c r="F11">
        <v>2.0</v>
      </c>
      <c r="K11" t="s">
        <v>3156</v>
      </c>
      <c r="P11" s="48">
        <f>'Formato 6 d)'!B18</f>
        <v>0</v>
      </c>
      <c r="Q11" s="48">
        <f>'Formato 6 d)'!C18</f>
        <v>0</v>
      </c>
      <c r="R11" s="48">
        <f>'Formato 6 d)'!D18</f>
        <v>0</v>
      </c>
      <c r="S11" s="48">
        <f>'Formato 6 d)'!E18</f>
        <v>0</v>
      </c>
      <c r="T11" s="48">
        <f>'Formato 6 d)'!F18</f>
        <v>0</v>
      </c>
      <c r="U11" s="48">
        <f>'Formato 6 d)'!G18</f>
        <v>0</v>
      </c>
    </row>
    <row r="12">
      <c r="A12" s="5" t="str">
        <f t="shared" si="1"/>
        <v>6,4,1,6,0,0,0</v>
      </c>
      <c r="B12">
        <v>6.0</v>
      </c>
      <c r="C12">
        <v>4.0</v>
      </c>
      <c r="D12">
        <v>1.0</v>
      </c>
      <c r="E12">
        <v>6.0</v>
      </c>
      <c r="J12" t="s">
        <v>3157</v>
      </c>
      <c r="N12" s="5"/>
      <c r="P12" s="48">
        <f>'Formato 6 d)'!B19</f>
        <v>0</v>
      </c>
      <c r="Q12" s="48">
        <f>'Formato 6 d)'!C19</f>
        <v>0</v>
      </c>
      <c r="R12" s="48">
        <f>'Formato 6 d)'!D19</f>
        <v>0</v>
      </c>
      <c r="S12" s="48">
        <f>'Formato 6 d)'!E19</f>
        <v>0</v>
      </c>
      <c r="T12" s="48">
        <f>'Formato 6 d)'!F19</f>
        <v>0</v>
      </c>
      <c r="U12" s="48">
        <f>'Formato 6 d)'!G19</f>
        <v>0</v>
      </c>
    </row>
    <row r="13">
      <c r="A13" s="5" t="str">
        <f t="shared" si="1"/>
        <v>6,4,2,0,0,0,0</v>
      </c>
      <c r="B13">
        <v>6.0</v>
      </c>
      <c r="C13">
        <v>4.0</v>
      </c>
      <c r="D13">
        <v>2.0</v>
      </c>
      <c r="I13" t="s">
        <v>3158</v>
      </c>
      <c r="P13" s="48">
        <f>'Formato 6 d)'!B21</f>
        <v>0</v>
      </c>
      <c r="Q13" s="48">
        <f>'Formato 6 d)'!C21</f>
        <v>0</v>
      </c>
      <c r="R13" s="48">
        <f>'Formato 6 d)'!D21</f>
        <v>0</v>
      </c>
      <c r="S13" s="48">
        <f>'Formato 6 d)'!E21</f>
        <v>0</v>
      </c>
      <c r="T13" s="48">
        <f>'Formato 6 d)'!F21</f>
        <v>0</v>
      </c>
      <c r="U13" s="48">
        <f>'Formato 6 d)'!G21</f>
        <v>0</v>
      </c>
    </row>
    <row r="14">
      <c r="A14" t="str">
        <f t="shared" si="1"/>
        <v>6,4,2,1,0,0,0</v>
      </c>
      <c r="B14">
        <v>6.0</v>
      </c>
      <c r="C14">
        <v>4.0</v>
      </c>
      <c r="D14">
        <v>2.0</v>
      </c>
      <c r="E14">
        <v>1.0</v>
      </c>
      <c r="J14" t="s">
        <v>3149</v>
      </c>
      <c r="P14" s="48">
        <f>'Formato 6 d)'!B22</f>
        <v>0</v>
      </c>
      <c r="Q14" s="48">
        <f>'Formato 6 d)'!C22</f>
        <v>0</v>
      </c>
      <c r="R14" s="48">
        <f>'Formato 6 d)'!D22</f>
        <v>0</v>
      </c>
      <c r="S14" s="48">
        <f>'Formato 6 d)'!E22</f>
        <v>0</v>
      </c>
      <c r="T14" s="48">
        <f>'Formato 6 d)'!F22</f>
        <v>0</v>
      </c>
      <c r="U14" s="48">
        <f>'Formato 6 d)'!G22</f>
        <v>0</v>
      </c>
    </row>
    <row r="15">
      <c r="A15" s="5" t="str">
        <f t="shared" si="1"/>
        <v>6,4,2,2,0,0,0</v>
      </c>
      <c r="B15">
        <v>6.0</v>
      </c>
      <c r="C15">
        <v>4.0</v>
      </c>
      <c r="D15">
        <v>2.0</v>
      </c>
      <c r="E15">
        <v>2.0</v>
      </c>
      <c r="J15" t="s">
        <v>3150</v>
      </c>
      <c r="P15" s="48">
        <f>'Formato 6 d)'!B23</f>
        <v>0</v>
      </c>
      <c r="Q15" s="48">
        <f>'Formato 6 d)'!C23</f>
        <v>0</v>
      </c>
      <c r="R15" s="48">
        <f>'Formato 6 d)'!D23</f>
        <v>0</v>
      </c>
      <c r="S15" s="48">
        <f>'Formato 6 d)'!E23</f>
        <v>0</v>
      </c>
      <c r="T15" s="48">
        <f>'Formato 6 d)'!F23</f>
        <v>0</v>
      </c>
      <c r="U15" s="48">
        <f>'Formato 6 d)'!G23</f>
        <v>0</v>
      </c>
    </row>
    <row r="16">
      <c r="A16" s="5" t="str">
        <f t="shared" si="1"/>
        <v>6,4,2,3,0,0,0</v>
      </c>
      <c r="B16">
        <v>6.0</v>
      </c>
      <c r="C16">
        <v>4.0</v>
      </c>
      <c r="D16">
        <v>2.0</v>
      </c>
      <c r="E16">
        <v>3.0</v>
      </c>
      <c r="J16" t="s">
        <v>3151</v>
      </c>
      <c r="P16" s="48">
        <f>'Formato 6 d)'!B24</f>
        <v>0</v>
      </c>
      <c r="Q16" s="48">
        <f>'Formato 6 d)'!C24</f>
        <v>0</v>
      </c>
      <c r="R16" s="48">
        <f>'Formato 6 d)'!D24</f>
        <v>0</v>
      </c>
      <c r="S16" s="48">
        <f>'Formato 6 d)'!E24</f>
        <v>0</v>
      </c>
      <c r="T16" s="48">
        <f>'Formato 6 d)'!F24</f>
        <v>0</v>
      </c>
      <c r="U16" s="48">
        <f>'Formato 6 d)'!G24</f>
        <v>0</v>
      </c>
    </row>
    <row r="17">
      <c r="A17" s="5" t="str">
        <f t="shared" si="1"/>
        <v>6,4,2,3,1,0,0</v>
      </c>
      <c r="B17">
        <v>6.0</v>
      </c>
      <c r="C17">
        <v>4.0</v>
      </c>
      <c r="D17">
        <v>2.0</v>
      </c>
      <c r="E17">
        <v>3.0</v>
      </c>
      <c r="F17">
        <v>1.0</v>
      </c>
      <c r="K17" t="s">
        <v>3149</v>
      </c>
      <c r="P17" s="48">
        <f>'Formato 6 d)'!B25</f>
        <v>0</v>
      </c>
      <c r="Q17" s="48">
        <f>'Formato 6 d)'!C25</f>
        <v>0</v>
      </c>
      <c r="R17" s="48">
        <f>'Formato 6 d)'!D25</f>
        <v>0</v>
      </c>
      <c r="S17" s="48">
        <f>'Formato 6 d)'!E25</f>
        <v>0</v>
      </c>
      <c r="T17" s="48">
        <f>'Formato 6 d)'!F25</f>
        <v>0</v>
      </c>
      <c r="U17" s="48">
        <f>'Formato 6 d)'!G25</f>
        <v>0</v>
      </c>
    </row>
    <row r="18">
      <c r="A18" t="str">
        <f t="shared" si="1"/>
        <v>6,4,2,3,2,0,0</v>
      </c>
      <c r="B18">
        <v>6.0</v>
      </c>
      <c r="C18">
        <v>4.0</v>
      </c>
      <c r="D18">
        <v>2.0</v>
      </c>
      <c r="E18">
        <v>3.0</v>
      </c>
      <c r="F18">
        <v>2.0</v>
      </c>
      <c r="K18" t="s">
        <v>3152</v>
      </c>
      <c r="P18" s="48">
        <f>'Formato 6 d)'!B26</f>
        <v>0</v>
      </c>
      <c r="Q18" s="48">
        <f>'Formato 6 d)'!C26</f>
        <v>0</v>
      </c>
      <c r="R18" s="48">
        <f>'Formato 6 d)'!D26</f>
        <v>0</v>
      </c>
      <c r="S18" s="48">
        <f>'Formato 6 d)'!E26</f>
        <v>0</v>
      </c>
      <c r="T18" s="48">
        <f>'Formato 6 d)'!F26</f>
        <v>0</v>
      </c>
      <c r="U18" s="48">
        <f>'Formato 6 d)'!G26</f>
        <v>0</v>
      </c>
    </row>
    <row r="19">
      <c r="A19" s="5" t="str">
        <f t="shared" si="1"/>
        <v>6,4,2,4,0,0,0</v>
      </c>
      <c r="B19">
        <v>6.0</v>
      </c>
      <c r="C19">
        <v>4.0</v>
      </c>
      <c r="D19">
        <v>2.0</v>
      </c>
      <c r="E19">
        <v>4.0</v>
      </c>
      <c r="J19" t="s">
        <v>3153</v>
      </c>
      <c r="P19" s="48">
        <f>'Formato 6 d)'!B27</f>
        <v>0</v>
      </c>
      <c r="Q19" s="48">
        <f>'Formato 6 d)'!C27</f>
        <v>0</v>
      </c>
      <c r="R19" s="48">
        <f>'Formato 6 d)'!D27</f>
        <v>0</v>
      </c>
      <c r="S19" s="48">
        <f>'Formato 6 d)'!E27</f>
        <v>0</v>
      </c>
      <c r="T19" s="48">
        <f>'Formato 6 d)'!F27</f>
        <v>0</v>
      </c>
      <c r="U19" s="48">
        <f>'Formato 6 d)'!G27</f>
        <v>0</v>
      </c>
    </row>
    <row r="20">
      <c r="A20" s="5" t="str">
        <f t="shared" si="1"/>
        <v>6,4,2,5,0,0,0</v>
      </c>
      <c r="B20">
        <v>6.0</v>
      </c>
      <c r="C20">
        <v>4.0</v>
      </c>
      <c r="D20">
        <v>2.0</v>
      </c>
      <c r="E20">
        <v>5.0</v>
      </c>
      <c r="J20" t="s">
        <v>3154</v>
      </c>
      <c r="P20" s="48">
        <f>'Formato 6 d)'!B28</f>
        <v>0</v>
      </c>
      <c r="Q20" s="48">
        <f>'Formato 6 d)'!C28</f>
        <v>0</v>
      </c>
      <c r="R20" s="48">
        <f>'Formato 6 d)'!D28</f>
        <v>0</v>
      </c>
      <c r="S20" s="48">
        <f>'Formato 6 d)'!E28</f>
        <v>0</v>
      </c>
      <c r="T20" s="48">
        <f>'Formato 6 d)'!F28</f>
        <v>0</v>
      </c>
      <c r="U20" s="48">
        <f>'Formato 6 d)'!G28</f>
        <v>0</v>
      </c>
    </row>
    <row r="21" ht="15.75" customHeight="1">
      <c r="A21" s="5" t="str">
        <f t="shared" si="1"/>
        <v>6,4,2,5,1,0,0</v>
      </c>
      <c r="B21">
        <v>6.0</v>
      </c>
      <c r="C21">
        <v>4.0</v>
      </c>
      <c r="D21">
        <v>2.0</v>
      </c>
      <c r="E21">
        <v>5.0</v>
      </c>
      <c r="F21">
        <v>1.0</v>
      </c>
      <c r="K21" t="s">
        <v>3155</v>
      </c>
      <c r="P21" s="48">
        <f>'Formato 6 d)'!B29</f>
        <v>0</v>
      </c>
      <c r="Q21" s="48">
        <f>'Formato 6 d)'!C29</f>
        <v>0</v>
      </c>
      <c r="R21" s="48">
        <f>'Formato 6 d)'!D29</f>
        <v>0</v>
      </c>
      <c r="S21" s="48">
        <f>'Formato 6 d)'!E29</f>
        <v>0</v>
      </c>
      <c r="T21" s="48">
        <f>'Formato 6 d)'!F29</f>
        <v>0</v>
      </c>
      <c r="U21" s="48">
        <f>'Formato 6 d)'!G29</f>
        <v>0</v>
      </c>
    </row>
    <row r="22" ht="15.75" customHeight="1">
      <c r="A22" t="str">
        <f t="shared" si="1"/>
        <v>6,4,2,5,2,0,0</v>
      </c>
      <c r="B22">
        <v>6.0</v>
      </c>
      <c r="C22">
        <v>4.0</v>
      </c>
      <c r="D22">
        <v>2.0</v>
      </c>
      <c r="E22">
        <v>5.0</v>
      </c>
      <c r="F22">
        <v>2.0</v>
      </c>
      <c r="K22" t="s">
        <v>3156</v>
      </c>
      <c r="P22" s="48">
        <f>'Formato 6 d)'!B30</f>
        <v>0</v>
      </c>
      <c r="Q22" s="48">
        <f>'Formato 6 d)'!C30</f>
        <v>0</v>
      </c>
      <c r="R22" s="48">
        <f>'Formato 6 d)'!D30</f>
        <v>0</v>
      </c>
      <c r="S22" s="48">
        <f>'Formato 6 d)'!E30</f>
        <v>0</v>
      </c>
      <c r="T22" s="48">
        <f>'Formato 6 d)'!F30</f>
        <v>0</v>
      </c>
      <c r="U22" s="48">
        <f>'Formato 6 d)'!G30</f>
        <v>0</v>
      </c>
    </row>
    <row r="23" ht="15.75" customHeight="1">
      <c r="A23" s="5" t="str">
        <f t="shared" si="1"/>
        <v>6,4,2,6,0,0,0</v>
      </c>
      <c r="B23">
        <v>6.0</v>
      </c>
      <c r="C23">
        <v>4.0</v>
      </c>
      <c r="D23">
        <v>2.0</v>
      </c>
      <c r="E23">
        <v>6.0</v>
      </c>
      <c r="J23" t="s">
        <v>3157</v>
      </c>
      <c r="P23" s="48">
        <f>'Formato 6 d)'!B31</f>
        <v>0</v>
      </c>
      <c r="Q23" s="48">
        <f>'Formato 6 d)'!C31</f>
        <v>0</v>
      </c>
      <c r="R23" s="48">
        <f>'Formato 6 d)'!D31</f>
        <v>0</v>
      </c>
      <c r="S23" s="48">
        <f>'Formato 6 d)'!E31</f>
        <v>0</v>
      </c>
      <c r="T23" s="48">
        <f>'Formato 6 d)'!F31</f>
        <v>0</v>
      </c>
      <c r="U23" s="48">
        <f>'Formato 6 d)'!G31</f>
        <v>0</v>
      </c>
    </row>
    <row r="24" ht="15.75" customHeight="1">
      <c r="A24" s="5" t="str">
        <f t="shared" si="1"/>
        <v>6,4,3,0,0,0,0</v>
      </c>
      <c r="B24">
        <v>6.0</v>
      </c>
      <c r="C24">
        <v>4.0</v>
      </c>
      <c r="D24">
        <v>3.0</v>
      </c>
      <c r="I24" t="s">
        <v>3160</v>
      </c>
      <c r="P24" s="48">
        <f>'Formato 6 d)'!B33</f>
        <v>16854005.96</v>
      </c>
      <c r="Q24" s="48">
        <f>'Formato 6 d)'!C33</f>
        <v>1405059.16</v>
      </c>
      <c r="R24" s="48">
        <f>'Formato 6 d)'!D33</f>
        <v>18259065.12</v>
      </c>
      <c r="S24" s="48">
        <f>'Formato 6 d)'!E33</f>
        <v>10945549.84</v>
      </c>
      <c r="T24" s="48">
        <f>'Formato 6 d)'!F33</f>
        <v>10945549.84</v>
      </c>
      <c r="U24" s="48">
        <f>'Formato 6 d)'!G33</f>
        <v>7313515.28</v>
      </c>
    </row>
    <row r="25" ht="15.75" customHeight="1">
      <c r="A25" s="5"/>
      <c r="P25" s="48"/>
      <c r="Q25" s="48"/>
      <c r="R25" s="48"/>
      <c r="S25" s="48"/>
      <c r="T25" s="48"/>
      <c r="U25" s="48"/>
    </row>
    <row r="26" ht="15.75" customHeight="1">
      <c r="A26" s="5"/>
      <c r="P26" s="48"/>
      <c r="Q26" s="48"/>
      <c r="R26" s="48"/>
      <c r="S26" s="48"/>
      <c r="T26" s="48"/>
      <c r="U26" s="48"/>
    </row>
    <row r="27" ht="15.75" customHeight="1">
      <c r="A27" s="5"/>
      <c r="P27" s="48"/>
      <c r="Q27" s="48"/>
      <c r="R27" s="48"/>
      <c r="S27" s="48"/>
      <c r="T27" s="48"/>
      <c r="U27" s="48"/>
    </row>
    <row r="28" ht="15.75" customHeight="1">
      <c r="A28" s="5"/>
      <c r="P28" s="48"/>
      <c r="Q28" s="48"/>
      <c r="R28" s="48"/>
      <c r="S28" s="48"/>
      <c r="T28" s="48"/>
      <c r="U28" s="48"/>
    </row>
    <row r="29" ht="15.75" customHeight="1">
      <c r="A29" s="5"/>
      <c r="P29" s="48"/>
      <c r="Q29" s="48"/>
      <c r="R29" s="48"/>
      <c r="S29" s="48"/>
      <c r="T29" s="48"/>
      <c r="U29" s="48"/>
    </row>
    <row r="30" ht="15.75" customHeight="1">
      <c r="A30" s="5"/>
      <c r="P30" s="48"/>
      <c r="Q30" s="48"/>
      <c r="R30" s="48"/>
      <c r="S30" s="48"/>
      <c r="T30" s="48"/>
      <c r="U30" s="48"/>
    </row>
    <row r="31" ht="15.75" customHeight="1">
      <c r="A31" s="5"/>
      <c r="P31" s="48"/>
      <c r="Q31" s="48"/>
      <c r="R31" s="48"/>
      <c r="S31" s="48"/>
      <c r="T31" s="48"/>
      <c r="U31" s="48"/>
    </row>
    <row r="32" ht="15.75" customHeight="1">
      <c r="A32" s="5"/>
      <c r="P32" s="48"/>
      <c r="Q32" s="48"/>
      <c r="R32" s="48"/>
      <c r="S32" s="48"/>
      <c r="T32" s="48"/>
      <c r="U32" s="48"/>
    </row>
    <row r="33" ht="15.75" customHeight="1">
      <c r="A33" s="5"/>
      <c r="P33" s="48"/>
      <c r="Q33" s="48"/>
      <c r="R33" s="48"/>
      <c r="S33" s="48"/>
      <c r="T33" s="48"/>
      <c r="U33" s="48"/>
    </row>
    <row r="34" ht="15.75" customHeight="1">
      <c r="A34" s="5"/>
      <c r="P34" s="48"/>
      <c r="Q34" s="48"/>
      <c r="R34" s="48"/>
      <c r="S34" s="48"/>
      <c r="T34" s="48"/>
      <c r="U34" s="48"/>
    </row>
    <row r="35" ht="15.75" customHeight="1">
      <c r="A35" s="5"/>
      <c r="P35" s="48"/>
      <c r="Q35" s="48"/>
      <c r="R35" s="48"/>
      <c r="S35" s="48"/>
      <c r="T35" s="48"/>
      <c r="U35" s="48"/>
    </row>
    <row r="36" ht="15.75" customHeight="1">
      <c r="A36" s="5"/>
      <c r="P36" s="48"/>
      <c r="Q36" s="48"/>
      <c r="R36" s="48"/>
      <c r="S36" s="48"/>
      <c r="T36" s="48"/>
      <c r="U36" s="48"/>
    </row>
    <row r="37" ht="15.75" customHeight="1">
      <c r="A37" s="5"/>
      <c r="P37" s="48"/>
      <c r="Q37" s="48"/>
      <c r="R37" s="48"/>
      <c r="S37" s="48"/>
      <c r="T37" s="48"/>
      <c r="U37" s="48"/>
    </row>
    <row r="38" ht="15.75" customHeight="1">
      <c r="A38" s="5"/>
      <c r="P38" s="48"/>
      <c r="Q38" s="48"/>
      <c r="R38" s="48"/>
      <c r="S38" s="48"/>
      <c r="T38" s="48"/>
      <c r="U38" s="48"/>
    </row>
    <row r="39" ht="15.75" customHeight="1">
      <c r="A39" s="5"/>
      <c r="P39" s="48"/>
      <c r="Q39" s="48"/>
      <c r="R39" s="48"/>
      <c r="S39" s="48"/>
      <c r="T39" s="48"/>
      <c r="U39" s="48"/>
    </row>
    <row r="40" ht="15.75" customHeight="1">
      <c r="A40" s="5"/>
      <c r="P40" s="48"/>
      <c r="Q40" s="48"/>
      <c r="R40" s="48"/>
      <c r="S40" s="48"/>
      <c r="T40" s="48"/>
      <c r="U40" s="48"/>
    </row>
    <row r="41" ht="15.75" customHeight="1">
      <c r="A41" s="5"/>
      <c r="P41" s="48"/>
      <c r="Q41" s="48"/>
      <c r="R41" s="48"/>
      <c r="S41" s="48"/>
      <c r="T41" s="48"/>
      <c r="U41" s="48"/>
    </row>
    <row r="42" ht="15.75" customHeight="1">
      <c r="A42" s="5"/>
      <c r="P42" s="48"/>
      <c r="Q42" s="48"/>
      <c r="R42" s="48"/>
      <c r="S42" s="48"/>
      <c r="T42" s="48"/>
      <c r="U42" s="48"/>
    </row>
    <row r="43" ht="15.75" customHeight="1">
      <c r="A43" s="5"/>
      <c r="P43" s="48"/>
      <c r="Q43" s="48"/>
      <c r="R43" s="48"/>
      <c r="S43" s="48"/>
      <c r="T43" s="48"/>
      <c r="U43" s="48"/>
    </row>
    <row r="44" ht="15.75" customHeight="1">
      <c r="A44" s="5"/>
      <c r="P44" s="48"/>
      <c r="Q44" s="48"/>
      <c r="R44" s="48"/>
      <c r="S44" s="48"/>
      <c r="T44" s="48"/>
      <c r="U44" s="48"/>
    </row>
    <row r="45" ht="15.75" customHeight="1">
      <c r="A45" s="5"/>
      <c r="P45" s="48"/>
      <c r="Q45" s="48"/>
      <c r="R45" s="48"/>
      <c r="S45" s="48"/>
      <c r="T45" s="48"/>
      <c r="U45" s="48"/>
    </row>
    <row r="46" ht="15.75" customHeight="1">
      <c r="A46" s="5"/>
      <c r="P46" s="48"/>
      <c r="Q46" s="48"/>
      <c r="R46" s="48"/>
      <c r="S46" s="48"/>
      <c r="T46" s="48"/>
      <c r="U46" s="48"/>
    </row>
    <row r="47" ht="15.75" customHeight="1">
      <c r="A47" s="5"/>
      <c r="P47" s="48"/>
      <c r="Q47" s="48"/>
      <c r="R47" s="48"/>
      <c r="S47" s="48"/>
      <c r="T47" s="48"/>
      <c r="U47" s="48"/>
    </row>
    <row r="48" ht="15.75" customHeight="1">
      <c r="A48" s="5"/>
      <c r="P48" s="48"/>
      <c r="Q48" s="48"/>
      <c r="R48" s="48"/>
      <c r="S48" s="48"/>
      <c r="T48" s="48"/>
      <c r="U48" s="48"/>
    </row>
    <row r="49" ht="15.75" customHeight="1">
      <c r="A49" s="5"/>
      <c r="P49" s="48"/>
      <c r="Q49" s="48"/>
      <c r="R49" s="48"/>
      <c r="S49" s="48"/>
      <c r="T49" s="48"/>
      <c r="U49" s="48"/>
    </row>
    <row r="50" ht="15.75" customHeight="1">
      <c r="A50" s="5"/>
      <c r="P50" s="48"/>
      <c r="Q50" s="48"/>
      <c r="R50" s="48"/>
      <c r="S50" s="48"/>
      <c r="T50" s="48"/>
      <c r="U50" s="48"/>
    </row>
    <row r="51" ht="15.75" customHeight="1">
      <c r="A51" s="5"/>
      <c r="P51" s="48"/>
      <c r="Q51" s="48"/>
      <c r="R51" s="48"/>
      <c r="S51" s="48"/>
      <c r="T51" s="48"/>
      <c r="U51" s="48"/>
    </row>
    <row r="52" ht="15.75" customHeight="1">
      <c r="A52" s="5"/>
      <c r="P52" s="48"/>
      <c r="Q52" s="48"/>
      <c r="R52" s="48"/>
      <c r="S52" s="48"/>
      <c r="T52" s="48"/>
      <c r="U52" s="48"/>
    </row>
    <row r="53" ht="15.75" customHeight="1">
      <c r="A53" s="5"/>
      <c r="P53" s="48"/>
      <c r="Q53" s="48"/>
      <c r="R53" s="48"/>
      <c r="S53" s="48"/>
      <c r="T53" s="48"/>
      <c r="U53" s="48"/>
    </row>
    <row r="54" ht="15.75" customHeight="1">
      <c r="A54" s="5"/>
      <c r="P54" s="48"/>
      <c r="Q54" s="48"/>
      <c r="R54" s="48"/>
      <c r="S54" s="48"/>
      <c r="T54" s="48"/>
      <c r="U54" s="48"/>
    </row>
    <row r="55" ht="15.75" customHeight="1">
      <c r="A55" s="5"/>
      <c r="P55" s="48"/>
      <c r="Q55" s="48"/>
      <c r="R55" s="48"/>
      <c r="S55" s="48"/>
      <c r="T55" s="48"/>
      <c r="U55" s="48"/>
    </row>
    <row r="56" ht="15.75" customHeight="1">
      <c r="A56" s="5"/>
      <c r="P56" s="48"/>
      <c r="Q56" s="48"/>
      <c r="R56" s="48"/>
      <c r="S56" s="48"/>
      <c r="T56" s="48"/>
      <c r="U56" s="48"/>
    </row>
    <row r="57" ht="15.75" customHeight="1">
      <c r="A57" s="5"/>
      <c r="P57" s="48"/>
      <c r="Q57" s="48"/>
      <c r="R57" s="48"/>
      <c r="S57" s="48"/>
      <c r="T57" s="48"/>
      <c r="U57" s="48"/>
    </row>
    <row r="58" ht="15.75" customHeight="1">
      <c r="A58" s="5"/>
      <c r="P58" s="48"/>
      <c r="Q58" s="48"/>
      <c r="R58" s="48"/>
      <c r="S58" s="48"/>
      <c r="T58" s="48"/>
      <c r="U58" s="48"/>
    </row>
    <row r="59" ht="15.75" customHeight="1">
      <c r="A59" s="5"/>
      <c r="P59" s="48"/>
      <c r="Q59" s="48"/>
      <c r="R59" s="48"/>
      <c r="S59" s="48"/>
      <c r="T59" s="48"/>
      <c r="U59" s="48"/>
    </row>
    <row r="60" ht="15.75" customHeight="1">
      <c r="A60" s="5"/>
      <c r="P60" s="48"/>
      <c r="Q60" s="48"/>
      <c r="R60" s="48"/>
      <c r="S60" s="48"/>
      <c r="T60" s="48"/>
      <c r="U60" s="48"/>
    </row>
    <row r="61" ht="15.75" customHeight="1">
      <c r="A61" s="5"/>
      <c r="P61" s="48"/>
      <c r="Q61" s="48"/>
      <c r="R61" s="48"/>
      <c r="S61" s="48"/>
      <c r="T61" s="48"/>
      <c r="U61" s="48"/>
    </row>
    <row r="62" ht="15.75" customHeight="1">
      <c r="A62" s="5"/>
      <c r="P62" s="48"/>
      <c r="Q62" s="48"/>
      <c r="R62" s="48"/>
      <c r="S62" s="48"/>
      <c r="T62" s="48"/>
      <c r="U62" s="48"/>
    </row>
    <row r="63" ht="15.75" customHeight="1">
      <c r="A63" s="5"/>
      <c r="P63" s="48"/>
      <c r="Q63" s="48"/>
      <c r="R63" s="48"/>
      <c r="S63" s="48"/>
      <c r="T63" s="48"/>
      <c r="U63" s="48"/>
    </row>
    <row r="64" ht="15.75" customHeight="1">
      <c r="A64" s="5"/>
      <c r="P64" s="48"/>
      <c r="Q64" s="48"/>
      <c r="R64" s="48"/>
      <c r="S64" s="48"/>
      <c r="T64" s="48"/>
      <c r="U64" s="48"/>
    </row>
    <row r="65" ht="15.75" customHeight="1">
      <c r="A65" s="5"/>
      <c r="P65" s="48"/>
      <c r="Q65" s="48"/>
      <c r="R65" s="48"/>
      <c r="S65" s="48"/>
      <c r="T65" s="48"/>
      <c r="U65" s="48"/>
    </row>
    <row r="66" ht="15.75" customHeight="1">
      <c r="A66" s="5"/>
      <c r="P66" s="48"/>
      <c r="Q66" s="48"/>
      <c r="R66" s="48"/>
      <c r="S66" s="48"/>
      <c r="T66" s="48"/>
      <c r="U66" s="48"/>
    </row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1.43"/>
    <col customWidth="1" min="2" max="7" width="20.71"/>
    <col customWidth="1" min="8" max="26" width="10.71"/>
  </cols>
  <sheetData>
    <row r="1" ht="37.5" customHeight="1">
      <c r="A1" s="91" t="s">
        <v>3163</v>
      </c>
    </row>
    <row r="2">
      <c r="A2" s="17" t="str">
        <f>ENTIDAD</f>
        <v>Municipio de San Miguel de Allende, Gobierno del Estado de Guanajuato</v>
      </c>
      <c r="B2" s="18"/>
      <c r="C2" s="18"/>
      <c r="D2" s="18"/>
      <c r="E2" s="18"/>
      <c r="F2" s="18"/>
      <c r="G2" s="19"/>
    </row>
    <row r="3">
      <c r="A3" s="20" t="s">
        <v>3164</v>
      </c>
      <c r="B3" s="21"/>
      <c r="C3" s="21"/>
      <c r="D3" s="21"/>
      <c r="E3" s="21"/>
      <c r="F3" s="21"/>
      <c r="G3" s="22"/>
    </row>
    <row r="4">
      <c r="A4" s="20" t="s">
        <v>655</v>
      </c>
      <c r="B4" s="21"/>
      <c r="C4" s="21"/>
      <c r="D4" s="21"/>
      <c r="E4" s="21"/>
      <c r="F4" s="21"/>
      <c r="G4" s="22"/>
    </row>
    <row r="5">
      <c r="A5" s="20" t="s">
        <v>3165</v>
      </c>
      <c r="B5" s="21"/>
      <c r="C5" s="21"/>
      <c r="D5" s="21"/>
      <c r="E5" s="21"/>
      <c r="F5" s="21"/>
      <c r="G5" s="22"/>
    </row>
    <row r="6">
      <c r="A6" s="92" t="s">
        <v>3166</v>
      </c>
      <c r="B6" s="142">
        <f>ANIO1P</f>
        <v>2019</v>
      </c>
      <c r="C6" s="92" t="str">
        <f>ANIO2P</f>
        <v>2020 (d)</v>
      </c>
      <c r="D6" s="92" t="str">
        <f>ANIO3P</f>
        <v>2021 (d)</v>
      </c>
      <c r="E6" s="92" t="str">
        <f>ANIO4P</f>
        <v>2022 (d)</v>
      </c>
      <c r="F6" s="92" t="str">
        <f>ANIO5P</f>
        <v>2023 (d)</v>
      </c>
      <c r="G6" s="92" t="str">
        <f>ANIO6P</f>
        <v>2024 (d)</v>
      </c>
    </row>
    <row r="7" ht="48.0" customHeight="1">
      <c r="A7" s="95"/>
      <c r="B7" s="143" t="s">
        <v>3167</v>
      </c>
      <c r="C7" s="95"/>
      <c r="D7" s="95"/>
      <c r="E7" s="95"/>
      <c r="F7" s="95"/>
      <c r="G7" s="95"/>
    </row>
    <row r="8">
      <c r="A8" s="96" t="s">
        <v>3168</v>
      </c>
      <c r="B8" s="38">
        <f t="shared" ref="B8:G8" si="1">SUM(B9:B20)</f>
        <v>29414423.55</v>
      </c>
      <c r="C8" s="38">
        <f t="shared" si="1"/>
        <v>31473433.2</v>
      </c>
      <c r="D8" s="38">
        <f t="shared" si="1"/>
        <v>33047104.86</v>
      </c>
      <c r="E8" s="38">
        <f t="shared" si="1"/>
        <v>34699460.1</v>
      </c>
      <c r="F8" s="38">
        <f t="shared" si="1"/>
        <v>36434433.11</v>
      </c>
      <c r="G8" s="38">
        <f t="shared" si="1"/>
        <v>38256154.76</v>
      </c>
    </row>
    <row r="9">
      <c r="A9" s="37" t="s">
        <v>2780</v>
      </c>
      <c r="B9" s="34"/>
      <c r="C9" s="34"/>
      <c r="D9" s="34"/>
      <c r="E9" s="34"/>
      <c r="F9" s="34"/>
      <c r="G9" s="34"/>
    </row>
    <row r="10">
      <c r="A10" s="37" t="s">
        <v>2781</v>
      </c>
      <c r="B10" s="34"/>
      <c r="C10" s="34"/>
      <c r="D10" s="34"/>
      <c r="E10" s="34"/>
      <c r="F10" s="34"/>
      <c r="G10" s="34"/>
    </row>
    <row r="11">
      <c r="A11" s="37" t="s">
        <v>2782</v>
      </c>
      <c r="B11" s="34"/>
      <c r="C11" s="34"/>
      <c r="D11" s="34"/>
      <c r="E11" s="34"/>
      <c r="F11" s="34"/>
      <c r="G11" s="34"/>
    </row>
    <row r="12">
      <c r="A12" s="37" t="s">
        <v>3169</v>
      </c>
      <c r="B12" s="34"/>
      <c r="C12" s="34"/>
      <c r="D12" s="34"/>
      <c r="E12" s="34"/>
      <c r="F12" s="34"/>
      <c r="G12" s="34"/>
    </row>
    <row r="13">
      <c r="A13" s="37" t="s">
        <v>2784</v>
      </c>
      <c r="B13" s="34"/>
      <c r="C13" s="34"/>
      <c r="D13" s="34"/>
      <c r="E13" s="34"/>
      <c r="F13" s="34"/>
      <c r="G13" s="34"/>
    </row>
    <row r="14">
      <c r="A14" s="37" t="s">
        <v>2785</v>
      </c>
      <c r="B14" s="34"/>
      <c r="C14" s="34"/>
      <c r="D14" s="34"/>
      <c r="E14" s="34"/>
      <c r="F14" s="34"/>
      <c r="G14" s="34"/>
    </row>
    <row r="15">
      <c r="A15" s="37" t="s">
        <v>3170</v>
      </c>
      <c r="B15" s="34">
        <v>2783000.0</v>
      </c>
      <c r="C15" s="34">
        <f>+B15*1.07</f>
        <v>2977810</v>
      </c>
      <c r="D15" s="34">
        <f t="shared" ref="D15:G15" si="2">+C15*1.05</f>
        <v>3126700.5</v>
      </c>
      <c r="E15" s="34">
        <f t="shared" si="2"/>
        <v>3283035.525</v>
      </c>
      <c r="F15" s="34">
        <f t="shared" si="2"/>
        <v>3447187.301</v>
      </c>
      <c r="G15" s="34">
        <f t="shared" si="2"/>
        <v>3619546.666</v>
      </c>
    </row>
    <row r="16">
      <c r="A16" s="37" t="s">
        <v>3171</v>
      </c>
      <c r="B16" s="34"/>
      <c r="C16" s="34"/>
      <c r="D16" s="34"/>
      <c r="E16" s="34"/>
      <c r="F16" s="34"/>
      <c r="G16" s="34"/>
    </row>
    <row r="17">
      <c r="A17" s="69" t="s">
        <v>3172</v>
      </c>
      <c r="B17" s="34"/>
      <c r="C17" s="34"/>
      <c r="D17" s="34"/>
      <c r="E17" s="34"/>
      <c r="F17" s="34"/>
      <c r="G17" s="34"/>
    </row>
    <row r="18">
      <c r="A18" s="37" t="s">
        <v>2805</v>
      </c>
      <c r="B18" s="41">
        <f>23603950*1.07</f>
        <v>25256226.5</v>
      </c>
      <c r="C18" s="34">
        <f t="shared" ref="C18:C19" si="4">+B18*1.07</f>
        <v>27024162.36</v>
      </c>
      <c r="D18" s="34">
        <f t="shared" ref="D18:G18" si="3">+C18*1.05</f>
        <v>28375370.47</v>
      </c>
      <c r="E18" s="34">
        <f t="shared" si="3"/>
        <v>29794139</v>
      </c>
      <c r="F18" s="34">
        <f t="shared" si="3"/>
        <v>31283845.95</v>
      </c>
      <c r="G18" s="34">
        <f t="shared" si="3"/>
        <v>32848038.24</v>
      </c>
    </row>
    <row r="19">
      <c r="A19" s="37" t="s">
        <v>2806</v>
      </c>
      <c r="B19" s="34">
        <f>1375196+1.05</f>
        <v>1375197.05</v>
      </c>
      <c r="C19" s="34">
        <f t="shared" si="4"/>
        <v>1471460.844</v>
      </c>
      <c r="D19" s="34">
        <f t="shared" ref="D19:G19" si="5">+C19*1.05</f>
        <v>1545033.886</v>
      </c>
      <c r="E19" s="34">
        <f t="shared" si="5"/>
        <v>1622285.58</v>
      </c>
      <c r="F19" s="34">
        <f t="shared" si="5"/>
        <v>1703399.859</v>
      </c>
      <c r="G19" s="34">
        <f t="shared" si="5"/>
        <v>1788569.852</v>
      </c>
    </row>
    <row r="20">
      <c r="A20" s="37" t="s">
        <v>3173</v>
      </c>
      <c r="B20" s="34"/>
      <c r="C20" s="34"/>
      <c r="D20" s="34"/>
      <c r="E20" s="34"/>
      <c r="F20" s="34"/>
      <c r="G20" s="34"/>
    </row>
    <row r="21" ht="15.75" customHeight="1">
      <c r="A21" s="34"/>
      <c r="B21" s="34"/>
      <c r="C21" s="34"/>
      <c r="D21" s="34"/>
      <c r="E21" s="34"/>
      <c r="F21" s="34"/>
      <c r="G21" s="34"/>
    </row>
    <row r="22" ht="15.75" customHeight="1">
      <c r="A22" s="33" t="s">
        <v>3174</v>
      </c>
      <c r="B22" s="52">
        <f t="shared" ref="B22:G22" si="6">SUM(B23:B27)</f>
        <v>0</v>
      </c>
      <c r="C22" s="52">
        <f t="shared" si="6"/>
        <v>0</v>
      </c>
      <c r="D22" s="52">
        <f t="shared" si="6"/>
        <v>0</v>
      </c>
      <c r="E22" s="52">
        <f t="shared" si="6"/>
        <v>0</v>
      </c>
      <c r="F22" s="52">
        <f t="shared" si="6"/>
        <v>0</v>
      </c>
      <c r="G22" s="52">
        <f t="shared" si="6"/>
        <v>0</v>
      </c>
    </row>
    <row r="23" ht="15.75" customHeight="1">
      <c r="A23" s="37" t="s">
        <v>3175</v>
      </c>
      <c r="B23" s="34"/>
      <c r="C23" s="34"/>
      <c r="D23" s="34"/>
      <c r="E23" s="34"/>
      <c r="F23" s="34"/>
      <c r="G23" s="34"/>
    </row>
    <row r="24" ht="15.75" customHeight="1">
      <c r="A24" s="37" t="s">
        <v>3176</v>
      </c>
      <c r="B24" s="34"/>
      <c r="C24" s="34"/>
      <c r="D24" s="34"/>
      <c r="E24" s="34"/>
      <c r="F24" s="34"/>
      <c r="G24" s="34"/>
    </row>
    <row r="25" ht="15.75" customHeight="1">
      <c r="A25" s="37" t="s">
        <v>3177</v>
      </c>
      <c r="B25" s="34"/>
      <c r="C25" s="34"/>
      <c r="D25" s="34"/>
      <c r="E25" s="34"/>
      <c r="F25" s="34"/>
      <c r="G25" s="34"/>
    </row>
    <row r="26" ht="15.75" customHeight="1">
      <c r="A26" s="37" t="s">
        <v>2857</v>
      </c>
      <c r="B26" s="34"/>
      <c r="C26" s="34"/>
      <c r="D26" s="34"/>
      <c r="E26" s="34"/>
      <c r="F26" s="34"/>
      <c r="G26" s="34"/>
    </row>
    <row r="27" ht="15.75" customHeight="1">
      <c r="A27" s="37" t="s">
        <v>2859</v>
      </c>
      <c r="B27" s="34"/>
      <c r="C27" s="34"/>
      <c r="D27" s="34"/>
      <c r="E27" s="34"/>
      <c r="F27" s="34"/>
      <c r="G27" s="34"/>
    </row>
    <row r="28" ht="15.75" customHeight="1">
      <c r="A28" s="34"/>
      <c r="B28" s="34"/>
      <c r="C28" s="34"/>
      <c r="D28" s="34"/>
      <c r="E28" s="34"/>
      <c r="F28" s="34"/>
      <c r="G28" s="34"/>
    </row>
    <row r="29" ht="15.75" customHeight="1">
      <c r="A29" s="33" t="s">
        <v>3178</v>
      </c>
      <c r="B29" s="52" t="str">
        <f t="shared" ref="B29:G29" si="7">B30</f>
        <v/>
      </c>
      <c r="C29" s="52" t="str">
        <f t="shared" si="7"/>
        <v/>
      </c>
      <c r="D29" s="52" t="str">
        <f t="shared" si="7"/>
        <v/>
      </c>
      <c r="E29" s="52" t="str">
        <f t="shared" si="7"/>
        <v/>
      </c>
      <c r="F29" s="52" t="str">
        <f t="shared" si="7"/>
        <v/>
      </c>
      <c r="G29" s="52" t="str">
        <f t="shared" si="7"/>
        <v/>
      </c>
    </row>
    <row r="30" ht="15.75" customHeight="1">
      <c r="A30" s="37" t="s">
        <v>2864</v>
      </c>
      <c r="B30" s="34"/>
      <c r="C30" s="34"/>
      <c r="D30" s="34"/>
      <c r="E30" s="34"/>
      <c r="F30" s="34"/>
      <c r="G30" s="34"/>
    </row>
    <row r="31" ht="15.75" customHeight="1">
      <c r="A31" s="34"/>
      <c r="B31" s="34"/>
      <c r="C31" s="34"/>
      <c r="D31" s="34"/>
      <c r="E31" s="34"/>
      <c r="F31" s="34"/>
      <c r="G31" s="34"/>
    </row>
    <row r="32" ht="15.75" customHeight="1">
      <c r="A32" s="138" t="s">
        <v>3179</v>
      </c>
      <c r="B32" s="52">
        <f t="shared" ref="B32:G32" si="8">B29+B22+B8</f>
        <v>29414423.55</v>
      </c>
      <c r="C32" s="52">
        <f t="shared" si="8"/>
        <v>31473433.2</v>
      </c>
      <c r="D32" s="52">
        <f t="shared" si="8"/>
        <v>33047104.86</v>
      </c>
      <c r="E32" s="52">
        <f t="shared" si="8"/>
        <v>34699460.1</v>
      </c>
      <c r="F32" s="52">
        <f t="shared" si="8"/>
        <v>36434433.11</v>
      </c>
      <c r="G32" s="52">
        <f t="shared" si="8"/>
        <v>38256154.76</v>
      </c>
    </row>
    <row r="33" ht="15.75" customHeight="1">
      <c r="A33" s="34"/>
      <c r="B33" s="34"/>
      <c r="C33" s="34"/>
      <c r="D33" s="34"/>
      <c r="E33" s="34"/>
      <c r="F33" s="34"/>
      <c r="G33" s="34"/>
    </row>
    <row r="34" ht="15.75" customHeight="1">
      <c r="A34" s="33" t="s">
        <v>2868</v>
      </c>
      <c r="B34" s="52"/>
      <c r="C34" s="52"/>
      <c r="D34" s="52"/>
      <c r="E34" s="52"/>
      <c r="F34" s="52"/>
      <c r="G34" s="52"/>
    </row>
    <row r="35" ht="15.75" customHeight="1">
      <c r="A35" s="99" t="s">
        <v>3180</v>
      </c>
      <c r="B35" s="34"/>
      <c r="C35" s="34"/>
      <c r="D35" s="34"/>
      <c r="E35" s="34"/>
      <c r="F35" s="34"/>
      <c r="G35" s="34"/>
    </row>
    <row r="36" ht="15.75" customHeight="1">
      <c r="A36" s="99" t="s">
        <v>2871</v>
      </c>
      <c r="B36" s="34"/>
      <c r="C36" s="34"/>
      <c r="D36" s="34"/>
      <c r="E36" s="34"/>
      <c r="F36" s="34"/>
      <c r="G36" s="34"/>
    </row>
    <row r="37" ht="15.75" customHeight="1">
      <c r="A37" s="33" t="s">
        <v>3181</v>
      </c>
      <c r="B37" s="52">
        <f t="shared" ref="B37:G37" si="9">B36+B35</f>
        <v>0</v>
      </c>
      <c r="C37" s="52">
        <f t="shared" si="9"/>
        <v>0</v>
      </c>
      <c r="D37" s="52">
        <f t="shared" si="9"/>
        <v>0</v>
      </c>
      <c r="E37" s="52">
        <f t="shared" si="9"/>
        <v>0</v>
      </c>
      <c r="F37" s="52">
        <f t="shared" si="9"/>
        <v>0</v>
      </c>
      <c r="G37" s="52">
        <f t="shared" si="9"/>
        <v>0</v>
      </c>
    </row>
    <row r="38" ht="15.75" customHeight="1">
      <c r="A38" s="57"/>
      <c r="B38" s="56"/>
      <c r="C38" s="56"/>
      <c r="D38" s="56"/>
      <c r="E38" s="56"/>
      <c r="F38" s="56"/>
      <c r="G38" s="56"/>
    </row>
    <row r="39" ht="15.75" hidden="1" customHeight="1">
      <c r="A39" s="5"/>
      <c r="B39" s="5"/>
      <c r="C39" s="5"/>
      <c r="D39" s="5"/>
      <c r="E39" s="5"/>
      <c r="F39" s="5"/>
      <c r="G39" s="5"/>
    </row>
    <row r="40" ht="15.75" hidden="1" customHeight="1">
      <c r="A40" s="5"/>
      <c r="B40" s="5"/>
      <c r="C40" s="5"/>
      <c r="D40" s="5"/>
      <c r="E40" s="5"/>
      <c r="F40" s="5"/>
      <c r="G40" s="5"/>
    </row>
    <row r="41" ht="15.75" hidden="1" customHeight="1">
      <c r="A41" s="5"/>
      <c r="B41" s="5"/>
      <c r="C41" s="5"/>
      <c r="D41" s="5"/>
      <c r="E41" s="5"/>
      <c r="F41" s="5"/>
      <c r="G41" s="5"/>
    </row>
    <row r="42" ht="15.75" hidden="1" customHeight="1">
      <c r="A42" s="5"/>
      <c r="B42" s="5"/>
      <c r="C42" s="5"/>
      <c r="D42" s="5"/>
      <c r="E42" s="5"/>
      <c r="F42" s="5"/>
      <c r="G42" s="5"/>
    </row>
    <row r="43" ht="15.75" hidden="1" customHeight="1">
      <c r="A43" s="5"/>
      <c r="B43" s="5"/>
      <c r="C43" s="5"/>
      <c r="D43" s="5"/>
      <c r="E43" s="5"/>
      <c r="F43" s="5"/>
      <c r="G43" s="5"/>
    </row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1">
    <mergeCell ref="A3:G3"/>
    <mergeCell ref="A1:G1"/>
    <mergeCell ref="A2:G2"/>
    <mergeCell ref="A4:G4"/>
    <mergeCell ref="C6:C7"/>
    <mergeCell ref="A6:A7"/>
    <mergeCell ref="D6:D7"/>
    <mergeCell ref="E6:E7"/>
    <mergeCell ref="F6:F7"/>
    <mergeCell ref="G6:G7"/>
    <mergeCell ref="A5:G5"/>
  </mergeCells>
  <dataValidations>
    <dataValidation type="decimal" allowBlank="1" showErrorMessage="1" sqref="B8:G37">
      <formula1>-1.79769313486231E100</formula1>
      <formula2>1.79769313486231E100</formula2>
    </dataValidation>
    <dataValidation type="decimal" allowBlank="1" showInputMessage="1" showErrorMessage="1" prompt="Año en Cuestión (de proyecto de presupuesto) (c)" sqref="B6">
      <formula1>'Info General'!D1</formula1>
      <formula2>'Info General'!E1</formula2>
    </dataValidation>
  </dataValidations>
  <printOptions/>
  <pageMargins bottom="0.7480314960629921" footer="0.0" header="0.0" left="0.7086614173228347" right="0.7086614173228347" top="0.7480314960629921"/>
  <pageSetup scale="35" orientation="portrait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3182</v>
      </c>
      <c r="Q1" t="s">
        <v>3183</v>
      </c>
      <c r="R1" t="s">
        <v>3184</v>
      </c>
      <c r="S1" t="s">
        <v>3185</v>
      </c>
      <c r="T1" t="s">
        <v>3186</v>
      </c>
      <c r="U1" t="s">
        <v>3187</v>
      </c>
    </row>
    <row r="2">
      <c r="A2" t="str">
        <f t="shared" ref="A2:A2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7,1,1,0,0,0,0</v>
      </c>
      <c r="B2">
        <v>7.0</v>
      </c>
      <c r="C2">
        <v>1.0</v>
      </c>
      <c r="D2">
        <v>1.0</v>
      </c>
      <c r="I2" t="s">
        <v>2744</v>
      </c>
      <c r="P2" s="48">
        <f>'Formato 7 a)'!B8</f>
        <v>29414423.55</v>
      </c>
      <c r="Q2" s="48">
        <f>'Formato 7 a)'!C8</f>
        <v>31473433.2</v>
      </c>
      <c r="R2" s="48">
        <f>'Formato 7 a)'!D8</f>
        <v>33047104.86</v>
      </c>
      <c r="S2" s="48">
        <f>'Formato 7 a)'!E8</f>
        <v>34699460.1</v>
      </c>
      <c r="T2" s="48">
        <f>'Formato 7 a)'!F8</f>
        <v>36434433.11</v>
      </c>
      <c r="U2" s="48">
        <f>'Formato 7 a)'!G8</f>
        <v>38256154.76</v>
      </c>
    </row>
    <row r="3">
      <c r="A3" t="str">
        <f t="shared" si="1"/>
        <v>7,1,1,1,0,0,0</v>
      </c>
      <c r="B3">
        <v>7.0</v>
      </c>
      <c r="C3">
        <v>1.0</v>
      </c>
      <c r="D3">
        <v>1.0</v>
      </c>
      <c r="E3">
        <v>1.0</v>
      </c>
      <c r="J3" t="s">
        <v>2814</v>
      </c>
      <c r="P3" s="48" t="str">
        <f>'Formato 7 a)'!B9</f>
        <v/>
      </c>
      <c r="Q3" s="48" t="str">
        <f>'Formato 7 a)'!C9</f>
        <v/>
      </c>
      <c r="R3" s="48" t="str">
        <f>'Formato 7 a)'!D9</f>
        <v/>
      </c>
      <c r="S3" s="48" t="str">
        <f>'Formato 7 a)'!E9</f>
        <v/>
      </c>
      <c r="T3" s="48" t="str">
        <f>'Formato 7 a)'!F9</f>
        <v/>
      </c>
      <c r="U3" s="48" t="str">
        <f>'Formato 7 a)'!G9</f>
        <v/>
      </c>
    </row>
    <row r="4">
      <c r="A4" t="str">
        <f t="shared" si="1"/>
        <v>7,1,1,2,0,0,0</v>
      </c>
      <c r="B4">
        <v>7.0</v>
      </c>
      <c r="C4">
        <v>1.0</v>
      </c>
      <c r="D4">
        <v>1.0</v>
      </c>
      <c r="E4">
        <v>2.0</v>
      </c>
      <c r="J4" t="s">
        <v>2817</v>
      </c>
      <c r="P4" s="48" t="str">
        <f>'Formato 7 a)'!B10</f>
        <v/>
      </c>
      <c r="Q4" s="48" t="str">
        <f>'Formato 7 a)'!C10</f>
        <v/>
      </c>
      <c r="R4" s="48" t="str">
        <f>'Formato 7 a)'!D10</f>
        <v/>
      </c>
      <c r="S4" s="48" t="str">
        <f>'Formato 7 a)'!E10</f>
        <v/>
      </c>
      <c r="T4" s="48" t="str">
        <f>'Formato 7 a)'!F10</f>
        <v/>
      </c>
      <c r="U4" s="48" t="str">
        <f>'Formato 7 a)'!G10</f>
        <v/>
      </c>
    </row>
    <row r="5">
      <c r="A5" t="str">
        <f t="shared" si="1"/>
        <v>7,1,1,3,0,0,0</v>
      </c>
      <c r="B5">
        <v>7.0</v>
      </c>
      <c r="C5">
        <v>1.0</v>
      </c>
      <c r="D5">
        <v>1.0</v>
      </c>
      <c r="E5">
        <v>3.0</v>
      </c>
      <c r="J5" t="s">
        <v>2819</v>
      </c>
      <c r="P5" s="48" t="str">
        <f>'Formato 7 a)'!B11</f>
        <v/>
      </c>
      <c r="Q5" s="48" t="str">
        <f>'Formato 7 a)'!C11</f>
        <v/>
      </c>
      <c r="R5" s="48" t="str">
        <f>'Formato 7 a)'!D11</f>
        <v/>
      </c>
      <c r="S5" s="48" t="str">
        <f>'Formato 7 a)'!E11</f>
        <v/>
      </c>
      <c r="T5" s="48" t="str">
        <f>'Formato 7 a)'!F11</f>
        <v/>
      </c>
      <c r="U5" s="48" t="str">
        <f>'Formato 7 a)'!G11</f>
        <v/>
      </c>
    </row>
    <row r="6">
      <c r="A6" t="str">
        <f t="shared" si="1"/>
        <v>7,1,1,4,0,0,0</v>
      </c>
      <c r="B6">
        <v>7.0</v>
      </c>
      <c r="C6">
        <v>1.0</v>
      </c>
      <c r="D6">
        <v>1.0</v>
      </c>
      <c r="E6">
        <v>4.0</v>
      </c>
      <c r="J6" t="s">
        <v>3188</v>
      </c>
      <c r="P6" s="48" t="str">
        <f>'Formato 7 a)'!B12</f>
        <v/>
      </c>
      <c r="Q6" s="48" t="str">
        <f>'Formato 7 a)'!C12</f>
        <v/>
      </c>
      <c r="R6" s="48" t="str">
        <f>'Formato 7 a)'!D12</f>
        <v/>
      </c>
      <c r="S6" s="48" t="str">
        <f>'Formato 7 a)'!E12</f>
        <v/>
      </c>
      <c r="T6" s="48" t="str">
        <f>'Formato 7 a)'!F12</f>
        <v/>
      </c>
      <c r="U6" s="48" t="str">
        <f>'Formato 7 a)'!G12</f>
        <v/>
      </c>
    </row>
    <row r="7">
      <c r="A7" t="str">
        <f t="shared" si="1"/>
        <v>7,1,1,5,0,0,0</v>
      </c>
      <c r="B7">
        <v>7.0</v>
      </c>
      <c r="C7">
        <v>1.0</v>
      </c>
      <c r="D7">
        <v>1.0</v>
      </c>
      <c r="E7">
        <v>5.0</v>
      </c>
      <c r="J7" t="s">
        <v>2824</v>
      </c>
      <c r="P7" s="48" t="str">
        <f>'Formato 7 a)'!B13</f>
        <v/>
      </c>
      <c r="Q7" s="48" t="str">
        <f>'Formato 7 a)'!C13</f>
        <v/>
      </c>
      <c r="R7" s="48" t="str">
        <f>'Formato 7 a)'!D13</f>
        <v/>
      </c>
      <c r="S7" s="48" t="str">
        <f>'Formato 7 a)'!E13</f>
        <v/>
      </c>
      <c r="T7" s="48" t="str">
        <f>'Formato 7 a)'!F13</f>
        <v/>
      </c>
      <c r="U7" s="48" t="str">
        <f>'Formato 7 a)'!G13</f>
        <v/>
      </c>
    </row>
    <row r="8">
      <c r="A8" t="str">
        <f t="shared" si="1"/>
        <v>7,1,1,6,0,0,0</v>
      </c>
      <c r="B8">
        <v>7.0</v>
      </c>
      <c r="C8">
        <v>1.0</v>
      </c>
      <c r="D8">
        <v>1.0</v>
      </c>
      <c r="E8">
        <v>6.0</v>
      </c>
      <c r="J8" t="s">
        <v>2825</v>
      </c>
      <c r="P8" s="48" t="str">
        <f>'Formato 7 a)'!B14</f>
        <v/>
      </c>
      <c r="Q8" s="48" t="str">
        <f>'Formato 7 a)'!C14</f>
        <v/>
      </c>
      <c r="R8" s="48" t="str">
        <f>'Formato 7 a)'!D14</f>
        <v/>
      </c>
      <c r="S8" s="48" t="str">
        <f>'Formato 7 a)'!E14</f>
        <v/>
      </c>
      <c r="T8" s="48" t="str">
        <f>'Formato 7 a)'!F14</f>
        <v/>
      </c>
      <c r="U8" s="48" t="str">
        <f>'Formato 7 a)'!G14</f>
        <v/>
      </c>
    </row>
    <row r="9">
      <c r="A9" t="str">
        <f t="shared" si="1"/>
        <v>7,1,1,7,0,0,0</v>
      </c>
      <c r="B9">
        <v>7.0</v>
      </c>
      <c r="C9">
        <v>1.0</v>
      </c>
      <c r="D9">
        <v>1.0</v>
      </c>
      <c r="E9">
        <v>7.0</v>
      </c>
      <c r="J9" t="s">
        <v>3189</v>
      </c>
      <c r="P9" s="48">
        <f>'Formato 7 a)'!B15</f>
        <v>2783000</v>
      </c>
      <c r="Q9" s="48">
        <f>'Formato 7 a)'!C15</f>
        <v>2977810</v>
      </c>
      <c r="R9" s="48">
        <f>'Formato 7 a)'!D15</f>
        <v>3126700.5</v>
      </c>
      <c r="S9" s="48">
        <f>'Formato 7 a)'!E15</f>
        <v>3283035.525</v>
      </c>
      <c r="T9" s="48">
        <f>'Formato 7 a)'!F15</f>
        <v>3447187.301</v>
      </c>
      <c r="U9" s="48">
        <f>'Formato 7 a)'!G15</f>
        <v>3619546.666</v>
      </c>
    </row>
    <row r="10">
      <c r="A10" t="str">
        <f t="shared" si="1"/>
        <v>7,1,1,8,0,0,0</v>
      </c>
      <c r="B10">
        <v>7.0</v>
      </c>
      <c r="C10">
        <v>1.0</v>
      </c>
      <c r="D10">
        <v>1.0</v>
      </c>
      <c r="E10">
        <v>8.0</v>
      </c>
      <c r="J10" t="s">
        <v>2829</v>
      </c>
      <c r="P10" s="48" t="str">
        <f>'Formato 7 a)'!B16</f>
        <v/>
      </c>
      <c r="Q10" s="48" t="str">
        <f>'Formato 7 a)'!C16</f>
        <v/>
      </c>
      <c r="R10" s="48" t="str">
        <f>'Formato 7 a)'!D16</f>
        <v/>
      </c>
      <c r="S10" s="48" t="str">
        <f>'Formato 7 a)'!E16</f>
        <v/>
      </c>
      <c r="T10" s="48" t="str">
        <f>'Formato 7 a)'!F16</f>
        <v/>
      </c>
      <c r="U10" s="48" t="str">
        <f>'Formato 7 a)'!G16</f>
        <v/>
      </c>
    </row>
    <row r="11">
      <c r="A11" t="str">
        <f t="shared" si="1"/>
        <v>7,1,1,9,0,0,0</v>
      </c>
      <c r="B11">
        <v>7.0</v>
      </c>
      <c r="C11">
        <v>1.0</v>
      </c>
      <c r="D11">
        <v>1.0</v>
      </c>
      <c r="E11">
        <v>9.0</v>
      </c>
      <c r="J11" t="s">
        <v>2854</v>
      </c>
      <c r="P11" s="48" t="str">
        <f>'Formato 7 a)'!B17</f>
        <v/>
      </c>
      <c r="Q11" s="48" t="str">
        <f>'Formato 7 a)'!C17</f>
        <v/>
      </c>
      <c r="R11" s="48" t="str">
        <f>'Formato 7 a)'!D17</f>
        <v/>
      </c>
      <c r="S11" s="48" t="str">
        <f>'Formato 7 a)'!E17</f>
        <v/>
      </c>
      <c r="T11" s="48" t="str">
        <f>'Formato 7 a)'!F17</f>
        <v/>
      </c>
      <c r="U11" s="48" t="str">
        <f>'Formato 7 a)'!G17</f>
        <v/>
      </c>
    </row>
    <row r="12">
      <c r="A12" t="str">
        <f t="shared" si="1"/>
        <v>7,1,1,10,0,0,0</v>
      </c>
      <c r="B12">
        <v>7.0</v>
      </c>
      <c r="C12">
        <v>1.0</v>
      </c>
      <c r="D12">
        <v>1.0</v>
      </c>
      <c r="E12">
        <v>10.0</v>
      </c>
      <c r="J12" t="s">
        <v>2867</v>
      </c>
      <c r="P12" s="48">
        <f>'Formato 7 a)'!B18</f>
        <v>25256226.5</v>
      </c>
      <c r="Q12" s="48">
        <f>'Formato 7 a)'!C18</f>
        <v>27024162.36</v>
      </c>
      <c r="R12" s="48">
        <f>'Formato 7 a)'!D18</f>
        <v>28375370.47</v>
      </c>
      <c r="S12" s="48">
        <f>'Formato 7 a)'!E18</f>
        <v>29794139</v>
      </c>
      <c r="T12" s="48">
        <f>'Formato 7 a)'!F18</f>
        <v>31283845.95</v>
      </c>
      <c r="U12" s="48">
        <f>'Formato 7 a)'!G18</f>
        <v>32848038.24</v>
      </c>
    </row>
    <row r="13">
      <c r="A13" t="str">
        <f t="shared" si="1"/>
        <v>7,1,1,11,0,0,0</v>
      </c>
      <c r="B13">
        <v>7.0</v>
      </c>
      <c r="C13">
        <v>1.0</v>
      </c>
      <c r="D13">
        <v>1.0</v>
      </c>
      <c r="E13">
        <v>11.0</v>
      </c>
      <c r="J13" t="s">
        <v>2869</v>
      </c>
      <c r="P13" s="48">
        <f>'Formato 7 a)'!B19</f>
        <v>1375197.05</v>
      </c>
      <c r="Q13" s="48">
        <f>'Formato 7 a)'!C19</f>
        <v>1471460.844</v>
      </c>
      <c r="R13" s="48">
        <f>'Formato 7 a)'!D19</f>
        <v>1545033.886</v>
      </c>
      <c r="S13" s="48">
        <f>'Formato 7 a)'!E19</f>
        <v>1622285.58</v>
      </c>
      <c r="T13" s="48">
        <f>'Formato 7 a)'!F19</f>
        <v>1703399.859</v>
      </c>
      <c r="U13" s="48">
        <f>'Formato 7 a)'!G19</f>
        <v>1788569.852</v>
      </c>
    </row>
    <row r="14">
      <c r="A14" t="str">
        <f t="shared" si="1"/>
        <v>7,1,1,12,0,0,0</v>
      </c>
      <c r="B14">
        <v>7.0</v>
      </c>
      <c r="C14">
        <v>1.0</v>
      </c>
      <c r="D14">
        <v>1.0</v>
      </c>
      <c r="E14">
        <v>12.0</v>
      </c>
      <c r="J14" t="s">
        <v>2876</v>
      </c>
      <c r="P14" s="48" t="str">
        <f>'Formato 7 a)'!B20</f>
        <v/>
      </c>
      <c r="Q14" s="48" t="str">
        <f>'Formato 7 a)'!C20</f>
        <v/>
      </c>
      <c r="R14" s="48" t="str">
        <f>'Formato 7 a)'!D20</f>
        <v/>
      </c>
      <c r="S14" s="48" t="str">
        <f>'Formato 7 a)'!E20</f>
        <v/>
      </c>
      <c r="T14" s="48" t="str">
        <f>'Formato 7 a)'!F20</f>
        <v/>
      </c>
      <c r="U14" s="48" t="str">
        <f>'Formato 7 a)'!G20</f>
        <v/>
      </c>
    </row>
    <row r="15">
      <c r="A15" t="str">
        <f t="shared" si="1"/>
        <v>7,1,2,0,0,0,0</v>
      </c>
      <c r="B15">
        <v>7.0</v>
      </c>
      <c r="C15">
        <v>1.0</v>
      </c>
      <c r="D15">
        <v>2.0</v>
      </c>
      <c r="I15" t="s">
        <v>2745</v>
      </c>
      <c r="P15" s="48">
        <f>'Formato 7 a)'!B22</f>
        <v>0</v>
      </c>
      <c r="Q15" s="48">
        <f>'Formato 7 a)'!C22</f>
        <v>0</v>
      </c>
      <c r="R15" s="48">
        <f>'Formato 7 a)'!D22</f>
        <v>0</v>
      </c>
      <c r="S15" s="48">
        <f>'Formato 7 a)'!E22</f>
        <v>0</v>
      </c>
      <c r="T15" s="48">
        <f>'Formato 7 a)'!F22</f>
        <v>0</v>
      </c>
      <c r="U15" s="48">
        <f>'Formato 7 a)'!G22</f>
        <v>0</v>
      </c>
    </row>
    <row r="16">
      <c r="A16" t="str">
        <f t="shared" si="1"/>
        <v>7,1,2,1,0,0,0</v>
      </c>
      <c r="B16">
        <v>7.0</v>
      </c>
      <c r="C16">
        <v>1.0</v>
      </c>
      <c r="D16">
        <v>2.0</v>
      </c>
      <c r="E16">
        <v>1.0</v>
      </c>
      <c r="J16" t="s">
        <v>2503</v>
      </c>
      <c r="P16" s="48" t="str">
        <f>'Formato 7 a)'!B23</f>
        <v/>
      </c>
      <c r="Q16" s="48" t="str">
        <f>'Formato 7 a)'!C23</f>
        <v/>
      </c>
      <c r="R16" s="48" t="str">
        <f>'Formato 7 a)'!D23</f>
        <v/>
      </c>
      <c r="S16" s="48" t="str">
        <f>'Formato 7 a)'!E23</f>
        <v/>
      </c>
      <c r="T16" s="48" t="str">
        <f>'Formato 7 a)'!F23</f>
        <v/>
      </c>
      <c r="U16" s="48" t="str">
        <f>'Formato 7 a)'!G23</f>
        <v/>
      </c>
    </row>
    <row r="17">
      <c r="A17" t="str">
        <f t="shared" si="1"/>
        <v>7,1,2,2,0,0,0</v>
      </c>
      <c r="B17">
        <v>7.0</v>
      </c>
      <c r="C17">
        <v>1.0</v>
      </c>
      <c r="D17">
        <v>2.0</v>
      </c>
      <c r="E17">
        <v>2.0</v>
      </c>
      <c r="J17" t="s">
        <v>2869</v>
      </c>
      <c r="P17" s="48" t="str">
        <f>'Formato 7 a)'!B24</f>
        <v/>
      </c>
      <c r="Q17" s="48" t="str">
        <f>'Formato 7 a)'!C24</f>
        <v/>
      </c>
      <c r="R17" s="48" t="str">
        <f>'Formato 7 a)'!D24</f>
        <v/>
      </c>
      <c r="S17" s="48" t="str">
        <f>'Formato 7 a)'!E24</f>
        <v/>
      </c>
      <c r="T17" s="48" t="str">
        <f>'Formato 7 a)'!F24</f>
        <v/>
      </c>
      <c r="U17" s="48" t="str">
        <f>'Formato 7 a)'!G24</f>
        <v/>
      </c>
    </row>
    <row r="18">
      <c r="A18" t="str">
        <f t="shared" si="1"/>
        <v>7,1,2,3,0,0,0</v>
      </c>
      <c r="B18">
        <v>7.0</v>
      </c>
      <c r="C18">
        <v>1.0</v>
      </c>
      <c r="D18">
        <v>2.0</v>
      </c>
      <c r="E18">
        <v>3.0</v>
      </c>
      <c r="J18" t="s">
        <v>2889</v>
      </c>
      <c r="P18" s="48" t="str">
        <f>'Formato 7 a)'!B25</f>
        <v/>
      </c>
      <c r="Q18" s="48" t="str">
        <f>'Formato 7 a)'!C25</f>
        <v/>
      </c>
      <c r="R18" s="48" t="str">
        <f>'Formato 7 a)'!D25</f>
        <v/>
      </c>
      <c r="S18" s="48" t="str">
        <f>'Formato 7 a)'!E25</f>
        <v/>
      </c>
      <c r="T18" s="48" t="str">
        <f>'Formato 7 a)'!F25</f>
        <v/>
      </c>
      <c r="U18" s="48" t="str">
        <f>'Formato 7 a)'!G25</f>
        <v/>
      </c>
    </row>
    <row r="19">
      <c r="A19" t="str">
        <f t="shared" si="1"/>
        <v>7,1,2,4,0,0,0</v>
      </c>
      <c r="B19">
        <v>7.0</v>
      </c>
      <c r="C19">
        <v>1.0</v>
      </c>
      <c r="D19">
        <v>2.0</v>
      </c>
      <c r="E19">
        <v>4.0</v>
      </c>
      <c r="J19" t="s">
        <v>2892</v>
      </c>
      <c r="P19" s="48" t="str">
        <f>'Formato 7 a)'!B26</f>
        <v/>
      </c>
      <c r="Q19" s="48" t="str">
        <f>'Formato 7 a)'!C26</f>
        <v/>
      </c>
      <c r="R19" s="48" t="str">
        <f>'Formato 7 a)'!D26</f>
        <v/>
      </c>
      <c r="S19" s="48" t="str">
        <f>'Formato 7 a)'!E26</f>
        <v/>
      </c>
      <c r="T19" s="48" t="str">
        <f>'Formato 7 a)'!F26</f>
        <v/>
      </c>
      <c r="U19" s="48" t="str">
        <f>'Formato 7 a)'!G26</f>
        <v/>
      </c>
    </row>
    <row r="20">
      <c r="A20" t="str">
        <f t="shared" si="1"/>
        <v>7,1,2,5,0,0,0</v>
      </c>
      <c r="B20">
        <v>7.0</v>
      </c>
      <c r="C20">
        <v>1.0</v>
      </c>
      <c r="D20">
        <v>2.0</v>
      </c>
      <c r="E20">
        <v>5.0</v>
      </c>
      <c r="J20" t="s">
        <v>2893</v>
      </c>
      <c r="P20" s="48" t="str">
        <f>'Formato 7 a)'!B27</f>
        <v/>
      </c>
      <c r="Q20" s="48" t="str">
        <f>'Formato 7 a)'!C27</f>
        <v/>
      </c>
      <c r="R20" s="48" t="str">
        <f>'Formato 7 a)'!D27</f>
        <v/>
      </c>
      <c r="S20" s="48" t="str">
        <f>'Formato 7 a)'!E27</f>
        <v/>
      </c>
      <c r="T20" s="48" t="str">
        <f>'Formato 7 a)'!F27</f>
        <v/>
      </c>
      <c r="U20" s="48" t="str">
        <f>'Formato 7 a)'!G27</f>
        <v/>
      </c>
    </row>
    <row r="21" ht="15.75" customHeight="1">
      <c r="A21" t="str">
        <f t="shared" si="1"/>
        <v>7,1,3,0,0,0,0</v>
      </c>
      <c r="B21">
        <v>7.0</v>
      </c>
      <c r="C21">
        <v>1.0</v>
      </c>
      <c r="D21">
        <v>3.0</v>
      </c>
      <c r="I21" t="s">
        <v>2895</v>
      </c>
      <c r="P21" s="48" t="str">
        <f>'Formato 7 a)'!B29</f>
        <v/>
      </c>
      <c r="Q21" s="48" t="str">
        <f>'Formato 7 a)'!C29</f>
        <v/>
      </c>
      <c r="R21" s="48" t="str">
        <f>'Formato 7 a)'!D29</f>
        <v/>
      </c>
      <c r="S21" s="48" t="str">
        <f>'Formato 7 a)'!E29</f>
        <v/>
      </c>
      <c r="T21" s="48" t="str">
        <f>'Formato 7 a)'!F29</f>
        <v/>
      </c>
      <c r="U21" s="48" t="str">
        <f>'Formato 7 a)'!G29</f>
        <v/>
      </c>
    </row>
    <row r="22" ht="15.75" customHeight="1">
      <c r="A22" t="str">
        <f t="shared" si="1"/>
        <v>7,1,3,1,0,0,0</v>
      </c>
      <c r="B22">
        <v>7.0</v>
      </c>
      <c r="C22">
        <v>1.0</v>
      </c>
      <c r="D22">
        <v>3.0</v>
      </c>
      <c r="E22">
        <v>1.0</v>
      </c>
      <c r="J22" t="s">
        <v>2895</v>
      </c>
      <c r="P22" s="48" t="str">
        <f>'Formato 7 a)'!B30</f>
        <v/>
      </c>
      <c r="Q22" s="48" t="str">
        <f>'Formato 7 a)'!C30</f>
        <v/>
      </c>
      <c r="R22" s="48" t="str">
        <f>'Formato 7 a)'!D30</f>
        <v/>
      </c>
      <c r="S22" s="48" t="str">
        <f>'Formato 7 a)'!E30</f>
        <v/>
      </c>
      <c r="T22" s="48" t="str">
        <f>'Formato 7 a)'!F30</f>
        <v/>
      </c>
      <c r="U22" s="48" t="str">
        <f>'Formato 7 a)'!G30</f>
        <v/>
      </c>
    </row>
    <row r="23" ht="15.75" customHeight="1">
      <c r="A23" t="str">
        <f t="shared" si="1"/>
        <v>7,1,4,0,0,0,0</v>
      </c>
      <c r="B23">
        <v>7.0</v>
      </c>
      <c r="C23">
        <v>1.0</v>
      </c>
      <c r="D23">
        <v>4.0</v>
      </c>
      <c r="I23" t="s">
        <v>3191</v>
      </c>
      <c r="P23" s="48">
        <f>'Formato 7 a)'!B32</f>
        <v>29414423.55</v>
      </c>
      <c r="Q23" s="48">
        <f>'Formato 7 a)'!C32</f>
        <v>31473433.2</v>
      </c>
      <c r="R23" s="48">
        <f>'Formato 7 a)'!D32</f>
        <v>33047104.86</v>
      </c>
      <c r="S23" s="48">
        <f>'Formato 7 a)'!E32</f>
        <v>34699460.1</v>
      </c>
      <c r="T23" s="48">
        <f>'Formato 7 a)'!F32</f>
        <v>36434433.11</v>
      </c>
      <c r="U23" s="48">
        <f>'Formato 7 a)'!G32</f>
        <v>38256154.76</v>
      </c>
    </row>
    <row r="24" ht="15.75" customHeight="1">
      <c r="A24" t="str">
        <f t="shared" si="1"/>
        <v>7,1,5,0,0,0,0</v>
      </c>
      <c r="B24">
        <v>7.0</v>
      </c>
      <c r="C24">
        <v>1.0</v>
      </c>
      <c r="D24">
        <v>5.0</v>
      </c>
      <c r="I24" t="s">
        <v>2868</v>
      </c>
      <c r="P24" s="48"/>
      <c r="Q24" s="48"/>
      <c r="R24" s="48"/>
      <c r="S24" s="48"/>
      <c r="T24" s="48"/>
      <c r="U24" s="48"/>
    </row>
    <row r="25" ht="15.75" customHeight="1">
      <c r="A25" t="str">
        <f t="shared" si="1"/>
        <v>7,1,0,1,0,0,0</v>
      </c>
      <c r="B25">
        <v>7.0</v>
      </c>
      <c r="C25">
        <v>1.0</v>
      </c>
      <c r="E25">
        <v>1.0</v>
      </c>
      <c r="J25" t="s">
        <v>3192</v>
      </c>
      <c r="P25" s="48" t="str">
        <f>'Formato 7 a)'!B35</f>
        <v/>
      </c>
      <c r="Q25" s="48" t="str">
        <f>'Formato 7 a)'!C35</f>
        <v/>
      </c>
      <c r="R25" s="48" t="str">
        <f>'Formato 7 a)'!D35</f>
        <v/>
      </c>
      <c r="S25" s="48" t="str">
        <f>'Formato 7 a)'!E35</f>
        <v/>
      </c>
      <c r="T25" s="48" t="str">
        <f>'Formato 7 a)'!F35</f>
        <v/>
      </c>
      <c r="U25" s="48" t="str">
        <f>'Formato 7 a)'!G35</f>
        <v/>
      </c>
    </row>
    <row r="26" ht="15.75" customHeight="1">
      <c r="A26" t="str">
        <f t="shared" si="1"/>
        <v>7,1,0,2,0,0,0</v>
      </c>
      <c r="B26">
        <v>7.0</v>
      </c>
      <c r="C26">
        <v>1.0</v>
      </c>
      <c r="E26">
        <v>2.0</v>
      </c>
      <c r="J26" t="s">
        <v>2897</v>
      </c>
      <c r="P26" s="48" t="str">
        <f>'Formato 7 a)'!B36</f>
        <v/>
      </c>
      <c r="Q26" s="48" t="str">
        <f>'Formato 7 a)'!C36</f>
        <v/>
      </c>
      <c r="R26" s="48" t="str">
        <f>'Formato 7 a)'!D36</f>
        <v/>
      </c>
      <c r="S26" s="48" t="str">
        <f>'Formato 7 a)'!E36</f>
        <v/>
      </c>
      <c r="T26" s="48" t="str">
        <f>'Formato 7 a)'!F36</f>
        <v/>
      </c>
      <c r="U26" s="48" t="str">
        <f>'Formato 7 a)'!G36</f>
        <v/>
      </c>
    </row>
    <row r="27" ht="15.75" customHeight="1">
      <c r="A27" t="str">
        <f t="shared" si="1"/>
        <v>7,1,0,3,0,0,0</v>
      </c>
      <c r="B27">
        <v>7.0</v>
      </c>
      <c r="C27">
        <v>1.0</v>
      </c>
      <c r="E27">
        <v>3.0</v>
      </c>
      <c r="J27" t="s">
        <v>2895</v>
      </c>
      <c r="P27" s="48">
        <f>'Formato 7 a)'!B37</f>
        <v>0</v>
      </c>
      <c r="Q27" s="48">
        <f>'Formato 7 a)'!C37</f>
        <v>0</v>
      </c>
      <c r="R27" s="48">
        <f>'Formato 7 a)'!D37</f>
        <v>0</v>
      </c>
      <c r="S27" s="48">
        <f>'Formato 7 a)'!E37</f>
        <v>0</v>
      </c>
      <c r="T27" s="48">
        <f>'Formato 7 a)'!F37</f>
        <v>0</v>
      </c>
      <c r="U27" s="48">
        <f>'Formato 7 a)'!G37</f>
        <v>0</v>
      </c>
    </row>
    <row r="28" ht="15.75" customHeight="1">
      <c r="A28" s="5"/>
      <c r="P28" s="48"/>
      <c r="Q28" s="48"/>
      <c r="R28" s="48"/>
      <c r="S28" s="48"/>
      <c r="T28" s="48"/>
      <c r="U28" s="48"/>
    </row>
    <row r="29" ht="15.75" customHeight="1">
      <c r="A29" s="5"/>
      <c r="P29" s="48"/>
      <c r="Q29" s="48"/>
      <c r="R29" s="48"/>
      <c r="S29" s="48"/>
      <c r="T29" s="48"/>
      <c r="U29" s="48"/>
    </row>
    <row r="30" ht="15.75" customHeight="1">
      <c r="A30" s="5"/>
      <c r="P30" s="48"/>
      <c r="Q30" s="48"/>
      <c r="R30" s="48"/>
      <c r="S30" s="48"/>
      <c r="T30" s="48"/>
      <c r="U30" s="48"/>
    </row>
    <row r="31" ht="15.75" customHeight="1">
      <c r="A31" s="5"/>
      <c r="P31" s="48"/>
      <c r="Q31" s="48"/>
      <c r="R31" s="48"/>
      <c r="S31" s="48"/>
      <c r="T31" s="48"/>
      <c r="U31" s="48"/>
    </row>
    <row r="32" ht="15.75" customHeight="1">
      <c r="A32" s="5"/>
      <c r="P32" s="48"/>
      <c r="Q32" s="48"/>
      <c r="R32" s="48"/>
      <c r="S32" s="48"/>
      <c r="T32" s="48"/>
      <c r="U32" s="48"/>
    </row>
    <row r="33" ht="15.75" customHeight="1">
      <c r="A33" s="5"/>
      <c r="P33" s="48"/>
      <c r="Q33" s="48"/>
      <c r="R33" s="48"/>
      <c r="S33" s="48"/>
      <c r="T33" s="48"/>
      <c r="U33" s="48"/>
    </row>
    <row r="34" ht="15.75" customHeight="1">
      <c r="A34" s="5"/>
      <c r="P34" s="48"/>
      <c r="Q34" s="48"/>
      <c r="R34" s="48"/>
      <c r="S34" s="48"/>
      <c r="T34" s="48"/>
      <c r="U34" s="48"/>
    </row>
    <row r="35" ht="15.75" customHeight="1">
      <c r="A35" s="5"/>
      <c r="P35" s="48"/>
      <c r="Q35" s="48"/>
      <c r="R35" s="48"/>
      <c r="S35" s="48"/>
      <c r="T35" s="48"/>
      <c r="U35" s="48"/>
    </row>
    <row r="36" ht="15.75" customHeight="1">
      <c r="A36" s="5"/>
      <c r="P36" s="48"/>
      <c r="Q36" s="48"/>
      <c r="R36" s="48"/>
      <c r="S36" s="48"/>
      <c r="T36" s="48"/>
      <c r="U36" s="48"/>
    </row>
    <row r="37" ht="15.75" customHeight="1">
      <c r="A37" s="5"/>
      <c r="P37" s="48"/>
      <c r="Q37" s="48"/>
      <c r="R37" s="48"/>
      <c r="S37" s="48"/>
      <c r="T37" s="48"/>
      <c r="U37" s="48"/>
    </row>
    <row r="38" ht="15.75" customHeight="1">
      <c r="A38" s="5"/>
      <c r="P38" s="48"/>
      <c r="Q38" s="48"/>
      <c r="R38" s="48"/>
      <c r="S38" s="48"/>
      <c r="T38" s="48"/>
      <c r="U38" s="48"/>
    </row>
    <row r="39" ht="15.75" customHeight="1">
      <c r="A39" s="5"/>
      <c r="P39" s="48"/>
      <c r="Q39" s="48"/>
      <c r="R39" s="48"/>
      <c r="S39" s="48"/>
      <c r="T39" s="48"/>
      <c r="U39" s="48"/>
    </row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8.71"/>
    <col customWidth="1" min="2" max="7" width="20.71"/>
    <col customWidth="1" min="8" max="26" width="10.71"/>
  </cols>
  <sheetData>
    <row r="1" ht="37.5" customHeight="1">
      <c r="A1" s="91" t="s">
        <v>3193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7" t="str">
        <f>ENTIDAD</f>
        <v>Municipio de San Miguel de Allende, Gobierno del Estado de Guanajuato</v>
      </c>
      <c r="B2" s="18"/>
      <c r="C2" s="18"/>
      <c r="D2" s="18"/>
      <c r="E2" s="18"/>
      <c r="F2" s="18"/>
      <c r="G2" s="19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20" t="s">
        <v>3194</v>
      </c>
      <c r="B3" s="21"/>
      <c r="C3" s="21"/>
      <c r="D3" s="21"/>
      <c r="E3" s="21"/>
      <c r="F3" s="21"/>
      <c r="G3" s="22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20" t="s">
        <v>655</v>
      </c>
      <c r="B4" s="21"/>
      <c r="C4" s="21"/>
      <c r="D4" s="21"/>
      <c r="E4" s="21"/>
      <c r="F4" s="21"/>
      <c r="G4" s="22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20" t="s">
        <v>3165</v>
      </c>
      <c r="B5" s="21"/>
      <c r="C5" s="21"/>
      <c r="D5" s="21"/>
      <c r="E5" s="21"/>
      <c r="F5" s="21"/>
      <c r="G5" s="22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44" t="s">
        <v>3195</v>
      </c>
      <c r="B6" s="142">
        <f>ANIO1P</f>
        <v>2019</v>
      </c>
      <c r="C6" s="92" t="str">
        <f>ANIO2P</f>
        <v>2020 (d)</v>
      </c>
      <c r="D6" s="92" t="str">
        <f>ANIO3P</f>
        <v>2021 (d)</v>
      </c>
      <c r="E6" s="92" t="str">
        <f>ANIO4P</f>
        <v>2022 (d)</v>
      </c>
      <c r="F6" s="92" t="str">
        <f>ANIO5P</f>
        <v>2023 (d)</v>
      </c>
      <c r="G6" s="92" t="str">
        <f>ANIO6P</f>
        <v>2024 (d)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48.0" customHeight="1">
      <c r="A7" s="95"/>
      <c r="B7" s="143" t="s">
        <v>3167</v>
      </c>
      <c r="C7" s="95"/>
      <c r="D7" s="95"/>
      <c r="E7" s="95"/>
      <c r="F7" s="95"/>
      <c r="G7" s="9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96" t="s">
        <v>3196</v>
      </c>
      <c r="B8" s="38">
        <f t="shared" ref="B8:G8" si="1">SUM(B9:B17)</f>
        <v>29414423.59</v>
      </c>
      <c r="C8" s="38">
        <f t="shared" si="1"/>
        <v>31473433.2</v>
      </c>
      <c r="D8" s="38">
        <f t="shared" si="1"/>
        <v>33047104.9</v>
      </c>
      <c r="E8" s="38">
        <f t="shared" si="1"/>
        <v>34699460.1</v>
      </c>
      <c r="F8" s="38">
        <f t="shared" si="1"/>
        <v>36434433.1</v>
      </c>
      <c r="G8" s="38">
        <f t="shared" si="1"/>
        <v>38256154.8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37" t="s">
        <v>3197</v>
      </c>
      <c r="B9" s="34">
        <v>1.769670625E7</v>
      </c>
      <c r="C9" s="34">
        <v>1.858154157E7</v>
      </c>
      <c r="D9" s="34">
        <v>1.981061864E7</v>
      </c>
      <c r="E9" s="34">
        <v>2.080114958E7</v>
      </c>
      <c r="F9" s="34">
        <v>2.184120706E7</v>
      </c>
      <c r="G9" s="34">
        <v>2.293326741E7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37" t="s">
        <v>3198</v>
      </c>
      <c r="B10" s="34">
        <v>2529801.05</v>
      </c>
      <c r="C10" s="34">
        <v>2656291.1</v>
      </c>
      <c r="D10" s="34">
        <v>2789105.65</v>
      </c>
      <c r="E10" s="34">
        <v>2928560.94</v>
      </c>
      <c r="F10" s="34">
        <v>3074988.98</v>
      </c>
      <c r="G10" s="34">
        <v>3228738.43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37" t="s">
        <v>3199</v>
      </c>
      <c r="B11" s="34">
        <v>3280653.04</v>
      </c>
      <c r="C11" s="34">
        <v>3444685.69</v>
      </c>
      <c r="D11" s="34">
        <v>3616919.98</v>
      </c>
      <c r="E11" s="34">
        <v>3797765.97</v>
      </c>
      <c r="F11" s="34">
        <v>3987654.27</v>
      </c>
      <c r="G11" s="34">
        <v>4187036.99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37" t="s">
        <v>3200</v>
      </c>
      <c r="B12" s="34">
        <v>4098053.95</v>
      </c>
      <c r="C12" s="34">
        <v>4891245.12</v>
      </c>
      <c r="D12" s="34">
        <v>5135807.38</v>
      </c>
      <c r="E12" s="34">
        <v>5392597.74</v>
      </c>
      <c r="F12" s="34">
        <v>5662227.63</v>
      </c>
      <c r="G12" s="34">
        <v>5945339.01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37" t="s">
        <v>3201</v>
      </c>
      <c r="B13" s="34">
        <v>1809209.3</v>
      </c>
      <c r="C13" s="34">
        <v>1899669.72</v>
      </c>
      <c r="D13" s="34">
        <v>1694653.25</v>
      </c>
      <c r="E13" s="34">
        <v>1779385.87</v>
      </c>
      <c r="F13" s="34">
        <v>1868355.16</v>
      </c>
      <c r="G13" s="34">
        <v>1961772.96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37" t="s">
        <v>3202</v>
      </c>
      <c r="B14" s="34">
        <v>0.0</v>
      </c>
      <c r="C14" s="34">
        <v>0.0</v>
      </c>
      <c r="D14" s="34">
        <v>0.0</v>
      </c>
      <c r="E14" s="34">
        <v>0.0</v>
      </c>
      <c r="F14" s="34">
        <v>0.0</v>
      </c>
      <c r="G14" s="34">
        <v>0.0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37" t="s">
        <v>3203</v>
      </c>
      <c r="B15" s="34">
        <v>0.0</v>
      </c>
      <c r="C15" s="34">
        <v>0.0</v>
      </c>
      <c r="D15" s="34">
        <v>0.0</v>
      </c>
      <c r="E15" s="34">
        <v>0.0</v>
      </c>
      <c r="F15" s="34">
        <v>0.0</v>
      </c>
      <c r="G15" s="34">
        <v>0.0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37" t="s">
        <v>3204</v>
      </c>
      <c r="B16" s="34">
        <v>0.0</v>
      </c>
      <c r="C16" s="34">
        <v>0.0</v>
      </c>
      <c r="D16" s="34">
        <v>0.0</v>
      </c>
      <c r="E16" s="34">
        <v>0.0</v>
      </c>
      <c r="F16" s="34">
        <v>0.0</v>
      </c>
      <c r="G16" s="34">
        <v>0.0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37" t="s">
        <v>3205</v>
      </c>
      <c r="B17" s="34">
        <v>0.0</v>
      </c>
      <c r="C17" s="34">
        <v>0.0</v>
      </c>
      <c r="D17" s="34">
        <v>0.0</v>
      </c>
      <c r="E17" s="34">
        <v>0.0</v>
      </c>
      <c r="F17" s="34">
        <v>0.0</v>
      </c>
      <c r="G17" s="34">
        <v>0.0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54"/>
      <c r="B18" s="34"/>
      <c r="C18" s="34"/>
      <c r="D18" s="34"/>
      <c r="E18" s="34"/>
      <c r="F18" s="34"/>
      <c r="G18" s="34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33" t="s">
        <v>3206</v>
      </c>
      <c r="B19" s="52">
        <f t="shared" ref="B19:G19" si="2">SUM(B20:B28)</f>
        <v>0</v>
      </c>
      <c r="C19" s="52">
        <f t="shared" si="2"/>
        <v>0</v>
      </c>
      <c r="D19" s="52">
        <f t="shared" si="2"/>
        <v>0</v>
      </c>
      <c r="E19" s="52">
        <f t="shared" si="2"/>
        <v>0</v>
      </c>
      <c r="F19" s="52">
        <f t="shared" si="2"/>
        <v>0</v>
      </c>
      <c r="G19" s="52">
        <f t="shared" si="2"/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37" t="s">
        <v>3197</v>
      </c>
      <c r="B20" s="34">
        <v>0.0</v>
      </c>
      <c r="C20" s="34">
        <v>0.0</v>
      </c>
      <c r="D20" s="34">
        <v>0.0</v>
      </c>
      <c r="E20" s="34">
        <v>0.0</v>
      </c>
      <c r="F20" s="34">
        <v>0.0</v>
      </c>
      <c r="G20" s="34">
        <v>0.0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5.75" customHeight="1">
      <c r="A21" s="37" t="s">
        <v>3198</v>
      </c>
      <c r="B21" s="34">
        <v>0.0</v>
      </c>
      <c r="C21" s="34">
        <v>0.0</v>
      </c>
      <c r="D21" s="34">
        <v>0.0</v>
      </c>
      <c r="E21" s="34">
        <v>0.0</v>
      </c>
      <c r="F21" s="34">
        <v>0.0</v>
      </c>
      <c r="G21" s="34">
        <v>0.0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5.75" customHeight="1">
      <c r="A22" s="37" t="s">
        <v>3199</v>
      </c>
      <c r="B22" s="34">
        <v>0.0</v>
      </c>
      <c r="C22" s="34">
        <v>0.0</v>
      </c>
      <c r="D22" s="34">
        <v>0.0</v>
      </c>
      <c r="E22" s="34">
        <v>0.0</v>
      </c>
      <c r="F22" s="34">
        <v>0.0</v>
      </c>
      <c r="G22" s="34">
        <v>0.0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5.75" customHeight="1">
      <c r="A23" s="37" t="s">
        <v>3200</v>
      </c>
      <c r="B23" s="34">
        <v>0.0</v>
      </c>
      <c r="C23" s="34">
        <v>0.0</v>
      </c>
      <c r="D23" s="34">
        <v>0.0</v>
      </c>
      <c r="E23" s="34">
        <v>0.0</v>
      </c>
      <c r="F23" s="34">
        <v>0.0</v>
      </c>
      <c r="G23" s="34">
        <v>0.0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37" t="s">
        <v>3201</v>
      </c>
      <c r="B24" s="34">
        <v>0.0</v>
      </c>
      <c r="C24" s="34">
        <v>0.0</v>
      </c>
      <c r="D24" s="34">
        <v>0.0</v>
      </c>
      <c r="E24" s="34">
        <v>0.0</v>
      </c>
      <c r="F24" s="34">
        <v>0.0</v>
      </c>
      <c r="G24" s="34">
        <v>0.0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37" t="s">
        <v>3202</v>
      </c>
      <c r="B25" s="34">
        <v>0.0</v>
      </c>
      <c r="C25" s="34">
        <v>0.0</v>
      </c>
      <c r="D25" s="34">
        <v>0.0</v>
      </c>
      <c r="E25" s="34">
        <v>0.0</v>
      </c>
      <c r="F25" s="34">
        <v>0.0</v>
      </c>
      <c r="G25" s="34">
        <v>0.0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37" t="s">
        <v>3203</v>
      </c>
      <c r="B26" s="34">
        <v>0.0</v>
      </c>
      <c r="C26" s="34">
        <v>0.0</v>
      </c>
      <c r="D26" s="34">
        <v>0.0</v>
      </c>
      <c r="E26" s="34">
        <v>0.0</v>
      </c>
      <c r="F26" s="34">
        <v>0.0</v>
      </c>
      <c r="G26" s="34">
        <v>0.0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15.75" customHeight="1">
      <c r="A27" s="37" t="s">
        <v>3207</v>
      </c>
      <c r="B27" s="34">
        <v>0.0</v>
      </c>
      <c r="C27" s="34">
        <v>0.0</v>
      </c>
      <c r="D27" s="34">
        <v>0.0</v>
      </c>
      <c r="E27" s="34">
        <v>0.0</v>
      </c>
      <c r="F27" s="34">
        <v>0.0</v>
      </c>
      <c r="G27" s="34">
        <v>0.0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5.75" customHeight="1">
      <c r="A28" s="37" t="s">
        <v>3205</v>
      </c>
      <c r="B28" s="34">
        <v>0.0</v>
      </c>
      <c r="C28" s="34">
        <v>0.0</v>
      </c>
      <c r="D28" s="34">
        <v>0.0</v>
      </c>
      <c r="E28" s="34">
        <v>0.0</v>
      </c>
      <c r="F28" s="34">
        <v>0.0</v>
      </c>
      <c r="G28" s="34">
        <v>0.0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34"/>
      <c r="B29" s="34"/>
      <c r="C29" s="34"/>
      <c r="D29" s="34"/>
      <c r="E29" s="34"/>
      <c r="F29" s="34"/>
      <c r="G29" s="34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33" t="s">
        <v>3208</v>
      </c>
      <c r="B30" s="52">
        <f t="shared" ref="B30:G30" si="3">B8+B19</f>
        <v>29414423.59</v>
      </c>
      <c r="C30" s="52">
        <f t="shared" si="3"/>
        <v>31473433.2</v>
      </c>
      <c r="D30" s="52">
        <f t="shared" si="3"/>
        <v>33047104.9</v>
      </c>
      <c r="E30" s="52">
        <f t="shared" si="3"/>
        <v>34699460.1</v>
      </c>
      <c r="F30" s="52">
        <f t="shared" si="3"/>
        <v>36434433.1</v>
      </c>
      <c r="G30" s="52">
        <f t="shared" si="3"/>
        <v>38256154.8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57"/>
      <c r="B31" s="57"/>
      <c r="C31" s="57"/>
      <c r="D31" s="57"/>
      <c r="E31" s="57"/>
      <c r="F31" s="57"/>
      <c r="G31" s="57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5.75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5.75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5.75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5.75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5.7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5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5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5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5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5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5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5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5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5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5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5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5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5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5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5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5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5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5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5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5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5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5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5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5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5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5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5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5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5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5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5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5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5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5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5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5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5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5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5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5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5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5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5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5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5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5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5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5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5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5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5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5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5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5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5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5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5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5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5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5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5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5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5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5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5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5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5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5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5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5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5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5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5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5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5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5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5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5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5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5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5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5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5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5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5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5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5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5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5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5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5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5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5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5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5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5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5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5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5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5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5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5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5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5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5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5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5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5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5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5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5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5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5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5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5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5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5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5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5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5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5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5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5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5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5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5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5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5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5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5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5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5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5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5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5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5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5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5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5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5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5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5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5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5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5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5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5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5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5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5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5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5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5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5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5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5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5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5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5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5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5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5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5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5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5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5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5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5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5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5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5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5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5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5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5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5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5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5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5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5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5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5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5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5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5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5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5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5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5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5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5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5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5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5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5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5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5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5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5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5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5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5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5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5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5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5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5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5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5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5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5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5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5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5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5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5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5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5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5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5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5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5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5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5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5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5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5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5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5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5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5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5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5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5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5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5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5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5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5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5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5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5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5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5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5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5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5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5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5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5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5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5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5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5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5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5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5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5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5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5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5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5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5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5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5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5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5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5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5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5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5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5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5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5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5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5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5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5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5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5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5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5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5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5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5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5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5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5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5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5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5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5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5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5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5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5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5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5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5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5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5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5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5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5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5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5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5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5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5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5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5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5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5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5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5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5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5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5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5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5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5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5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5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5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5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5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5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5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5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5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5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5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5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5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5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5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5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5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5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5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5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5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5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5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5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5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5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5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5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5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5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5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5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5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5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5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5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5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5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5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5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5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5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5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5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5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5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5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5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5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5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5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5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5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5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5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5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5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5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5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5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5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5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5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5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5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5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5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5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5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5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5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5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5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5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5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5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5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5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5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5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5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5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5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5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5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5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5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5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5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5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5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5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5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5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5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5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5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5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5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5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5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5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5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5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5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5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5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5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5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5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5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5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5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5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5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5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5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5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5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5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5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5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5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5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5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5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5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5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5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5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5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5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5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5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5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5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5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5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5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5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5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5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5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5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5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5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5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5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5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5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5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5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5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5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5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5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5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5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5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5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5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5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5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5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5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5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5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5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5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5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5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5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5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5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5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5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5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5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5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5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5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5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5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5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5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5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5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5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5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5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5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5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5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5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5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5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5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5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5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5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5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5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5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5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5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5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5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5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5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5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5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5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5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5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5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5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5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5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5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5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5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5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5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5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5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5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5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5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5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5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5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5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5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5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5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5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5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5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5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5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5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5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5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5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5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5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5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5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5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5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5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5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5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5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5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5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5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5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5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5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5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5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5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5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5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5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5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5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5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5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5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5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5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5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5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5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5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5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5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5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5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5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5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5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5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5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5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5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5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5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5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5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5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5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5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5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5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5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5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5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5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5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5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5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5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5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5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5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5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5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5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5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5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5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5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5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5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5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5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5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5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5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5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5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5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5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5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5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5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5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5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5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5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5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5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5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5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5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5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5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5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5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5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5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5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5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5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5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5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5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5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5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5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5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5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5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5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5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5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5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5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5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5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5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5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5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5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5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5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5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5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5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5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5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5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5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5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5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5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5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5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5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5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5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5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5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5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5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5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5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5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5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5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5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5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5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5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5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5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5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5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5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5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5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5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5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5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5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5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5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5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5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5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5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5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5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5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5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5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5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5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5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5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5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5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5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5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5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5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5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5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5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5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5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5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5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5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5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5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5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5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5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5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5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5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5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5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5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5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5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5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5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5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5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5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5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5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5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5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5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5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5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5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5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5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5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5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5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5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5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5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5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5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5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5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5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5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5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5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5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5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5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1">
    <mergeCell ref="A1:G1"/>
    <mergeCell ref="A2:G2"/>
    <mergeCell ref="F6:F7"/>
    <mergeCell ref="G6:G7"/>
    <mergeCell ref="A4:G4"/>
    <mergeCell ref="A5:G5"/>
    <mergeCell ref="C6:C7"/>
    <mergeCell ref="A6:A7"/>
    <mergeCell ref="D6:D7"/>
    <mergeCell ref="E6:E7"/>
    <mergeCell ref="A3:G3"/>
  </mergeCells>
  <dataValidations>
    <dataValidation type="decimal" allowBlank="1" showErrorMessage="1" sqref="B8:G30">
      <formula1>-1.79769313486231E100</formula1>
      <formula2>1.79769313486231E100</formula2>
    </dataValidation>
    <dataValidation type="decimal" allowBlank="1" showInputMessage="1" showErrorMessage="1" prompt="Año en Cuestión (de proyecto de presupuesto) (c)" sqref="B6">
      <formula1>'Info General'!D6</formula1>
      <formula2>'Info General'!E6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3182</v>
      </c>
      <c r="Q1" t="s">
        <v>3183</v>
      </c>
      <c r="R1" t="s">
        <v>3184</v>
      </c>
      <c r="S1" t="s">
        <v>3185</v>
      </c>
      <c r="T1" t="s">
        <v>3186</v>
      </c>
      <c r="U1" t="s">
        <v>3187</v>
      </c>
    </row>
    <row r="2">
      <c r="A2" t="str">
        <f t="shared" ref="A2:A2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7,2,1,0,0,0,0</v>
      </c>
      <c r="B2">
        <v>7.0</v>
      </c>
      <c r="C2">
        <v>2.0</v>
      </c>
      <c r="D2">
        <v>1.0</v>
      </c>
      <c r="I2" t="s">
        <v>2748</v>
      </c>
      <c r="P2" s="48">
        <f>'Formato 7 b)'!B8</f>
        <v>29414423.59</v>
      </c>
      <c r="Q2" s="48">
        <f>'Formato 7 b)'!C8</f>
        <v>31473433.2</v>
      </c>
      <c r="R2" s="48">
        <f>'Formato 7 b)'!D8</f>
        <v>33047104.9</v>
      </c>
      <c r="S2" s="48">
        <f>'Formato 7 b)'!E8</f>
        <v>34699460.1</v>
      </c>
      <c r="T2" s="48">
        <f>'Formato 7 b)'!F8</f>
        <v>36434433.1</v>
      </c>
      <c r="U2" s="48">
        <f>'Formato 7 b)'!G8</f>
        <v>38256154.8</v>
      </c>
    </row>
    <row r="3">
      <c r="A3" t="str">
        <f t="shared" si="1"/>
        <v>7,2,1,1,0,0,0</v>
      </c>
      <c r="B3">
        <v>7.0</v>
      </c>
      <c r="C3">
        <v>2.0</v>
      </c>
      <c r="D3">
        <v>1.0</v>
      </c>
      <c r="E3">
        <v>1.0</v>
      </c>
      <c r="J3" t="s">
        <v>2986</v>
      </c>
      <c r="P3" s="48">
        <f>'Formato 7 b)'!B9</f>
        <v>17696706.25</v>
      </c>
      <c r="Q3" s="48">
        <f>'Formato 7 b)'!C9</f>
        <v>18581541.57</v>
      </c>
      <c r="R3" s="48">
        <f>'Formato 7 b)'!D9</f>
        <v>19810618.64</v>
      </c>
      <c r="S3" s="48">
        <f>'Formato 7 b)'!E9</f>
        <v>20801149.58</v>
      </c>
      <c r="T3" s="48">
        <f>'Formato 7 b)'!F9</f>
        <v>21841207.06</v>
      </c>
      <c r="U3" s="48">
        <f>'Formato 7 b)'!G9</f>
        <v>22933267.41</v>
      </c>
    </row>
    <row r="4">
      <c r="A4" t="str">
        <f t="shared" si="1"/>
        <v>7,2,1,2,0,0,0</v>
      </c>
      <c r="B4">
        <v>7.0</v>
      </c>
      <c r="C4">
        <v>2.0</v>
      </c>
      <c r="D4">
        <v>1.0</v>
      </c>
      <c r="E4">
        <v>2.0</v>
      </c>
      <c r="J4" t="s">
        <v>2994</v>
      </c>
      <c r="P4" s="48">
        <f>'Formato 7 b)'!B10</f>
        <v>2529801.05</v>
      </c>
      <c r="Q4" s="48">
        <f>'Formato 7 b)'!C10</f>
        <v>2656291.1</v>
      </c>
      <c r="R4" s="48">
        <f>'Formato 7 b)'!D10</f>
        <v>2789105.65</v>
      </c>
      <c r="S4" s="48">
        <f>'Formato 7 b)'!E10</f>
        <v>2928560.94</v>
      </c>
      <c r="T4" s="48">
        <f>'Formato 7 b)'!F10</f>
        <v>3074988.98</v>
      </c>
      <c r="U4" s="48">
        <f>'Formato 7 b)'!G10</f>
        <v>3228738.43</v>
      </c>
    </row>
    <row r="5">
      <c r="A5" t="str">
        <f t="shared" si="1"/>
        <v>7,2,1,3,0,0,0</v>
      </c>
      <c r="B5">
        <v>7.0</v>
      </c>
      <c r="C5">
        <v>2.0</v>
      </c>
      <c r="D5">
        <v>1.0</v>
      </c>
      <c r="E5">
        <v>3.0</v>
      </c>
      <c r="J5" t="s">
        <v>3004</v>
      </c>
      <c r="P5" s="48">
        <f>'Formato 7 b)'!B11</f>
        <v>3280653.04</v>
      </c>
      <c r="Q5" s="48">
        <f>'Formato 7 b)'!C11</f>
        <v>3444685.69</v>
      </c>
      <c r="R5" s="48">
        <f>'Formato 7 b)'!D11</f>
        <v>3616919.98</v>
      </c>
      <c r="S5" s="48">
        <f>'Formato 7 b)'!E11</f>
        <v>3797765.97</v>
      </c>
      <c r="T5" s="48">
        <f>'Formato 7 b)'!F11</f>
        <v>3987654.27</v>
      </c>
      <c r="U5" s="48">
        <f>'Formato 7 b)'!G11</f>
        <v>4187036.99</v>
      </c>
    </row>
    <row r="6">
      <c r="A6" t="str">
        <f t="shared" si="1"/>
        <v>7,2,1,4,0,0,0</v>
      </c>
      <c r="B6">
        <v>7.0</v>
      </c>
      <c r="C6">
        <v>2.0</v>
      </c>
      <c r="D6">
        <v>1.0</v>
      </c>
      <c r="E6">
        <v>4.0</v>
      </c>
      <c r="J6" t="s">
        <v>3014</v>
      </c>
      <c r="P6" s="48">
        <f>'Formato 7 b)'!B12</f>
        <v>4098053.95</v>
      </c>
      <c r="Q6" s="48">
        <f>'Formato 7 b)'!C12</f>
        <v>4891245.12</v>
      </c>
      <c r="R6" s="48">
        <f>'Formato 7 b)'!D12</f>
        <v>5135807.38</v>
      </c>
      <c r="S6" s="48">
        <f>'Formato 7 b)'!E12</f>
        <v>5392597.74</v>
      </c>
      <c r="T6" s="48">
        <f>'Formato 7 b)'!F12</f>
        <v>5662227.63</v>
      </c>
      <c r="U6" s="48">
        <f>'Formato 7 b)'!G12</f>
        <v>5945339.01</v>
      </c>
    </row>
    <row r="7">
      <c r="A7" t="str">
        <f t="shared" si="1"/>
        <v>7,2,1,5,0,0,0</v>
      </c>
      <c r="B7">
        <v>7.0</v>
      </c>
      <c r="C7">
        <v>2.0</v>
      </c>
      <c r="D7">
        <v>1.0</v>
      </c>
      <c r="E7">
        <v>5.0</v>
      </c>
      <c r="J7" t="s">
        <v>3024</v>
      </c>
      <c r="P7" s="48">
        <f>'Formato 7 b)'!B13</f>
        <v>1809209.3</v>
      </c>
      <c r="Q7" s="48">
        <f>'Formato 7 b)'!C13</f>
        <v>1899669.72</v>
      </c>
      <c r="R7" s="48">
        <f>'Formato 7 b)'!D13</f>
        <v>1694653.25</v>
      </c>
      <c r="S7" s="48">
        <f>'Formato 7 b)'!E13</f>
        <v>1779385.87</v>
      </c>
      <c r="T7" s="48">
        <f>'Formato 7 b)'!F13</f>
        <v>1868355.16</v>
      </c>
      <c r="U7" s="48">
        <f>'Formato 7 b)'!G13</f>
        <v>1961772.96</v>
      </c>
    </row>
    <row r="8">
      <c r="A8" t="str">
        <f t="shared" si="1"/>
        <v>7,2,1,6,0,0,0</v>
      </c>
      <c r="B8">
        <v>7.0</v>
      </c>
      <c r="C8">
        <v>2.0</v>
      </c>
      <c r="D8">
        <v>1.0</v>
      </c>
      <c r="E8">
        <v>6.0</v>
      </c>
      <c r="J8" t="s">
        <v>3034</v>
      </c>
      <c r="P8" s="48">
        <f>'Formato 7 b)'!B14</f>
        <v>0</v>
      </c>
      <c r="Q8" s="48">
        <f>'Formato 7 b)'!C14</f>
        <v>0</v>
      </c>
      <c r="R8" s="48">
        <f>'Formato 7 b)'!D14</f>
        <v>0</v>
      </c>
      <c r="S8" s="48">
        <f>'Formato 7 b)'!E14</f>
        <v>0</v>
      </c>
      <c r="T8" s="48">
        <f>'Formato 7 b)'!F14</f>
        <v>0</v>
      </c>
      <c r="U8" s="48">
        <f>'Formato 7 b)'!G14</f>
        <v>0</v>
      </c>
    </row>
    <row r="9">
      <c r="A9" t="str">
        <f t="shared" si="1"/>
        <v>7,2,1,7,0,0,0</v>
      </c>
      <c r="B9">
        <v>7.0</v>
      </c>
      <c r="C9">
        <v>2.0</v>
      </c>
      <c r="D9">
        <v>1.0</v>
      </c>
      <c r="E9">
        <v>7.0</v>
      </c>
      <c r="J9" t="s">
        <v>3038</v>
      </c>
      <c r="P9" s="48">
        <f>'Formato 7 b)'!B15</f>
        <v>0</v>
      </c>
      <c r="Q9" s="48">
        <f>'Formato 7 b)'!C15</f>
        <v>0</v>
      </c>
      <c r="R9" s="48">
        <f>'Formato 7 b)'!D15</f>
        <v>0</v>
      </c>
      <c r="S9" s="48">
        <f>'Formato 7 b)'!E15</f>
        <v>0</v>
      </c>
      <c r="T9" s="48">
        <f>'Formato 7 b)'!F15</f>
        <v>0</v>
      </c>
      <c r="U9" s="48">
        <f>'Formato 7 b)'!G15</f>
        <v>0</v>
      </c>
    </row>
    <row r="10">
      <c r="A10" t="str">
        <f t="shared" si="1"/>
        <v>7,2,1,8,0,0,0</v>
      </c>
      <c r="B10">
        <v>7.0</v>
      </c>
      <c r="C10">
        <v>2.0</v>
      </c>
      <c r="D10">
        <v>1.0</v>
      </c>
      <c r="E10">
        <v>8.0</v>
      </c>
      <c r="J10" t="s">
        <v>3210</v>
      </c>
      <c r="P10" s="48">
        <f>'Formato 7 b)'!B16</f>
        <v>0</v>
      </c>
      <c r="Q10" s="48">
        <f>'Formato 7 b)'!C16</f>
        <v>0</v>
      </c>
      <c r="R10" s="48">
        <f>'Formato 7 b)'!D16</f>
        <v>0</v>
      </c>
      <c r="S10" s="48">
        <f>'Formato 7 b)'!E16</f>
        <v>0</v>
      </c>
      <c r="T10" s="48">
        <f>'Formato 7 b)'!F16</f>
        <v>0</v>
      </c>
      <c r="U10" s="48">
        <f>'Formato 7 b)'!G16</f>
        <v>0</v>
      </c>
    </row>
    <row r="11">
      <c r="A11" t="str">
        <f t="shared" si="1"/>
        <v>7,2,1,9,0,0,0</v>
      </c>
      <c r="B11">
        <v>7.0</v>
      </c>
      <c r="C11">
        <v>2.0</v>
      </c>
      <c r="D11">
        <v>1.0</v>
      </c>
      <c r="E11">
        <v>9.0</v>
      </c>
      <c r="J11" t="s">
        <v>2631</v>
      </c>
      <c r="P11" s="48">
        <f>'Formato 7 b)'!B17</f>
        <v>0</v>
      </c>
      <c r="Q11" s="48">
        <f>'Formato 7 b)'!C17</f>
        <v>0</v>
      </c>
      <c r="R11" s="48">
        <f>'Formato 7 b)'!D17</f>
        <v>0</v>
      </c>
      <c r="S11" s="48">
        <f>'Formato 7 b)'!E17</f>
        <v>0</v>
      </c>
      <c r="T11" s="48">
        <f>'Formato 7 b)'!F17</f>
        <v>0</v>
      </c>
      <c r="U11" s="48">
        <f>'Formato 7 b)'!G17</f>
        <v>0</v>
      </c>
    </row>
    <row r="12">
      <c r="A12" t="str">
        <f t="shared" si="1"/>
        <v>7,2,2,0,0,0,0</v>
      </c>
      <c r="B12">
        <v>7.0</v>
      </c>
      <c r="C12">
        <v>2.0</v>
      </c>
      <c r="D12">
        <v>2.0</v>
      </c>
      <c r="I12" t="s">
        <v>2749</v>
      </c>
      <c r="P12" s="48">
        <f>'Formato 7 b)'!B19</f>
        <v>0</v>
      </c>
      <c r="Q12" s="48">
        <f>'Formato 7 b)'!C19</f>
        <v>0</v>
      </c>
      <c r="R12" s="48">
        <f>'Formato 7 b)'!D19</f>
        <v>0</v>
      </c>
      <c r="S12" s="48">
        <f>'Formato 7 b)'!E19</f>
        <v>0</v>
      </c>
      <c r="T12" s="48">
        <f>'Formato 7 b)'!F19</f>
        <v>0</v>
      </c>
      <c r="U12" s="48">
        <f>'Formato 7 b)'!G19</f>
        <v>0</v>
      </c>
    </row>
    <row r="13">
      <c r="A13" t="str">
        <f t="shared" si="1"/>
        <v>7,2,2,1,0,0,0</v>
      </c>
      <c r="B13">
        <v>7.0</v>
      </c>
      <c r="C13">
        <v>2.0</v>
      </c>
      <c r="D13">
        <v>2.0</v>
      </c>
      <c r="E13">
        <v>1.0</v>
      </c>
      <c r="J13" t="s">
        <v>2986</v>
      </c>
      <c r="P13" s="48">
        <f>'Formato 7 b)'!B20</f>
        <v>0</v>
      </c>
      <c r="Q13" s="48">
        <f>'Formato 7 b)'!C20</f>
        <v>0</v>
      </c>
      <c r="R13" s="48">
        <f>'Formato 7 b)'!D20</f>
        <v>0</v>
      </c>
      <c r="S13" s="48">
        <f>'Formato 7 b)'!E20</f>
        <v>0</v>
      </c>
      <c r="T13" s="48">
        <f>'Formato 7 b)'!F20</f>
        <v>0</v>
      </c>
      <c r="U13" s="48">
        <f>'Formato 7 b)'!G20</f>
        <v>0</v>
      </c>
    </row>
    <row r="14">
      <c r="A14" t="str">
        <f t="shared" si="1"/>
        <v>7,2,2,2,0,0,0</v>
      </c>
      <c r="B14">
        <v>7.0</v>
      </c>
      <c r="C14">
        <v>2.0</v>
      </c>
      <c r="D14">
        <v>2.0</v>
      </c>
      <c r="E14">
        <v>2.0</v>
      </c>
      <c r="J14" t="s">
        <v>2994</v>
      </c>
      <c r="P14" s="48">
        <f>'Formato 7 b)'!B21</f>
        <v>0</v>
      </c>
      <c r="Q14" s="48">
        <f>'Formato 7 b)'!C21</f>
        <v>0</v>
      </c>
      <c r="R14" s="48">
        <f>'Formato 7 b)'!D21</f>
        <v>0</v>
      </c>
      <c r="S14" s="48">
        <f>'Formato 7 b)'!E21</f>
        <v>0</v>
      </c>
      <c r="T14" s="48">
        <f>'Formato 7 b)'!F21</f>
        <v>0</v>
      </c>
      <c r="U14" s="48">
        <f>'Formato 7 b)'!G21</f>
        <v>0</v>
      </c>
    </row>
    <row r="15">
      <c r="A15" t="str">
        <f t="shared" si="1"/>
        <v>7,2,2,3,0,0,0</v>
      </c>
      <c r="B15">
        <v>7.0</v>
      </c>
      <c r="C15">
        <v>2.0</v>
      </c>
      <c r="D15">
        <v>2.0</v>
      </c>
      <c r="E15">
        <v>3.0</v>
      </c>
      <c r="J15" t="s">
        <v>3004</v>
      </c>
      <c r="P15" s="48">
        <f>'Formato 7 b)'!B22</f>
        <v>0</v>
      </c>
      <c r="Q15" s="48">
        <f>'Formato 7 b)'!C22</f>
        <v>0</v>
      </c>
      <c r="R15" s="48">
        <f>'Formato 7 b)'!D22</f>
        <v>0</v>
      </c>
      <c r="S15" s="48">
        <f>'Formato 7 b)'!E22</f>
        <v>0</v>
      </c>
      <c r="T15" s="48">
        <f>'Formato 7 b)'!F22</f>
        <v>0</v>
      </c>
      <c r="U15" s="48">
        <f>'Formato 7 b)'!G22</f>
        <v>0</v>
      </c>
    </row>
    <row r="16">
      <c r="A16" t="str">
        <f t="shared" si="1"/>
        <v>7,2,2,4,0,0,0</v>
      </c>
      <c r="B16">
        <v>7.0</v>
      </c>
      <c r="C16">
        <v>2.0</v>
      </c>
      <c r="D16">
        <v>2.0</v>
      </c>
      <c r="E16">
        <v>4.0</v>
      </c>
      <c r="J16" t="s">
        <v>3014</v>
      </c>
      <c r="P16" s="48">
        <f>'Formato 7 b)'!B23</f>
        <v>0</v>
      </c>
      <c r="Q16" s="48">
        <f>'Formato 7 b)'!C23</f>
        <v>0</v>
      </c>
      <c r="R16" s="48">
        <f>'Formato 7 b)'!D23</f>
        <v>0</v>
      </c>
      <c r="S16" s="48">
        <f>'Formato 7 b)'!E23</f>
        <v>0</v>
      </c>
      <c r="T16" s="48">
        <f>'Formato 7 b)'!F23</f>
        <v>0</v>
      </c>
      <c r="U16" s="48">
        <f>'Formato 7 b)'!G23</f>
        <v>0</v>
      </c>
    </row>
    <row r="17">
      <c r="A17" t="str">
        <f t="shared" si="1"/>
        <v>7,2,2,5,0,0,0</v>
      </c>
      <c r="B17">
        <v>7.0</v>
      </c>
      <c r="C17">
        <v>2.0</v>
      </c>
      <c r="D17">
        <v>2.0</v>
      </c>
      <c r="E17">
        <v>5.0</v>
      </c>
      <c r="J17" t="s">
        <v>3024</v>
      </c>
      <c r="P17" s="48">
        <f>'Formato 7 b)'!B24</f>
        <v>0</v>
      </c>
      <c r="Q17" s="48">
        <f>'Formato 7 b)'!C24</f>
        <v>0</v>
      </c>
      <c r="R17" s="48">
        <f>'Formato 7 b)'!D24</f>
        <v>0</v>
      </c>
      <c r="S17" s="48">
        <f>'Formato 7 b)'!E24</f>
        <v>0</v>
      </c>
      <c r="T17" s="48">
        <f>'Formato 7 b)'!F24</f>
        <v>0</v>
      </c>
      <c r="U17" s="48">
        <f>'Formato 7 b)'!G24</f>
        <v>0</v>
      </c>
    </row>
    <row r="18">
      <c r="A18" t="str">
        <f t="shared" si="1"/>
        <v>7,2,2,6,0,0,0</v>
      </c>
      <c r="B18">
        <v>7.0</v>
      </c>
      <c r="C18">
        <v>2.0</v>
      </c>
      <c r="D18">
        <v>2.0</v>
      </c>
      <c r="E18">
        <v>6.0</v>
      </c>
      <c r="J18" t="s">
        <v>3034</v>
      </c>
      <c r="P18" s="48">
        <f>'Formato 7 b)'!B25</f>
        <v>0</v>
      </c>
      <c r="Q18" s="48">
        <f>'Formato 7 b)'!C25</f>
        <v>0</v>
      </c>
      <c r="R18" s="48">
        <f>'Formato 7 b)'!D25</f>
        <v>0</v>
      </c>
      <c r="S18" s="48">
        <f>'Formato 7 b)'!E25</f>
        <v>0</v>
      </c>
      <c r="T18" s="48">
        <f>'Formato 7 b)'!F25</f>
        <v>0</v>
      </c>
      <c r="U18" s="48">
        <f>'Formato 7 b)'!G25</f>
        <v>0</v>
      </c>
    </row>
    <row r="19">
      <c r="A19" t="str">
        <f t="shared" si="1"/>
        <v>7,2,2,7,0,0,0</v>
      </c>
      <c r="B19">
        <v>7.0</v>
      </c>
      <c r="C19">
        <v>2.0</v>
      </c>
      <c r="D19">
        <v>2.0</v>
      </c>
      <c r="E19">
        <v>7.0</v>
      </c>
      <c r="J19" t="s">
        <v>3038</v>
      </c>
      <c r="P19" s="48">
        <f>'Formato 7 b)'!B26</f>
        <v>0</v>
      </c>
      <c r="Q19" s="48">
        <f>'Formato 7 b)'!C26</f>
        <v>0</v>
      </c>
      <c r="R19" s="48">
        <f>'Formato 7 b)'!D26</f>
        <v>0</v>
      </c>
      <c r="S19" s="48">
        <f>'Formato 7 b)'!E26</f>
        <v>0</v>
      </c>
      <c r="T19" s="48">
        <f>'Formato 7 b)'!F26</f>
        <v>0</v>
      </c>
      <c r="U19" s="48">
        <f>'Formato 7 b)'!G26</f>
        <v>0</v>
      </c>
    </row>
    <row r="20">
      <c r="A20" t="str">
        <f t="shared" si="1"/>
        <v>7,2,2,8,0,0,0</v>
      </c>
      <c r="B20">
        <v>7.0</v>
      </c>
      <c r="C20">
        <v>2.0</v>
      </c>
      <c r="D20">
        <v>2.0</v>
      </c>
      <c r="E20">
        <v>8.0</v>
      </c>
      <c r="J20" t="s">
        <v>3047</v>
      </c>
      <c r="P20" s="48">
        <f>'Formato 7 b)'!B27</f>
        <v>0</v>
      </c>
      <c r="Q20" s="48">
        <f>'Formato 7 b)'!C27</f>
        <v>0</v>
      </c>
      <c r="R20" s="48">
        <f>'Formato 7 b)'!D27</f>
        <v>0</v>
      </c>
      <c r="S20" s="48">
        <f>'Formato 7 b)'!E27</f>
        <v>0</v>
      </c>
      <c r="T20" s="48">
        <f>'Formato 7 b)'!F27</f>
        <v>0</v>
      </c>
      <c r="U20" s="48">
        <f>'Formato 7 b)'!G27</f>
        <v>0</v>
      </c>
    </row>
    <row r="21" ht="15.75" customHeight="1">
      <c r="A21" t="str">
        <f t="shared" si="1"/>
        <v>7,2,2,9,0,0,0</v>
      </c>
      <c r="B21">
        <v>7.0</v>
      </c>
      <c r="C21">
        <v>2.0</v>
      </c>
      <c r="D21">
        <v>2.0</v>
      </c>
      <c r="E21">
        <v>9.0</v>
      </c>
      <c r="J21" t="s">
        <v>2631</v>
      </c>
      <c r="P21" s="48">
        <f>'Formato 7 b)'!B28</f>
        <v>0</v>
      </c>
      <c r="Q21" s="48">
        <f>'Formato 7 b)'!C28</f>
        <v>0</v>
      </c>
      <c r="R21" s="48">
        <f>'Formato 7 b)'!D28</f>
        <v>0</v>
      </c>
      <c r="S21" s="48">
        <f>'Formato 7 b)'!E28</f>
        <v>0</v>
      </c>
      <c r="T21" s="48">
        <f>'Formato 7 b)'!F28</f>
        <v>0</v>
      </c>
      <c r="U21" s="48">
        <f>'Formato 7 b)'!G28</f>
        <v>0</v>
      </c>
    </row>
    <row r="22" ht="15.75" customHeight="1">
      <c r="A22" t="str">
        <f t="shared" si="1"/>
        <v>7,2,3,0,0,0,0</v>
      </c>
      <c r="B22">
        <v>7.0</v>
      </c>
      <c r="C22">
        <v>2.0</v>
      </c>
      <c r="D22">
        <v>3.0</v>
      </c>
      <c r="I22" t="s">
        <v>3211</v>
      </c>
      <c r="P22" s="48">
        <f>'Formato 7 b)'!B30</f>
        <v>29414423.59</v>
      </c>
      <c r="Q22" s="48">
        <f>'Formato 7 b)'!C30</f>
        <v>31473433.2</v>
      </c>
      <c r="R22" s="48">
        <f>'Formato 7 b)'!D30</f>
        <v>33047104.9</v>
      </c>
      <c r="S22" s="48">
        <f>'Formato 7 b)'!E30</f>
        <v>34699460.1</v>
      </c>
      <c r="T22" s="48">
        <f>'Formato 7 b)'!F30</f>
        <v>36434433.1</v>
      </c>
      <c r="U22" s="48">
        <f>'Formato 7 b)'!G30</f>
        <v>38256154.8</v>
      </c>
    </row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88.14"/>
    <col customWidth="1" min="2" max="7" width="20.71"/>
    <col customWidth="1" min="8" max="26" width="10.71"/>
  </cols>
  <sheetData>
    <row r="1" ht="37.5" customHeight="1">
      <c r="A1" s="91" t="s">
        <v>3213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ENTIDAD</f>
        <v>Municipio de San Miguel de Allende, Gobierno del Estado de Guanajuato</v>
      </c>
      <c r="B2" s="18"/>
      <c r="C2" s="18"/>
      <c r="D2" s="18"/>
      <c r="E2" s="18"/>
      <c r="F2" s="18"/>
      <c r="G2" s="19"/>
    </row>
    <row r="3">
      <c r="A3" s="20" t="s">
        <v>3214</v>
      </c>
      <c r="B3" s="21"/>
      <c r="C3" s="21"/>
      <c r="D3" s="21"/>
      <c r="E3" s="21"/>
      <c r="F3" s="21"/>
      <c r="G3" s="22"/>
    </row>
    <row r="4">
      <c r="A4" s="23" t="s">
        <v>655</v>
      </c>
      <c r="B4" s="24"/>
      <c r="C4" s="24"/>
      <c r="D4" s="24"/>
      <c r="E4" s="24"/>
      <c r="F4" s="24"/>
      <c r="G4" s="25"/>
    </row>
    <row r="5">
      <c r="A5" s="102" t="s">
        <v>3166</v>
      </c>
      <c r="B5" s="102" t="str">
        <f>ANIO5R</f>
        <v>2013 ¹ (c)</v>
      </c>
      <c r="C5" s="102" t="str">
        <f>ANIO4R</f>
        <v>2014 ¹ (c)</v>
      </c>
      <c r="D5" s="102" t="str">
        <f>ANIO3R</f>
        <v>2015 ¹ (c)</v>
      </c>
      <c r="E5" s="102" t="str">
        <f>ANIO2R</f>
        <v>2016 ¹ (c)</v>
      </c>
      <c r="F5" s="102" t="str">
        <f>ANIO1R</f>
        <v>2017 ¹ (c)</v>
      </c>
      <c r="G5" s="142">
        <f>ANIO_INFORME</f>
        <v>2018</v>
      </c>
    </row>
    <row r="6" ht="31.5" customHeight="1">
      <c r="A6" s="95"/>
      <c r="B6" s="95"/>
      <c r="C6" s="95"/>
      <c r="D6" s="95"/>
      <c r="E6" s="95"/>
      <c r="F6" s="95"/>
      <c r="G6" s="143" t="s">
        <v>3215</v>
      </c>
    </row>
    <row r="7">
      <c r="A7" s="96" t="s">
        <v>3216</v>
      </c>
      <c r="B7" s="38">
        <f t="shared" ref="B7:G7" si="1">SUM(B8:B19)</f>
        <v>24780183.84</v>
      </c>
      <c r="C7" s="38">
        <f t="shared" si="1"/>
        <v>23005395.14</v>
      </c>
      <c r="D7" s="38">
        <f t="shared" si="1"/>
        <v>25557335.12</v>
      </c>
      <c r="E7" s="38">
        <f t="shared" si="1"/>
        <v>27079469.43</v>
      </c>
      <c r="F7" s="38">
        <f t="shared" si="1"/>
        <v>28579461.88</v>
      </c>
      <c r="G7" s="38">
        <f t="shared" si="1"/>
        <v>27762145.96</v>
      </c>
    </row>
    <row r="8">
      <c r="A8" s="37" t="s">
        <v>3217</v>
      </c>
      <c r="B8" s="34">
        <v>0.0</v>
      </c>
      <c r="C8" s="34">
        <v>0.0</v>
      </c>
      <c r="D8" s="34">
        <v>0.0</v>
      </c>
      <c r="E8" s="34">
        <v>0.0</v>
      </c>
      <c r="F8" s="34">
        <v>0.0</v>
      </c>
      <c r="G8" s="34">
        <v>0.0</v>
      </c>
    </row>
    <row r="9">
      <c r="A9" s="37" t="s">
        <v>3218</v>
      </c>
      <c r="B9" s="34">
        <v>0.0</v>
      </c>
      <c r="C9" s="34">
        <v>0.0</v>
      </c>
      <c r="D9" s="34">
        <v>0.0</v>
      </c>
      <c r="E9" s="34">
        <v>0.0</v>
      </c>
      <c r="F9" s="34">
        <v>0.0</v>
      </c>
      <c r="G9" s="34">
        <v>0.0</v>
      </c>
    </row>
    <row r="10">
      <c r="A10" s="37" t="s">
        <v>3219</v>
      </c>
      <c r="B10" s="34">
        <v>0.0</v>
      </c>
      <c r="C10" s="34">
        <v>0.0</v>
      </c>
      <c r="D10" s="34">
        <v>0.0</v>
      </c>
      <c r="E10" s="34">
        <v>0.0</v>
      </c>
      <c r="F10" s="34">
        <v>0.0</v>
      </c>
      <c r="G10" s="34">
        <v>0.0</v>
      </c>
    </row>
    <row r="11">
      <c r="A11" s="37" t="s">
        <v>3220</v>
      </c>
      <c r="B11" s="34">
        <v>0.0</v>
      </c>
      <c r="C11" s="34">
        <v>0.0</v>
      </c>
      <c r="D11" s="34">
        <v>0.0</v>
      </c>
      <c r="E11" s="34">
        <v>0.0</v>
      </c>
      <c r="F11" s="34">
        <v>0.0</v>
      </c>
      <c r="G11" s="34">
        <v>0.0</v>
      </c>
    </row>
    <row r="12">
      <c r="A12" s="37" t="s">
        <v>3221</v>
      </c>
      <c r="B12" s="34">
        <v>0.0</v>
      </c>
      <c r="C12" s="34">
        <v>0.0</v>
      </c>
      <c r="D12" s="34">
        <v>0.0</v>
      </c>
      <c r="E12" s="34">
        <v>0.0</v>
      </c>
      <c r="F12" s="34">
        <v>0.0</v>
      </c>
      <c r="G12" s="34">
        <v>0.0</v>
      </c>
    </row>
    <row r="13">
      <c r="A13" s="37" t="s">
        <v>3222</v>
      </c>
      <c r="B13" s="34">
        <v>0.0</v>
      </c>
      <c r="C13" s="34">
        <v>0.0</v>
      </c>
      <c r="D13" s="34">
        <v>0.0</v>
      </c>
      <c r="E13" s="34">
        <v>0.0</v>
      </c>
      <c r="F13" s="34">
        <v>0.0</v>
      </c>
      <c r="G13" s="34">
        <v>0.0</v>
      </c>
    </row>
    <row r="14">
      <c r="A14" s="37" t="s">
        <v>3223</v>
      </c>
      <c r="B14" s="34">
        <f>6693778.81+7693.34</f>
        <v>6701472.15</v>
      </c>
      <c r="C14" s="34">
        <v>1687885.43</v>
      </c>
      <c r="D14" s="34">
        <f>145341.34+257458+1869819.89</f>
        <v>2272619.23</v>
      </c>
      <c r="E14" s="34">
        <v>2.215522141E7</v>
      </c>
      <c r="F14" s="34">
        <v>2.264146978E7</v>
      </c>
      <c r="G14" s="34">
        <v>2.360394996E7</v>
      </c>
    </row>
    <row r="15">
      <c r="A15" s="37" t="s">
        <v>3224</v>
      </c>
      <c r="B15" s="34">
        <v>0.0</v>
      </c>
      <c r="C15" s="34">
        <v>0.0</v>
      </c>
      <c r="D15" s="34">
        <v>0.0</v>
      </c>
      <c r="E15" s="34">
        <v>0.0</v>
      </c>
      <c r="F15" s="34">
        <v>0.0</v>
      </c>
      <c r="G15" s="34">
        <v>0.0</v>
      </c>
    </row>
    <row r="16">
      <c r="A16" s="37" t="s">
        <v>3225</v>
      </c>
      <c r="B16" s="34">
        <v>0.0</v>
      </c>
      <c r="C16" s="34">
        <v>0.0</v>
      </c>
      <c r="D16" s="34">
        <v>0.0</v>
      </c>
      <c r="E16" s="34">
        <v>0.0</v>
      </c>
      <c r="F16" s="34">
        <v>0.0</v>
      </c>
      <c r="G16" s="34">
        <v>0.0</v>
      </c>
    </row>
    <row r="17">
      <c r="A17" s="37" t="s">
        <v>3226</v>
      </c>
      <c r="B17" s="34">
        <v>1.658876269E7</v>
      </c>
      <c r="C17" s="34">
        <f>18911555.81+792391.57</f>
        <v>19703947.38</v>
      </c>
      <c r="D17" s="34">
        <f>666219.43+20664274.99+977511.57</f>
        <v>22308005.99</v>
      </c>
      <c r="E17" s="34">
        <v>2293125.18</v>
      </c>
      <c r="F17" s="34">
        <v>2755443.54</v>
      </c>
      <c r="G17" s="34">
        <v>2783000.0</v>
      </c>
    </row>
    <row r="18">
      <c r="A18" s="37" t="s">
        <v>3227</v>
      </c>
      <c r="B18" s="34">
        <v>1489949.0</v>
      </c>
      <c r="C18" s="34">
        <f>1268217.33+345345</f>
        <v>1613562.33</v>
      </c>
      <c r="D18" s="34">
        <f>27180+949529.9</f>
        <v>976709.9</v>
      </c>
      <c r="E18" s="34">
        <v>2631122.84</v>
      </c>
      <c r="F18" s="34">
        <v>3182548.56</v>
      </c>
      <c r="G18" s="34">
        <v>1375196.0</v>
      </c>
    </row>
    <row r="19">
      <c r="A19" s="37" t="s">
        <v>3228</v>
      </c>
      <c r="B19" s="34">
        <v>0.0</v>
      </c>
      <c r="C19" s="34">
        <v>0.0</v>
      </c>
      <c r="D19" s="34">
        <v>0.0</v>
      </c>
      <c r="E19" s="34">
        <v>0.0</v>
      </c>
      <c r="F19" s="34">
        <v>0.0</v>
      </c>
      <c r="G19" s="34">
        <v>0.0</v>
      </c>
    </row>
    <row r="20">
      <c r="A20" s="34"/>
      <c r="B20" s="34"/>
      <c r="C20" s="34"/>
      <c r="D20" s="34"/>
      <c r="E20" s="34"/>
      <c r="F20" s="34"/>
      <c r="G20" s="34"/>
    </row>
    <row r="21" ht="15.75" customHeight="1">
      <c r="A21" s="33" t="s">
        <v>3229</v>
      </c>
      <c r="B21" s="52">
        <f t="shared" ref="B21:G21" si="2">SUM(B22:B26)</f>
        <v>0</v>
      </c>
      <c r="C21" s="52">
        <f t="shared" si="2"/>
        <v>0</v>
      </c>
      <c r="D21" s="52">
        <f t="shared" si="2"/>
        <v>0</v>
      </c>
      <c r="E21" s="52">
        <f t="shared" si="2"/>
        <v>0</v>
      </c>
      <c r="F21" s="52">
        <f t="shared" si="2"/>
        <v>0</v>
      </c>
      <c r="G21" s="52">
        <f t="shared" si="2"/>
        <v>0</v>
      </c>
    </row>
    <row r="22" ht="15.75" customHeight="1">
      <c r="A22" s="37" t="s">
        <v>3230</v>
      </c>
      <c r="B22" s="34">
        <v>0.0</v>
      </c>
      <c r="C22" s="34">
        <v>0.0</v>
      </c>
      <c r="D22" s="34">
        <v>0.0</v>
      </c>
      <c r="E22" s="34">
        <v>0.0</v>
      </c>
      <c r="F22" s="34">
        <v>0.0</v>
      </c>
      <c r="G22" s="34">
        <v>0.0</v>
      </c>
    </row>
    <row r="23" ht="15.75" customHeight="1">
      <c r="A23" s="37" t="s">
        <v>3231</v>
      </c>
      <c r="B23" s="34">
        <v>0.0</v>
      </c>
      <c r="C23" s="34">
        <v>0.0</v>
      </c>
      <c r="D23" s="34">
        <v>0.0</v>
      </c>
      <c r="E23" s="34">
        <v>0.0</v>
      </c>
      <c r="F23" s="34">
        <v>0.0</v>
      </c>
      <c r="G23" s="34">
        <v>0.0</v>
      </c>
    </row>
    <row r="24" ht="15.75" customHeight="1">
      <c r="A24" s="37" t="s">
        <v>3232</v>
      </c>
      <c r="B24" s="34">
        <v>0.0</v>
      </c>
      <c r="C24" s="34">
        <v>0.0</v>
      </c>
      <c r="D24" s="34">
        <v>0.0</v>
      </c>
      <c r="E24" s="34">
        <v>0.0</v>
      </c>
      <c r="F24" s="34">
        <v>0.0</v>
      </c>
      <c r="G24" s="34">
        <v>0.0</v>
      </c>
    </row>
    <row r="25" ht="15.75" customHeight="1">
      <c r="A25" s="37" t="s">
        <v>3233</v>
      </c>
      <c r="B25" s="34">
        <v>0.0</v>
      </c>
      <c r="C25" s="34">
        <v>0.0</v>
      </c>
      <c r="D25" s="34">
        <v>0.0</v>
      </c>
      <c r="E25" s="34">
        <v>0.0</v>
      </c>
      <c r="F25" s="34">
        <v>0.0</v>
      </c>
      <c r="G25" s="34">
        <v>0.0</v>
      </c>
    </row>
    <row r="26" ht="15.75" customHeight="1">
      <c r="A26" s="37" t="s">
        <v>3234</v>
      </c>
      <c r="B26" s="34">
        <v>0.0</v>
      </c>
      <c r="C26" s="34">
        <v>0.0</v>
      </c>
      <c r="D26" s="34">
        <v>0.0</v>
      </c>
      <c r="E26" s="34">
        <v>0.0</v>
      </c>
      <c r="F26" s="34">
        <v>0.0</v>
      </c>
      <c r="G26" s="34">
        <v>0.0</v>
      </c>
    </row>
    <row r="27" ht="15.75" customHeight="1">
      <c r="A27" s="34"/>
      <c r="B27" s="34"/>
      <c r="C27" s="34"/>
      <c r="D27" s="34"/>
      <c r="E27" s="34"/>
      <c r="F27" s="34"/>
      <c r="G27" s="34"/>
    </row>
    <row r="28" ht="15.75" customHeight="1">
      <c r="A28" s="33" t="s">
        <v>3235</v>
      </c>
      <c r="B28" s="52">
        <f t="shared" ref="B28:G28" si="3">B29</f>
        <v>0</v>
      </c>
      <c r="C28" s="52">
        <f t="shared" si="3"/>
        <v>0</v>
      </c>
      <c r="D28" s="52">
        <f t="shared" si="3"/>
        <v>0</v>
      </c>
      <c r="E28" s="52">
        <f t="shared" si="3"/>
        <v>0</v>
      </c>
      <c r="F28" s="52">
        <f t="shared" si="3"/>
        <v>0</v>
      </c>
      <c r="G28" s="52">
        <f t="shared" si="3"/>
        <v>0</v>
      </c>
    </row>
    <row r="29" ht="15.75" customHeight="1">
      <c r="A29" s="37" t="s">
        <v>2864</v>
      </c>
      <c r="B29" s="34">
        <v>0.0</v>
      </c>
      <c r="C29" s="34">
        <v>0.0</v>
      </c>
      <c r="D29" s="34">
        <v>0.0</v>
      </c>
      <c r="E29" s="34">
        <v>0.0</v>
      </c>
      <c r="F29" s="34">
        <v>0.0</v>
      </c>
      <c r="G29" s="34">
        <v>0.0</v>
      </c>
    </row>
    <row r="30" ht="15.75" customHeight="1">
      <c r="A30" s="34"/>
      <c r="B30" s="34"/>
      <c r="C30" s="34"/>
      <c r="D30" s="34"/>
      <c r="E30" s="34"/>
      <c r="F30" s="34"/>
      <c r="G30" s="34"/>
    </row>
    <row r="31" ht="15.75" customHeight="1">
      <c r="A31" s="33" t="s">
        <v>3236</v>
      </c>
      <c r="B31" s="52">
        <f t="shared" ref="B31:G31" si="4">B7+B21+B28</f>
        <v>24780183.84</v>
      </c>
      <c r="C31" s="52">
        <f t="shared" si="4"/>
        <v>23005395.14</v>
      </c>
      <c r="D31" s="52">
        <f t="shared" si="4"/>
        <v>25557335.12</v>
      </c>
      <c r="E31" s="52">
        <f t="shared" si="4"/>
        <v>27079469.43</v>
      </c>
      <c r="F31" s="52">
        <f t="shared" si="4"/>
        <v>28579461.88</v>
      </c>
      <c r="G31" s="52">
        <f t="shared" si="4"/>
        <v>27762145.96</v>
      </c>
    </row>
    <row r="32" ht="15.75" customHeight="1">
      <c r="A32" s="34"/>
      <c r="B32" s="34"/>
      <c r="C32" s="34"/>
      <c r="D32" s="34"/>
      <c r="E32" s="34"/>
      <c r="F32" s="34"/>
      <c r="G32" s="34"/>
    </row>
    <row r="33" ht="15.75" customHeight="1">
      <c r="A33" s="33" t="s">
        <v>2868</v>
      </c>
      <c r="B33" s="34"/>
      <c r="C33" s="34"/>
      <c r="D33" s="34"/>
      <c r="E33" s="34"/>
      <c r="F33" s="34"/>
      <c r="G33" s="34"/>
    </row>
    <row r="34" ht="15.75" customHeight="1">
      <c r="A34" s="99" t="s">
        <v>3180</v>
      </c>
      <c r="B34" s="34">
        <v>0.0</v>
      </c>
      <c r="C34" s="34">
        <v>0.0</v>
      </c>
      <c r="D34" s="34">
        <v>0.0</v>
      </c>
      <c r="E34" s="34">
        <v>0.0</v>
      </c>
      <c r="F34" s="34">
        <v>0.0</v>
      </c>
      <c r="G34" s="34">
        <v>0.0</v>
      </c>
    </row>
    <row r="35" ht="15.75" customHeight="1">
      <c r="A35" s="99" t="s">
        <v>3237</v>
      </c>
      <c r="B35" s="34">
        <v>0.0</v>
      </c>
      <c r="C35" s="34">
        <v>0.0</v>
      </c>
      <c r="D35" s="34">
        <v>0.0</v>
      </c>
      <c r="E35" s="34">
        <v>0.0</v>
      </c>
      <c r="F35" s="34">
        <v>0.0</v>
      </c>
      <c r="G35" s="34">
        <v>0.0</v>
      </c>
    </row>
    <row r="36" ht="15.75" customHeight="1">
      <c r="A36" s="33" t="s">
        <v>3238</v>
      </c>
      <c r="B36" s="52">
        <f t="shared" ref="B36:G36" si="5">B34+B35</f>
        <v>0</v>
      </c>
      <c r="C36" s="52">
        <f t="shared" si="5"/>
        <v>0</v>
      </c>
      <c r="D36" s="52">
        <f t="shared" si="5"/>
        <v>0</v>
      </c>
      <c r="E36" s="52">
        <f t="shared" si="5"/>
        <v>0</v>
      </c>
      <c r="F36" s="52">
        <f t="shared" si="5"/>
        <v>0</v>
      </c>
      <c r="G36" s="52">
        <f t="shared" si="5"/>
        <v>0</v>
      </c>
    </row>
    <row r="37" ht="15.75" customHeight="1">
      <c r="A37" s="57"/>
      <c r="B37" s="57"/>
      <c r="C37" s="57"/>
      <c r="D37" s="57"/>
      <c r="E37" s="57"/>
      <c r="F37" s="57"/>
      <c r="G37" s="57"/>
    </row>
    <row r="38" ht="15.75" customHeight="1">
      <c r="A38" s="16"/>
    </row>
    <row r="39" ht="15.0" customHeight="1">
      <c r="A39" s="145" t="s">
        <v>3239</v>
      </c>
    </row>
    <row r="40" ht="15.0" customHeight="1">
      <c r="A40" s="145" t="s">
        <v>3240</v>
      </c>
    </row>
    <row r="41" ht="15.75" hidden="1" customHeight="1"/>
    <row r="42" ht="15.0" hidden="1" customHeight="1"/>
    <row r="43" ht="15.0" hidden="1" customHeight="1"/>
    <row r="44" ht="15.0" hidden="1" customHeight="1"/>
    <row r="45" ht="15.0" hidden="1" customHeight="1"/>
    <row r="46" ht="15.0" hidden="1" customHeight="1"/>
    <row r="47" ht="15.75" hidden="1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3:G3"/>
    <mergeCell ref="A1:G1"/>
    <mergeCell ref="A2:G2"/>
    <mergeCell ref="B5:B6"/>
    <mergeCell ref="A5:A6"/>
    <mergeCell ref="A4:G4"/>
    <mergeCell ref="E5:E6"/>
    <mergeCell ref="F5:F6"/>
    <mergeCell ref="D5:D6"/>
    <mergeCell ref="C5:C6"/>
    <mergeCell ref="A40:G40"/>
    <mergeCell ref="A39:G39"/>
  </mergeCells>
  <dataValidations>
    <dataValidation type="decimal" allowBlank="1" showErrorMessage="1" sqref="B7:G36">
      <formula1>-1.79769313486231E100</formula1>
      <formula2>1.79769313486231E100</formula2>
    </dataValidation>
    <dataValidation type="decimal" allowBlank="1" showInputMessage="1" showErrorMessage="1" prompt="Año del Ejercicio Vigente (d)" sqref="G5">
      <formula1>'Info General'!I1</formula1>
      <formula2>'Info General'!J1</formula2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3186</v>
      </c>
      <c r="Q1" t="s">
        <v>3185</v>
      </c>
      <c r="R1" t="s">
        <v>3184</v>
      </c>
      <c r="S1" t="s">
        <v>3183</v>
      </c>
      <c r="T1" t="s">
        <v>3182</v>
      </c>
      <c r="U1" t="s">
        <v>3242</v>
      </c>
    </row>
    <row r="2">
      <c r="A2" t="str">
        <f t="shared" ref="A2:A2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7,3,1,0,0,0,0</v>
      </c>
      <c r="B2">
        <v>7.0</v>
      </c>
      <c r="C2">
        <v>3.0</v>
      </c>
      <c r="D2">
        <v>1.0</v>
      </c>
      <c r="I2" t="s">
        <v>2744</v>
      </c>
      <c r="P2" s="48">
        <f>'Formato 7 c)'!B7</f>
        <v>24780183.84</v>
      </c>
      <c r="Q2" s="48">
        <f>'Formato 7 c)'!C7</f>
        <v>23005395.14</v>
      </c>
      <c r="R2" s="48">
        <f>'Formato 7 c)'!D7</f>
        <v>25557335.12</v>
      </c>
      <c r="S2" s="48">
        <f>'Formato 7 c)'!E7</f>
        <v>27079469.43</v>
      </c>
      <c r="T2" s="48">
        <f>'Formato 7 c)'!F7</f>
        <v>28579461.88</v>
      </c>
      <c r="U2" s="48">
        <f>'Formato 7 c)'!G7</f>
        <v>27762145.96</v>
      </c>
    </row>
    <row r="3">
      <c r="A3" t="str">
        <f t="shared" si="1"/>
        <v>7,3,1,0,0,0,0</v>
      </c>
      <c r="B3">
        <v>7.0</v>
      </c>
      <c r="C3">
        <v>3.0</v>
      </c>
      <c r="D3">
        <v>1.0</v>
      </c>
      <c r="J3" t="s">
        <v>2814</v>
      </c>
      <c r="P3" s="48">
        <f>'Formato 7 c)'!B8</f>
        <v>0</v>
      </c>
      <c r="Q3" s="48">
        <f>'Formato 7 c)'!C8</f>
        <v>0</v>
      </c>
      <c r="R3" s="48">
        <f>'Formato 7 c)'!D8</f>
        <v>0</v>
      </c>
      <c r="S3" s="48">
        <f>'Formato 7 c)'!E8</f>
        <v>0</v>
      </c>
      <c r="T3" s="48">
        <f>'Formato 7 c)'!F8</f>
        <v>0</v>
      </c>
      <c r="U3" s="48">
        <f>'Formato 7 c)'!G8</f>
        <v>0</v>
      </c>
    </row>
    <row r="4">
      <c r="A4" t="str">
        <f t="shared" si="1"/>
        <v>7,3,1,0,0,0,0</v>
      </c>
      <c r="B4">
        <v>7.0</v>
      </c>
      <c r="C4">
        <v>3.0</v>
      </c>
      <c r="D4">
        <v>1.0</v>
      </c>
      <c r="J4" t="s">
        <v>2817</v>
      </c>
      <c r="P4" s="48">
        <f>'Formato 7 c)'!B9</f>
        <v>0</v>
      </c>
      <c r="Q4" s="48">
        <f>'Formato 7 c)'!C9</f>
        <v>0</v>
      </c>
      <c r="R4" s="48">
        <f>'Formato 7 c)'!D9</f>
        <v>0</v>
      </c>
      <c r="S4" s="48">
        <f>'Formato 7 c)'!E9</f>
        <v>0</v>
      </c>
      <c r="T4" s="48">
        <f>'Formato 7 c)'!F9</f>
        <v>0</v>
      </c>
      <c r="U4" s="48">
        <f>'Formato 7 c)'!G9</f>
        <v>0</v>
      </c>
    </row>
    <row r="5">
      <c r="A5" t="str">
        <f t="shared" si="1"/>
        <v>7,3,1,0,0,0,0</v>
      </c>
      <c r="B5">
        <v>7.0</v>
      </c>
      <c r="C5">
        <v>3.0</v>
      </c>
      <c r="D5">
        <v>1.0</v>
      </c>
      <c r="J5" t="s">
        <v>2819</v>
      </c>
      <c r="P5" s="48">
        <f>'Formato 7 c)'!B10</f>
        <v>0</v>
      </c>
      <c r="Q5" s="48">
        <f>'Formato 7 c)'!C10</f>
        <v>0</v>
      </c>
      <c r="R5" s="48">
        <f>'Formato 7 c)'!D10</f>
        <v>0</v>
      </c>
      <c r="S5" s="48">
        <f>'Formato 7 c)'!E10</f>
        <v>0</v>
      </c>
      <c r="T5" s="48">
        <f>'Formato 7 c)'!F10</f>
        <v>0</v>
      </c>
      <c r="U5" s="48">
        <f>'Formato 7 c)'!G10</f>
        <v>0</v>
      </c>
    </row>
    <row r="6">
      <c r="A6" t="str">
        <f t="shared" si="1"/>
        <v>7,3,1,0,0,0,0</v>
      </c>
      <c r="B6">
        <v>7.0</v>
      </c>
      <c r="C6">
        <v>3.0</v>
      </c>
      <c r="D6">
        <v>1.0</v>
      </c>
      <c r="J6" t="s">
        <v>2821</v>
      </c>
      <c r="P6" s="48">
        <f>'Formato 7 c)'!B11</f>
        <v>0</v>
      </c>
      <c r="Q6" s="48">
        <f>'Formato 7 c)'!C11</f>
        <v>0</v>
      </c>
      <c r="R6" s="48">
        <f>'Formato 7 c)'!D11</f>
        <v>0</v>
      </c>
      <c r="S6" s="48">
        <f>'Formato 7 c)'!E11</f>
        <v>0</v>
      </c>
      <c r="T6" s="48">
        <f>'Formato 7 c)'!F11</f>
        <v>0</v>
      </c>
      <c r="U6" s="48">
        <f>'Formato 7 c)'!G11</f>
        <v>0</v>
      </c>
    </row>
    <row r="7">
      <c r="A7" t="str">
        <f t="shared" si="1"/>
        <v>7,3,1,0,0,0,0</v>
      </c>
      <c r="B7">
        <v>7.0</v>
      </c>
      <c r="C7">
        <v>3.0</v>
      </c>
      <c r="D7">
        <v>1.0</v>
      </c>
      <c r="J7" t="s">
        <v>2824</v>
      </c>
      <c r="P7" s="48">
        <f>'Formato 7 c)'!B12</f>
        <v>0</v>
      </c>
      <c r="Q7" s="48">
        <f>'Formato 7 c)'!C12</f>
        <v>0</v>
      </c>
      <c r="R7" s="48">
        <f>'Formato 7 c)'!D12</f>
        <v>0</v>
      </c>
      <c r="S7" s="48">
        <f>'Formato 7 c)'!E12</f>
        <v>0</v>
      </c>
      <c r="T7" s="48">
        <f>'Formato 7 c)'!F12</f>
        <v>0</v>
      </c>
      <c r="U7" s="48">
        <f>'Formato 7 c)'!G12</f>
        <v>0</v>
      </c>
    </row>
    <row r="8">
      <c r="A8" t="str">
        <f t="shared" si="1"/>
        <v>7,3,1,0,0,0,0</v>
      </c>
      <c r="B8">
        <v>7.0</v>
      </c>
      <c r="C8">
        <v>3.0</v>
      </c>
      <c r="D8">
        <v>1.0</v>
      </c>
      <c r="J8" t="s">
        <v>2825</v>
      </c>
      <c r="P8" s="48">
        <f>'Formato 7 c)'!B13</f>
        <v>0</v>
      </c>
      <c r="Q8" s="48">
        <f>'Formato 7 c)'!C13</f>
        <v>0</v>
      </c>
      <c r="R8" s="48">
        <f>'Formato 7 c)'!D13</f>
        <v>0</v>
      </c>
      <c r="S8" s="48">
        <f>'Formato 7 c)'!E13</f>
        <v>0</v>
      </c>
      <c r="T8" s="48">
        <f>'Formato 7 c)'!F13</f>
        <v>0</v>
      </c>
      <c r="U8" s="48">
        <f>'Formato 7 c)'!G13</f>
        <v>0</v>
      </c>
    </row>
    <row r="9">
      <c r="A9" t="str">
        <f t="shared" si="1"/>
        <v>7,3,1,0,0,0,0</v>
      </c>
      <c r="B9">
        <v>7.0</v>
      </c>
      <c r="C9">
        <v>3.0</v>
      </c>
      <c r="D9">
        <v>1.0</v>
      </c>
      <c r="J9" t="s">
        <v>2827</v>
      </c>
      <c r="P9" s="48">
        <f>'Formato 7 c)'!B14</f>
        <v>6701472.15</v>
      </c>
      <c r="Q9" s="48">
        <f>'Formato 7 c)'!C14</f>
        <v>1687885.43</v>
      </c>
      <c r="R9" s="48">
        <f>'Formato 7 c)'!D14</f>
        <v>2272619.23</v>
      </c>
      <c r="S9" s="48">
        <f>'Formato 7 c)'!E14</f>
        <v>22155221.41</v>
      </c>
      <c r="T9" s="48">
        <f>'Formato 7 c)'!F14</f>
        <v>22641469.78</v>
      </c>
      <c r="U9" s="48">
        <f>'Formato 7 c)'!G14</f>
        <v>23603949.96</v>
      </c>
    </row>
    <row r="10">
      <c r="A10" t="str">
        <f t="shared" si="1"/>
        <v>7,3,1,0,0,0,0</v>
      </c>
      <c r="B10">
        <v>7.0</v>
      </c>
      <c r="C10">
        <v>3.0</v>
      </c>
      <c r="D10">
        <v>1.0</v>
      </c>
      <c r="J10" t="s">
        <v>2829</v>
      </c>
      <c r="P10" s="48">
        <f>'Formato 7 c)'!B15</f>
        <v>0</v>
      </c>
      <c r="Q10" s="48">
        <f>'Formato 7 c)'!C15</f>
        <v>0</v>
      </c>
      <c r="R10" s="48">
        <f>'Formato 7 c)'!D15</f>
        <v>0</v>
      </c>
      <c r="S10" s="48">
        <f>'Formato 7 c)'!E15</f>
        <v>0</v>
      </c>
      <c r="T10" s="48">
        <f>'Formato 7 c)'!F15</f>
        <v>0</v>
      </c>
      <c r="U10" s="48">
        <f>'Formato 7 c)'!G15</f>
        <v>0</v>
      </c>
    </row>
    <row r="11">
      <c r="A11" t="str">
        <f t="shared" si="1"/>
        <v>7,3,1,0,0,0,0</v>
      </c>
      <c r="B11">
        <v>7.0</v>
      </c>
      <c r="C11">
        <v>3.0</v>
      </c>
      <c r="D11">
        <v>1.0</v>
      </c>
      <c r="J11" t="s">
        <v>2854</v>
      </c>
      <c r="P11" s="48">
        <f>'Formato 7 c)'!B16</f>
        <v>0</v>
      </c>
      <c r="Q11" s="48">
        <f>'Formato 7 c)'!C16</f>
        <v>0</v>
      </c>
      <c r="R11" s="48">
        <f>'Formato 7 c)'!D16</f>
        <v>0</v>
      </c>
      <c r="S11" s="48">
        <f>'Formato 7 c)'!E16</f>
        <v>0</v>
      </c>
      <c r="T11" s="48">
        <f>'Formato 7 c)'!F16</f>
        <v>0</v>
      </c>
      <c r="U11" s="48">
        <f>'Formato 7 c)'!G16</f>
        <v>0</v>
      </c>
    </row>
    <row r="12">
      <c r="A12" t="str">
        <f t="shared" si="1"/>
        <v>7,3,1,0,0,0,0</v>
      </c>
      <c r="B12">
        <v>7.0</v>
      </c>
      <c r="C12">
        <v>3.0</v>
      </c>
      <c r="D12">
        <v>1.0</v>
      </c>
      <c r="J12" t="s">
        <v>3243</v>
      </c>
      <c r="P12" s="48">
        <f>'Formato 7 c)'!B17</f>
        <v>16588762.69</v>
      </c>
      <c r="Q12" s="48">
        <f>'Formato 7 c)'!C17</f>
        <v>19703947.38</v>
      </c>
      <c r="R12" s="48">
        <f>'Formato 7 c)'!D17</f>
        <v>22308005.99</v>
      </c>
      <c r="S12" s="48">
        <f>'Formato 7 c)'!E17</f>
        <v>2293125.18</v>
      </c>
      <c r="T12" s="48">
        <f>'Formato 7 c)'!F17</f>
        <v>2755443.54</v>
      </c>
      <c r="U12" s="48">
        <f>'Formato 7 c)'!G17</f>
        <v>2783000</v>
      </c>
    </row>
    <row r="13">
      <c r="A13" t="str">
        <f t="shared" si="1"/>
        <v>7,3,1,0,0,0,0</v>
      </c>
      <c r="B13">
        <v>7.0</v>
      </c>
      <c r="C13">
        <v>3.0</v>
      </c>
      <c r="D13">
        <v>1.0</v>
      </c>
      <c r="J13" t="s">
        <v>2869</v>
      </c>
      <c r="P13" s="48">
        <f>'Formato 7 c)'!B18</f>
        <v>1489949</v>
      </c>
      <c r="Q13" s="48">
        <f>'Formato 7 c)'!C18</f>
        <v>1613562.33</v>
      </c>
      <c r="R13" s="48">
        <f>'Formato 7 c)'!D18</f>
        <v>976709.9</v>
      </c>
      <c r="S13" s="48">
        <f>'Formato 7 c)'!E18</f>
        <v>2631122.84</v>
      </c>
      <c r="T13" s="48">
        <f>'Formato 7 c)'!F18</f>
        <v>3182548.56</v>
      </c>
      <c r="U13" s="48">
        <f>'Formato 7 c)'!G18</f>
        <v>1375196</v>
      </c>
    </row>
    <row r="14">
      <c r="A14" t="str">
        <f t="shared" si="1"/>
        <v>7,3,1,0,0,0,0</v>
      </c>
      <c r="B14">
        <v>7.0</v>
      </c>
      <c r="C14">
        <v>3.0</v>
      </c>
      <c r="D14">
        <v>1.0</v>
      </c>
      <c r="J14" t="s">
        <v>2876</v>
      </c>
      <c r="P14" s="48">
        <f>'Formato 7 c)'!B19</f>
        <v>0</v>
      </c>
      <c r="Q14" s="48">
        <f>'Formato 7 c)'!C19</f>
        <v>0</v>
      </c>
      <c r="R14" s="48">
        <f>'Formato 7 c)'!D19</f>
        <v>0</v>
      </c>
      <c r="S14" s="48">
        <f>'Formato 7 c)'!E19</f>
        <v>0</v>
      </c>
      <c r="T14" s="48">
        <f>'Formato 7 c)'!F19</f>
        <v>0</v>
      </c>
      <c r="U14" s="48">
        <f>'Formato 7 c)'!G19</f>
        <v>0</v>
      </c>
    </row>
    <row r="15">
      <c r="A15" t="str">
        <f t="shared" si="1"/>
        <v>7,3,2,0,0,0,0</v>
      </c>
      <c r="B15">
        <v>7.0</v>
      </c>
      <c r="C15">
        <v>3.0</v>
      </c>
      <c r="D15">
        <v>2.0</v>
      </c>
      <c r="I15" t="s">
        <v>2745</v>
      </c>
      <c r="P15" s="48">
        <f>'Formato 7 c)'!B21</f>
        <v>0</v>
      </c>
      <c r="Q15" s="48">
        <f>'Formato 7 c)'!C21</f>
        <v>0</v>
      </c>
      <c r="R15" s="48">
        <f>'Formato 7 c)'!D21</f>
        <v>0</v>
      </c>
      <c r="S15" s="48">
        <f>'Formato 7 c)'!E21</f>
        <v>0</v>
      </c>
      <c r="T15" s="48">
        <f>'Formato 7 c)'!F21</f>
        <v>0</v>
      </c>
      <c r="U15" s="48">
        <f>'Formato 7 c)'!G21</f>
        <v>0</v>
      </c>
    </row>
    <row r="16">
      <c r="A16" t="str">
        <f t="shared" si="1"/>
        <v>7,3,2,0,0,0,0</v>
      </c>
      <c r="B16">
        <v>7.0</v>
      </c>
      <c r="C16">
        <v>3.0</v>
      </c>
      <c r="D16">
        <v>2.0</v>
      </c>
      <c r="J16" t="s">
        <v>2503</v>
      </c>
      <c r="P16" s="48">
        <f>'Formato 7 c)'!B22</f>
        <v>0</v>
      </c>
      <c r="Q16" s="48">
        <f>'Formato 7 c)'!C22</f>
        <v>0</v>
      </c>
      <c r="R16" s="48">
        <f>'Formato 7 c)'!D22</f>
        <v>0</v>
      </c>
      <c r="S16" s="48">
        <f>'Formato 7 c)'!E22</f>
        <v>0</v>
      </c>
      <c r="T16" s="48">
        <f>'Formato 7 c)'!F22</f>
        <v>0</v>
      </c>
      <c r="U16" s="48">
        <f>'Formato 7 c)'!G22</f>
        <v>0</v>
      </c>
    </row>
    <row r="17">
      <c r="A17" t="str">
        <f t="shared" si="1"/>
        <v>7,3,2,0,0,0,0</v>
      </c>
      <c r="B17">
        <v>7.0</v>
      </c>
      <c r="C17">
        <v>3.0</v>
      </c>
      <c r="D17">
        <v>2.0</v>
      </c>
      <c r="J17" t="s">
        <v>2869</v>
      </c>
      <c r="P17" s="48">
        <f>'Formato 7 c)'!B23</f>
        <v>0</v>
      </c>
      <c r="Q17" s="48">
        <f>'Formato 7 c)'!C23</f>
        <v>0</v>
      </c>
      <c r="R17" s="48">
        <f>'Formato 7 c)'!D23</f>
        <v>0</v>
      </c>
      <c r="S17" s="48">
        <f>'Formato 7 c)'!E23</f>
        <v>0</v>
      </c>
      <c r="T17" s="48">
        <f>'Formato 7 c)'!F23</f>
        <v>0</v>
      </c>
      <c r="U17" s="48">
        <f>'Formato 7 c)'!G23</f>
        <v>0</v>
      </c>
    </row>
    <row r="18">
      <c r="A18" t="str">
        <f t="shared" si="1"/>
        <v>7,3,2,0,0,0,0</v>
      </c>
      <c r="B18">
        <v>7.0</v>
      </c>
      <c r="C18">
        <v>3.0</v>
      </c>
      <c r="D18">
        <v>2.0</v>
      </c>
      <c r="J18" t="s">
        <v>2889</v>
      </c>
      <c r="P18" s="48">
        <f>'Formato 7 c)'!B24</f>
        <v>0</v>
      </c>
      <c r="Q18" s="48">
        <f>'Formato 7 c)'!C24</f>
        <v>0</v>
      </c>
      <c r="R18" s="48">
        <f>'Formato 7 c)'!D24</f>
        <v>0</v>
      </c>
      <c r="S18" s="48">
        <f>'Formato 7 c)'!E24</f>
        <v>0</v>
      </c>
      <c r="T18" s="48">
        <f>'Formato 7 c)'!F24</f>
        <v>0</v>
      </c>
      <c r="U18" s="48">
        <f>'Formato 7 c)'!G24</f>
        <v>0</v>
      </c>
    </row>
    <row r="19">
      <c r="A19" t="str">
        <f t="shared" si="1"/>
        <v>7,3,2,0,0,0,0</v>
      </c>
      <c r="B19">
        <v>7.0</v>
      </c>
      <c r="C19">
        <v>3.0</v>
      </c>
      <c r="D19">
        <v>2.0</v>
      </c>
      <c r="J19" t="s">
        <v>2892</v>
      </c>
      <c r="P19" s="48">
        <f>'Formato 7 c)'!B25</f>
        <v>0</v>
      </c>
      <c r="Q19" s="48">
        <f>'Formato 7 c)'!C25</f>
        <v>0</v>
      </c>
      <c r="R19" s="48">
        <f>'Formato 7 c)'!D25</f>
        <v>0</v>
      </c>
      <c r="S19" s="48">
        <f>'Formato 7 c)'!E25</f>
        <v>0</v>
      </c>
      <c r="T19" s="48">
        <f>'Formato 7 c)'!F25</f>
        <v>0</v>
      </c>
      <c r="U19" s="48">
        <f>'Formato 7 c)'!G25</f>
        <v>0</v>
      </c>
    </row>
    <row r="20">
      <c r="A20" t="str">
        <f t="shared" si="1"/>
        <v>7,3,2,0,0,0,0</v>
      </c>
      <c r="B20">
        <v>7.0</v>
      </c>
      <c r="C20">
        <v>3.0</v>
      </c>
      <c r="D20">
        <v>2.0</v>
      </c>
      <c r="J20" t="s">
        <v>2893</v>
      </c>
      <c r="P20" s="48">
        <f>'Formato 7 c)'!B26</f>
        <v>0</v>
      </c>
      <c r="Q20" s="48">
        <f>'Formato 7 c)'!C26</f>
        <v>0</v>
      </c>
      <c r="R20" s="48">
        <f>'Formato 7 c)'!D26</f>
        <v>0</v>
      </c>
      <c r="S20" s="48">
        <f>'Formato 7 c)'!E26</f>
        <v>0</v>
      </c>
      <c r="T20" s="48">
        <f>'Formato 7 c)'!F26</f>
        <v>0</v>
      </c>
      <c r="U20" s="48">
        <f>'Formato 7 c)'!G26</f>
        <v>0</v>
      </c>
    </row>
    <row r="21" ht="15.75" customHeight="1">
      <c r="A21" t="str">
        <f t="shared" si="1"/>
        <v>7,3,3,0,0,0,0</v>
      </c>
      <c r="B21">
        <v>7.0</v>
      </c>
      <c r="C21">
        <v>3.0</v>
      </c>
      <c r="D21">
        <v>3.0</v>
      </c>
      <c r="I21" t="s">
        <v>2895</v>
      </c>
      <c r="P21" s="48">
        <f>'Formato 7 c)'!B28</f>
        <v>0</v>
      </c>
      <c r="Q21" s="48">
        <f>'Formato 7 c)'!C28</f>
        <v>0</v>
      </c>
      <c r="R21" s="48">
        <f>'Formato 7 c)'!D28</f>
        <v>0</v>
      </c>
      <c r="S21" s="48">
        <f>'Formato 7 c)'!E28</f>
        <v>0</v>
      </c>
      <c r="T21" s="48">
        <f>'Formato 7 c)'!F28</f>
        <v>0</v>
      </c>
      <c r="U21" s="48">
        <f>'Formato 7 c)'!G28</f>
        <v>0</v>
      </c>
    </row>
    <row r="22" ht="15.75" customHeight="1">
      <c r="A22" t="str">
        <f t="shared" si="1"/>
        <v>7,3,3,0,0,0,0</v>
      </c>
      <c r="B22">
        <v>7.0</v>
      </c>
      <c r="C22">
        <v>3.0</v>
      </c>
      <c r="D22">
        <v>3.0</v>
      </c>
      <c r="J22" t="s">
        <v>2895</v>
      </c>
      <c r="P22" s="48">
        <f>'Formato 7 c)'!B29</f>
        <v>0</v>
      </c>
      <c r="Q22" s="48">
        <f>'Formato 7 c)'!C29</f>
        <v>0</v>
      </c>
      <c r="R22" s="48">
        <f>'Formato 7 c)'!D29</f>
        <v>0</v>
      </c>
      <c r="S22" s="48">
        <f>'Formato 7 c)'!E29</f>
        <v>0</v>
      </c>
      <c r="T22" s="48">
        <f>'Formato 7 c)'!F29</f>
        <v>0</v>
      </c>
      <c r="U22" s="48">
        <f>'Formato 7 c)'!G29</f>
        <v>0</v>
      </c>
    </row>
    <row r="23" ht="15.75" customHeight="1">
      <c r="A23" t="str">
        <f t="shared" si="1"/>
        <v>7,3,4,0,0,0,0</v>
      </c>
      <c r="B23">
        <v>7.0</v>
      </c>
      <c r="C23">
        <v>3.0</v>
      </c>
      <c r="D23">
        <v>4.0</v>
      </c>
      <c r="I23" t="s">
        <v>3244</v>
      </c>
      <c r="P23" s="48">
        <f>'Formato 7 c)'!B31</f>
        <v>24780183.84</v>
      </c>
      <c r="Q23" s="48">
        <f>'Formato 7 c)'!C31</f>
        <v>23005395.14</v>
      </c>
      <c r="R23" s="48">
        <f>'Formato 7 c)'!D31</f>
        <v>25557335.12</v>
      </c>
      <c r="S23" s="48">
        <f>'Formato 7 c)'!E31</f>
        <v>27079469.43</v>
      </c>
      <c r="T23" s="48">
        <f>'Formato 7 c)'!F31</f>
        <v>28579461.88</v>
      </c>
      <c r="U23" s="48">
        <f>'Formato 7 c)'!G31</f>
        <v>27762145.96</v>
      </c>
    </row>
    <row r="24" ht="15.75" customHeight="1">
      <c r="A24" t="str">
        <f t="shared" si="1"/>
        <v>7,3,5,0,0,0,0</v>
      </c>
      <c r="B24">
        <v>7.0</v>
      </c>
      <c r="C24">
        <v>3.0</v>
      </c>
      <c r="D24">
        <v>5.0</v>
      </c>
      <c r="I24" t="s">
        <v>2868</v>
      </c>
      <c r="P24" s="48" t="str">
        <f>'Formato 7 c)'!B33</f>
        <v/>
      </c>
      <c r="Q24" s="48" t="str">
        <f>'Formato 7 c)'!C33</f>
        <v/>
      </c>
      <c r="R24" s="48" t="str">
        <f>'Formato 7 c)'!D33</f>
        <v/>
      </c>
      <c r="S24" s="48" t="str">
        <f>'Formato 7 c)'!E33</f>
        <v/>
      </c>
      <c r="T24" s="48" t="str">
        <f>'Formato 7 c)'!F33</f>
        <v/>
      </c>
      <c r="U24" s="48" t="str">
        <f>'Formato 7 c)'!G33</f>
        <v/>
      </c>
    </row>
    <row r="25" ht="15.75" customHeight="1">
      <c r="A25" t="str">
        <f t="shared" si="1"/>
        <v>7,3,5,0,0,0,0</v>
      </c>
      <c r="B25">
        <v>7.0</v>
      </c>
      <c r="C25">
        <v>3.0</v>
      </c>
      <c r="D25">
        <v>5.0</v>
      </c>
      <c r="J25" t="s">
        <v>3192</v>
      </c>
      <c r="P25" s="48">
        <f>'Formato 7 c)'!B34</f>
        <v>0</v>
      </c>
      <c r="Q25" s="48">
        <f>'Formato 7 c)'!C34</f>
        <v>0</v>
      </c>
      <c r="R25" s="48">
        <f>'Formato 7 c)'!D34</f>
        <v>0</v>
      </c>
      <c r="S25" s="48">
        <f>'Formato 7 c)'!E34</f>
        <v>0</v>
      </c>
      <c r="T25" s="48">
        <f>'Formato 7 c)'!F34</f>
        <v>0</v>
      </c>
      <c r="U25" s="48">
        <f>'Formato 7 c)'!G34</f>
        <v>0</v>
      </c>
    </row>
    <row r="26" ht="15.75" customHeight="1">
      <c r="A26" t="str">
        <f t="shared" si="1"/>
        <v>7,3,5,0,0,0,0</v>
      </c>
      <c r="B26">
        <v>7.0</v>
      </c>
      <c r="C26">
        <v>3.0</v>
      </c>
      <c r="D26">
        <v>5.0</v>
      </c>
      <c r="J26" t="s">
        <v>3245</v>
      </c>
      <c r="P26" s="48">
        <f>'Formato 7 c)'!B35</f>
        <v>0</v>
      </c>
      <c r="Q26" s="48">
        <f>'Formato 7 c)'!C35</f>
        <v>0</v>
      </c>
      <c r="R26" s="48">
        <f>'Formato 7 c)'!D35</f>
        <v>0</v>
      </c>
      <c r="S26" s="48">
        <f>'Formato 7 c)'!E35</f>
        <v>0</v>
      </c>
      <c r="T26" s="48">
        <f>'Formato 7 c)'!F35</f>
        <v>0</v>
      </c>
      <c r="U26" s="48">
        <f>'Formato 7 c)'!G35</f>
        <v>0</v>
      </c>
    </row>
    <row r="27" ht="15.75" customHeight="1">
      <c r="A27" t="str">
        <f t="shared" si="1"/>
        <v>7,3,5,0,0,0,0</v>
      </c>
      <c r="B27">
        <v>7.0</v>
      </c>
      <c r="C27">
        <v>3.0</v>
      </c>
      <c r="D27">
        <v>5.0</v>
      </c>
      <c r="J27" t="s">
        <v>3246</v>
      </c>
      <c r="P27" s="48">
        <f>'Formato 7 c)'!B36</f>
        <v>0</v>
      </c>
      <c r="Q27" s="48">
        <f>'Formato 7 c)'!C36</f>
        <v>0</v>
      </c>
      <c r="R27" s="48">
        <f>'Formato 7 c)'!D36</f>
        <v>0</v>
      </c>
      <c r="S27" s="48">
        <f>'Formato 7 c)'!E36</f>
        <v>0</v>
      </c>
      <c r="T27" s="48">
        <f>'Formato 7 c)'!F36</f>
        <v>0</v>
      </c>
      <c r="U27" s="48">
        <f>'Formato 7 c)'!G36</f>
        <v>0</v>
      </c>
    </row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9.43"/>
    <col customWidth="1" min="2" max="7" width="20.71"/>
    <col customWidth="1" min="8" max="26" width="10.71"/>
  </cols>
  <sheetData>
    <row r="1" ht="37.5" customHeight="1">
      <c r="A1" s="91" t="s">
        <v>3248</v>
      </c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ENTIDAD</f>
        <v>Municipio de San Miguel de Allende, Gobierno del Estado de Guanajuato</v>
      </c>
      <c r="B2" s="18"/>
      <c r="C2" s="18"/>
      <c r="D2" s="18"/>
      <c r="E2" s="18"/>
      <c r="F2" s="18"/>
      <c r="G2" s="19"/>
    </row>
    <row r="3">
      <c r="A3" s="20" t="s">
        <v>3249</v>
      </c>
      <c r="B3" s="21"/>
      <c r="C3" s="21"/>
      <c r="D3" s="21"/>
      <c r="E3" s="21"/>
      <c r="F3" s="21"/>
      <c r="G3" s="22"/>
    </row>
    <row r="4">
      <c r="A4" s="23" t="s">
        <v>655</v>
      </c>
      <c r="B4" s="24"/>
      <c r="C4" s="24"/>
      <c r="D4" s="24"/>
      <c r="E4" s="24"/>
      <c r="F4" s="24"/>
      <c r="G4" s="25"/>
    </row>
    <row r="5">
      <c r="A5" s="146" t="s">
        <v>3195</v>
      </c>
      <c r="B5" s="102" t="str">
        <f>ANIO5R</f>
        <v>2013 ¹ (c)</v>
      </c>
      <c r="C5" s="102" t="str">
        <f>ANIO4R</f>
        <v>2014 ¹ (c)</v>
      </c>
      <c r="D5" s="102" t="str">
        <f>ANIO3R</f>
        <v>2015 ¹ (c)</v>
      </c>
      <c r="E5" s="102" t="str">
        <f>ANIO2R</f>
        <v>2016 ¹ (c)</v>
      </c>
      <c r="F5" s="102" t="str">
        <f>ANIO1R</f>
        <v>2017 ¹ (c)</v>
      </c>
      <c r="G5" s="142">
        <f>ANIO_INFORME</f>
        <v>2018</v>
      </c>
    </row>
    <row r="6" ht="31.5" customHeight="1">
      <c r="A6" s="95"/>
      <c r="B6" s="95"/>
      <c r="C6" s="95"/>
      <c r="D6" s="95"/>
      <c r="E6" s="95"/>
      <c r="F6" s="95"/>
      <c r="G6" s="143" t="s">
        <v>3250</v>
      </c>
    </row>
    <row r="7">
      <c r="A7" s="96" t="s">
        <v>3251</v>
      </c>
      <c r="B7" s="38">
        <f t="shared" ref="B7:G7" si="1">SUM(B8:B16)</f>
        <v>22913772.66</v>
      </c>
      <c r="C7" s="38">
        <f t="shared" si="1"/>
        <v>20335865.72</v>
      </c>
      <c r="D7" s="38">
        <f t="shared" si="1"/>
        <v>24730593.53</v>
      </c>
      <c r="E7" s="38">
        <f t="shared" si="1"/>
        <v>24720651.66</v>
      </c>
      <c r="F7" s="38">
        <f t="shared" si="1"/>
        <v>26901695.92</v>
      </c>
      <c r="G7" s="38">
        <f t="shared" si="1"/>
        <v>30697108.69</v>
      </c>
    </row>
    <row r="8">
      <c r="A8" s="37" t="s">
        <v>3197</v>
      </c>
      <c r="B8" s="34">
        <v>1.203581398E7</v>
      </c>
      <c r="C8" s="34">
        <v>1.221983854E7</v>
      </c>
      <c r="D8" s="34">
        <v>1.376501228E7</v>
      </c>
      <c r="E8" s="34">
        <v>1.380586261E7</v>
      </c>
      <c r="F8" s="34">
        <v>1.425677279E7</v>
      </c>
      <c r="G8" s="34">
        <v>1.825906512E7</v>
      </c>
    </row>
    <row r="9">
      <c r="A9" s="37" t="s">
        <v>3198</v>
      </c>
      <c r="B9" s="34">
        <v>4453957.75</v>
      </c>
      <c r="C9" s="34">
        <v>1443612.01</v>
      </c>
      <c r="D9" s="34">
        <v>1328636.27</v>
      </c>
      <c r="E9" s="34">
        <v>1928164.86</v>
      </c>
      <c r="F9" s="34">
        <v>2852656.39</v>
      </c>
      <c r="G9" s="34">
        <v>3293448.01</v>
      </c>
    </row>
    <row r="10">
      <c r="A10" s="37" t="s">
        <v>3199</v>
      </c>
      <c r="B10" s="34">
        <v>2264302.02</v>
      </c>
      <c r="C10" s="34">
        <v>2709586.7</v>
      </c>
      <c r="D10" s="34">
        <v>3120556.3</v>
      </c>
      <c r="E10" s="34">
        <v>2753976.08</v>
      </c>
      <c r="F10" s="34">
        <v>1990571.55</v>
      </c>
      <c r="G10" s="34">
        <v>2823471.88</v>
      </c>
    </row>
    <row r="11">
      <c r="A11" s="37" t="s">
        <v>3200</v>
      </c>
      <c r="B11" s="34">
        <v>4057306.84</v>
      </c>
      <c r="C11" s="34">
        <v>3213312.65</v>
      </c>
      <c r="D11" s="34">
        <v>2522313.94</v>
      </c>
      <c r="E11" s="34">
        <v>4229954.18</v>
      </c>
      <c r="F11" s="34">
        <v>6440942.01</v>
      </c>
      <c r="G11" s="34">
        <v>4601129.68</v>
      </c>
    </row>
    <row r="12">
      <c r="A12" s="37" t="s">
        <v>3201</v>
      </c>
      <c r="B12" s="34">
        <v>102392.07</v>
      </c>
      <c r="C12" s="34">
        <v>749515.82</v>
      </c>
      <c r="D12" s="34">
        <v>2886722.96</v>
      </c>
      <c r="E12" s="34">
        <v>2002693.93</v>
      </c>
      <c r="F12" s="34">
        <v>1360753.18</v>
      </c>
      <c r="G12" s="34">
        <v>1719994.0</v>
      </c>
    </row>
    <row r="13">
      <c r="A13" s="37" t="s">
        <v>3202</v>
      </c>
      <c r="B13" s="34">
        <v>0.0</v>
      </c>
      <c r="C13" s="34">
        <v>0.0</v>
      </c>
      <c r="D13" s="34">
        <v>1107351.78</v>
      </c>
      <c r="E13" s="34">
        <v>0.0</v>
      </c>
      <c r="F13" s="34">
        <v>0.0</v>
      </c>
      <c r="G13" s="34">
        <v>0.0</v>
      </c>
    </row>
    <row r="14">
      <c r="A14" s="37" t="s">
        <v>3203</v>
      </c>
      <c r="B14" s="34">
        <v>0.0</v>
      </c>
      <c r="C14" s="34">
        <v>0.0</v>
      </c>
      <c r="D14" s="34">
        <v>0.0</v>
      </c>
      <c r="E14" s="34">
        <v>0.0</v>
      </c>
      <c r="F14" s="34">
        <v>0.0</v>
      </c>
      <c r="G14" s="34">
        <v>0.0</v>
      </c>
    </row>
    <row r="15">
      <c r="A15" s="37" t="s">
        <v>3204</v>
      </c>
      <c r="B15" s="34">
        <v>0.0</v>
      </c>
      <c r="C15" s="34">
        <v>0.0</v>
      </c>
      <c r="D15" s="34">
        <v>0.0</v>
      </c>
      <c r="E15" s="34">
        <v>0.0</v>
      </c>
      <c r="F15" s="34">
        <v>0.0</v>
      </c>
      <c r="G15" s="34">
        <v>0.0</v>
      </c>
    </row>
    <row r="16">
      <c r="A16" s="37" t="s">
        <v>3205</v>
      </c>
      <c r="B16" s="34">
        <v>0.0</v>
      </c>
      <c r="C16" s="34">
        <v>0.0</v>
      </c>
      <c r="D16" s="34">
        <v>0.0</v>
      </c>
      <c r="E16" s="34">
        <v>0.0</v>
      </c>
      <c r="F16" s="34">
        <v>0.0</v>
      </c>
      <c r="G16" s="34">
        <v>0.0</v>
      </c>
    </row>
    <row r="17">
      <c r="A17" s="34"/>
      <c r="B17" s="34"/>
      <c r="C17" s="34"/>
      <c r="D17" s="34"/>
      <c r="E17" s="34"/>
      <c r="F17" s="34"/>
      <c r="G17" s="34"/>
    </row>
    <row r="18">
      <c r="A18" s="33" t="s">
        <v>3253</v>
      </c>
      <c r="B18" s="52">
        <f t="shared" ref="B18:G18" si="2">SUM(B19:B27)</f>
        <v>0</v>
      </c>
      <c r="C18" s="52">
        <f t="shared" si="2"/>
        <v>0</v>
      </c>
      <c r="D18" s="52">
        <f t="shared" si="2"/>
        <v>0</v>
      </c>
      <c r="E18" s="52">
        <f t="shared" si="2"/>
        <v>0</v>
      </c>
      <c r="F18" s="52">
        <f t="shared" si="2"/>
        <v>0</v>
      </c>
      <c r="G18" s="52">
        <f t="shared" si="2"/>
        <v>0</v>
      </c>
    </row>
    <row r="19">
      <c r="A19" s="37" t="s">
        <v>3197</v>
      </c>
      <c r="B19" s="34">
        <v>0.0</v>
      </c>
      <c r="C19" s="34">
        <v>0.0</v>
      </c>
      <c r="D19" s="34">
        <v>0.0</v>
      </c>
      <c r="E19" s="34">
        <v>0.0</v>
      </c>
      <c r="F19" s="34">
        <v>0.0</v>
      </c>
      <c r="G19" s="34">
        <v>0.0</v>
      </c>
    </row>
    <row r="20">
      <c r="A20" s="37" t="s">
        <v>3198</v>
      </c>
      <c r="B20" s="34">
        <v>0.0</v>
      </c>
      <c r="C20" s="34">
        <v>0.0</v>
      </c>
      <c r="D20" s="34">
        <v>0.0</v>
      </c>
      <c r="E20" s="34">
        <v>0.0</v>
      </c>
      <c r="F20" s="34">
        <v>0.0</v>
      </c>
      <c r="G20" s="34">
        <v>0.0</v>
      </c>
    </row>
    <row r="21" ht="15.75" customHeight="1">
      <c r="A21" s="37" t="s">
        <v>3199</v>
      </c>
      <c r="B21" s="34">
        <v>0.0</v>
      </c>
      <c r="C21" s="34">
        <v>0.0</v>
      </c>
      <c r="D21" s="34">
        <v>0.0</v>
      </c>
      <c r="E21" s="34">
        <v>0.0</v>
      </c>
      <c r="F21" s="34">
        <v>0.0</v>
      </c>
      <c r="G21" s="34">
        <v>0.0</v>
      </c>
    </row>
    <row r="22" ht="15.75" customHeight="1">
      <c r="A22" s="37" t="s">
        <v>3200</v>
      </c>
      <c r="B22" s="34">
        <v>0.0</v>
      </c>
      <c r="C22" s="34">
        <v>0.0</v>
      </c>
      <c r="D22" s="34">
        <v>0.0</v>
      </c>
      <c r="E22" s="34">
        <v>0.0</v>
      </c>
      <c r="F22" s="34">
        <v>0.0</v>
      </c>
      <c r="G22" s="34">
        <v>0.0</v>
      </c>
    </row>
    <row r="23" ht="15.75" customHeight="1">
      <c r="A23" s="37" t="s">
        <v>3201</v>
      </c>
      <c r="B23" s="34">
        <v>0.0</v>
      </c>
      <c r="C23" s="34">
        <v>0.0</v>
      </c>
      <c r="D23" s="34">
        <v>0.0</v>
      </c>
      <c r="E23" s="34">
        <v>0.0</v>
      </c>
      <c r="F23" s="34">
        <v>0.0</v>
      </c>
      <c r="G23" s="34">
        <v>0.0</v>
      </c>
    </row>
    <row r="24" ht="15.75" customHeight="1">
      <c r="A24" s="37" t="s">
        <v>3202</v>
      </c>
      <c r="B24" s="34">
        <v>0.0</v>
      </c>
      <c r="C24" s="34">
        <v>0.0</v>
      </c>
      <c r="D24" s="34">
        <v>0.0</v>
      </c>
      <c r="E24" s="34">
        <v>0.0</v>
      </c>
      <c r="F24" s="34">
        <v>0.0</v>
      </c>
      <c r="G24" s="34">
        <v>0.0</v>
      </c>
    </row>
    <row r="25" ht="15.75" customHeight="1">
      <c r="A25" s="37" t="s">
        <v>3203</v>
      </c>
      <c r="B25" s="34">
        <v>0.0</v>
      </c>
      <c r="C25" s="34">
        <v>0.0</v>
      </c>
      <c r="D25" s="34">
        <v>0.0</v>
      </c>
      <c r="E25" s="34">
        <v>0.0</v>
      </c>
      <c r="F25" s="34">
        <v>0.0</v>
      </c>
      <c r="G25" s="34">
        <v>0.0</v>
      </c>
    </row>
    <row r="26" ht="15.75" customHeight="1">
      <c r="A26" s="37" t="s">
        <v>3207</v>
      </c>
      <c r="B26" s="34">
        <v>0.0</v>
      </c>
      <c r="C26" s="34">
        <v>0.0</v>
      </c>
      <c r="D26" s="34">
        <v>0.0</v>
      </c>
      <c r="E26" s="34">
        <v>0.0</v>
      </c>
      <c r="F26" s="34">
        <v>0.0</v>
      </c>
      <c r="G26" s="34">
        <v>0.0</v>
      </c>
    </row>
    <row r="27" ht="15.75" customHeight="1">
      <c r="A27" s="37" t="s">
        <v>3205</v>
      </c>
      <c r="B27" s="34">
        <v>0.0</v>
      </c>
      <c r="C27" s="34">
        <v>0.0</v>
      </c>
      <c r="D27" s="34">
        <v>0.0</v>
      </c>
      <c r="E27" s="34">
        <v>0.0</v>
      </c>
      <c r="F27" s="34">
        <v>0.0</v>
      </c>
      <c r="G27" s="34">
        <v>0.0</v>
      </c>
    </row>
    <row r="28" ht="15.75" customHeight="1">
      <c r="A28" s="34"/>
      <c r="B28" s="34"/>
      <c r="C28" s="34"/>
      <c r="D28" s="34"/>
      <c r="E28" s="34"/>
      <c r="F28" s="34"/>
      <c r="G28" s="34"/>
    </row>
    <row r="29" ht="15.75" customHeight="1">
      <c r="A29" s="33" t="s">
        <v>3254</v>
      </c>
      <c r="B29" s="34">
        <f t="shared" ref="B29:G29" si="3">B7+B18</f>
        <v>22913772.66</v>
      </c>
      <c r="C29" s="34">
        <f t="shared" si="3"/>
        <v>20335865.72</v>
      </c>
      <c r="D29" s="34">
        <f t="shared" si="3"/>
        <v>24730593.53</v>
      </c>
      <c r="E29" s="34">
        <f t="shared" si="3"/>
        <v>24720651.66</v>
      </c>
      <c r="F29" s="34">
        <f t="shared" si="3"/>
        <v>26901695.92</v>
      </c>
      <c r="G29" s="34">
        <f t="shared" si="3"/>
        <v>30697108.69</v>
      </c>
    </row>
    <row r="30" ht="15.75" customHeight="1">
      <c r="A30" s="57"/>
      <c r="B30" s="57"/>
      <c r="C30" s="57"/>
      <c r="D30" s="57"/>
      <c r="E30" s="57"/>
      <c r="F30" s="57"/>
      <c r="G30" s="57"/>
    </row>
    <row r="31" ht="15.75" customHeight="1">
      <c r="A31" s="16"/>
    </row>
    <row r="32" ht="15.75" customHeight="1">
      <c r="A32" s="145" t="s">
        <v>3255</v>
      </c>
    </row>
    <row r="33" ht="15.75" customHeight="1">
      <c r="A33" s="145" t="s">
        <v>3256</v>
      </c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3:G3"/>
    <mergeCell ref="A1:G1"/>
    <mergeCell ref="A2:G2"/>
    <mergeCell ref="E5:E6"/>
    <mergeCell ref="F5:F6"/>
    <mergeCell ref="A4:G4"/>
    <mergeCell ref="B5:B6"/>
    <mergeCell ref="A5:A6"/>
    <mergeCell ref="C5:C6"/>
    <mergeCell ref="D5:D6"/>
    <mergeCell ref="A33:G33"/>
    <mergeCell ref="A32:G32"/>
  </mergeCells>
  <dataValidations>
    <dataValidation type="decimal" allowBlank="1" showErrorMessage="1" sqref="B7:G29">
      <formula1>-1.79769313486231E100</formula1>
      <formula2>1.79769313486231E100</formula2>
    </dataValidation>
    <dataValidation type="decimal" allowBlank="1" showInputMessage="1" showErrorMessage="1" prompt="Año del Ejercicio Vigente (d)" sqref="G5">
      <formula1>'Info General'!I6</formula1>
      <formula2>'Info General'!J6</formula2>
    </dataValidation>
  </dataValidations>
  <printOptions/>
  <pageMargins bottom="0.75" footer="0.0" header="0.0" left="0.7" right="0.7" top="0.75"/>
  <pageSetup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1" width="10.0"/>
    <col customWidth="1" min="22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3186</v>
      </c>
      <c r="Q1" t="s">
        <v>3185</v>
      </c>
      <c r="R1" t="s">
        <v>3184</v>
      </c>
      <c r="S1" t="s">
        <v>3183</v>
      </c>
      <c r="T1" t="s">
        <v>3182</v>
      </c>
      <c r="U1" t="s">
        <v>3242</v>
      </c>
    </row>
    <row r="2">
      <c r="A2" t="str">
        <f t="shared" ref="A2:A2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7,4,1,0,0,0,0</v>
      </c>
      <c r="B2">
        <v>7.0</v>
      </c>
      <c r="C2">
        <v>4.0</v>
      </c>
      <c r="D2">
        <v>1.0</v>
      </c>
      <c r="I2" t="s">
        <v>2748</v>
      </c>
      <c r="P2" s="48">
        <f>'Formato 7 d)'!B7</f>
        <v>22913772.66</v>
      </c>
      <c r="Q2" s="48">
        <f>'Formato 7 d)'!C7</f>
        <v>20335865.72</v>
      </c>
      <c r="R2" s="48">
        <f>'Formato 7 d)'!D7</f>
        <v>24730593.53</v>
      </c>
      <c r="S2" s="48">
        <f>'Formato 7 d)'!E7</f>
        <v>24720651.66</v>
      </c>
      <c r="T2" s="48">
        <f>'Formato 7 d)'!F7</f>
        <v>26901695.92</v>
      </c>
      <c r="U2" s="48">
        <f>'Formato 7 d)'!G7</f>
        <v>30697108.69</v>
      </c>
    </row>
    <row r="3">
      <c r="A3" t="str">
        <f t="shared" si="1"/>
        <v>7,4,1,1,0,0,0</v>
      </c>
      <c r="B3">
        <v>7.0</v>
      </c>
      <c r="C3">
        <v>4.0</v>
      </c>
      <c r="D3">
        <v>1.0</v>
      </c>
      <c r="E3">
        <v>1.0</v>
      </c>
      <c r="J3" t="s">
        <v>2986</v>
      </c>
      <c r="P3" s="48">
        <f>'Formato 7 d)'!B8</f>
        <v>12035813.98</v>
      </c>
      <c r="Q3" s="48">
        <f>'Formato 7 d)'!C8</f>
        <v>12219838.54</v>
      </c>
      <c r="R3" s="48">
        <f>'Formato 7 d)'!D8</f>
        <v>13765012.28</v>
      </c>
      <c r="S3" s="48">
        <f>'Formato 7 d)'!E8</f>
        <v>13805862.61</v>
      </c>
      <c r="T3" s="48">
        <f>'Formato 7 d)'!F8</f>
        <v>14256772.79</v>
      </c>
      <c r="U3" s="48">
        <f>'Formato 7 d)'!G8</f>
        <v>18259065.12</v>
      </c>
    </row>
    <row r="4">
      <c r="A4" t="str">
        <f t="shared" si="1"/>
        <v>7,4,1,2,0,0,0</v>
      </c>
      <c r="B4">
        <v>7.0</v>
      </c>
      <c r="C4">
        <v>4.0</v>
      </c>
      <c r="D4">
        <v>1.0</v>
      </c>
      <c r="E4">
        <v>2.0</v>
      </c>
      <c r="J4" t="s">
        <v>2994</v>
      </c>
      <c r="P4" s="48">
        <f>'Formato 7 d)'!B9</f>
        <v>4453957.75</v>
      </c>
      <c r="Q4" s="48">
        <f>'Formato 7 d)'!C9</f>
        <v>1443612.01</v>
      </c>
      <c r="R4" s="48">
        <f>'Formato 7 d)'!D9</f>
        <v>1328636.27</v>
      </c>
      <c r="S4" s="48">
        <f>'Formato 7 d)'!E9</f>
        <v>1928164.86</v>
      </c>
      <c r="T4" s="48">
        <f>'Formato 7 d)'!F9</f>
        <v>2852656.39</v>
      </c>
      <c r="U4" s="48">
        <f>'Formato 7 d)'!G9</f>
        <v>3293448.01</v>
      </c>
    </row>
    <row r="5">
      <c r="A5" t="str">
        <f t="shared" si="1"/>
        <v>7,4,1,3,0,0,0</v>
      </c>
      <c r="B5">
        <v>7.0</v>
      </c>
      <c r="C5">
        <v>4.0</v>
      </c>
      <c r="D5">
        <v>1.0</v>
      </c>
      <c r="E5">
        <v>3.0</v>
      </c>
      <c r="J5" t="s">
        <v>3004</v>
      </c>
      <c r="P5" s="48">
        <f>'Formato 7 d)'!B10</f>
        <v>2264302.02</v>
      </c>
      <c r="Q5" s="48">
        <f>'Formato 7 d)'!C10</f>
        <v>2709586.7</v>
      </c>
      <c r="R5" s="48">
        <f>'Formato 7 d)'!D10</f>
        <v>3120556.3</v>
      </c>
      <c r="S5" s="48">
        <f>'Formato 7 d)'!E10</f>
        <v>2753976.08</v>
      </c>
      <c r="T5" s="48">
        <f>'Formato 7 d)'!F10</f>
        <v>1990571.55</v>
      </c>
      <c r="U5" s="48">
        <f>'Formato 7 d)'!G10</f>
        <v>2823471.88</v>
      </c>
    </row>
    <row r="6">
      <c r="A6" t="str">
        <f t="shared" si="1"/>
        <v>7,4,1,4,0,0,0</v>
      </c>
      <c r="B6">
        <v>7.0</v>
      </c>
      <c r="C6">
        <v>4.0</v>
      </c>
      <c r="D6">
        <v>1.0</v>
      </c>
      <c r="E6">
        <v>4.0</v>
      </c>
      <c r="J6" t="s">
        <v>3014</v>
      </c>
      <c r="P6" s="48">
        <f>'Formato 7 d)'!B11</f>
        <v>4057306.84</v>
      </c>
      <c r="Q6" s="48">
        <f>'Formato 7 d)'!C11</f>
        <v>3213312.65</v>
      </c>
      <c r="R6" s="48">
        <f>'Formato 7 d)'!D11</f>
        <v>2522313.94</v>
      </c>
      <c r="S6" s="48">
        <f>'Formato 7 d)'!E11</f>
        <v>4229954.18</v>
      </c>
      <c r="T6" s="48">
        <f>'Formato 7 d)'!F11</f>
        <v>6440942.01</v>
      </c>
      <c r="U6" s="48">
        <f>'Formato 7 d)'!G11</f>
        <v>4601129.68</v>
      </c>
    </row>
    <row r="7">
      <c r="A7" t="str">
        <f t="shared" si="1"/>
        <v>7,4,1,5,0,0,0</v>
      </c>
      <c r="B7">
        <v>7.0</v>
      </c>
      <c r="C7">
        <v>4.0</v>
      </c>
      <c r="D7">
        <v>1.0</v>
      </c>
      <c r="E7">
        <v>5.0</v>
      </c>
      <c r="J7" t="s">
        <v>3024</v>
      </c>
      <c r="P7" s="48">
        <f>'Formato 7 d)'!B12</f>
        <v>102392.07</v>
      </c>
      <c r="Q7" s="48">
        <f>'Formato 7 d)'!C12</f>
        <v>749515.82</v>
      </c>
      <c r="R7" s="48">
        <f>'Formato 7 d)'!D12</f>
        <v>2886722.96</v>
      </c>
      <c r="S7" s="48">
        <f>'Formato 7 d)'!E12</f>
        <v>2002693.93</v>
      </c>
      <c r="T7" s="48">
        <f>'Formato 7 d)'!F12</f>
        <v>1360753.18</v>
      </c>
      <c r="U7" s="48">
        <f>'Formato 7 d)'!G12</f>
        <v>1719994</v>
      </c>
    </row>
    <row r="8">
      <c r="A8" t="str">
        <f t="shared" si="1"/>
        <v>7,4,1,6,0,0,0</v>
      </c>
      <c r="B8">
        <v>7.0</v>
      </c>
      <c r="C8">
        <v>4.0</v>
      </c>
      <c r="D8">
        <v>1.0</v>
      </c>
      <c r="E8">
        <v>6.0</v>
      </c>
      <c r="J8" t="s">
        <v>3034</v>
      </c>
      <c r="P8" s="48">
        <f>'Formato 7 d)'!B13</f>
        <v>0</v>
      </c>
      <c r="Q8" s="48">
        <f>'Formato 7 d)'!C13</f>
        <v>0</v>
      </c>
      <c r="R8" s="48">
        <f>'Formato 7 d)'!D13</f>
        <v>1107351.78</v>
      </c>
      <c r="S8" s="48">
        <f>'Formato 7 d)'!E13</f>
        <v>0</v>
      </c>
      <c r="T8" s="48">
        <f>'Formato 7 d)'!F13</f>
        <v>0</v>
      </c>
      <c r="U8" s="48">
        <f>'Formato 7 d)'!G13</f>
        <v>0</v>
      </c>
    </row>
    <row r="9">
      <c r="A9" t="str">
        <f t="shared" si="1"/>
        <v>7,4,1,7,0,0,0</v>
      </c>
      <c r="B9">
        <v>7.0</v>
      </c>
      <c r="C9">
        <v>4.0</v>
      </c>
      <c r="D9">
        <v>1.0</v>
      </c>
      <c r="E9">
        <v>7.0</v>
      </c>
      <c r="J9" t="s">
        <v>3038</v>
      </c>
      <c r="P9" s="48">
        <f>'Formato 7 d)'!B14</f>
        <v>0</v>
      </c>
      <c r="Q9" s="48">
        <f>'Formato 7 d)'!C14</f>
        <v>0</v>
      </c>
      <c r="R9" s="48">
        <f>'Formato 7 d)'!D14</f>
        <v>0</v>
      </c>
      <c r="S9" s="48">
        <f>'Formato 7 d)'!E14</f>
        <v>0</v>
      </c>
      <c r="T9" s="48">
        <f>'Formato 7 d)'!F14</f>
        <v>0</v>
      </c>
      <c r="U9" s="48">
        <f>'Formato 7 d)'!G14</f>
        <v>0</v>
      </c>
    </row>
    <row r="10">
      <c r="A10" t="str">
        <f t="shared" si="1"/>
        <v>7,4,1,8,0,0,0</v>
      </c>
      <c r="B10">
        <v>7.0</v>
      </c>
      <c r="C10">
        <v>4.0</v>
      </c>
      <c r="D10">
        <v>1.0</v>
      </c>
      <c r="E10">
        <v>8.0</v>
      </c>
      <c r="J10" t="s">
        <v>3210</v>
      </c>
      <c r="P10" s="48">
        <f>'Formato 7 d)'!B15</f>
        <v>0</v>
      </c>
      <c r="Q10" s="48">
        <f>'Formato 7 d)'!C15</f>
        <v>0</v>
      </c>
      <c r="R10" s="48">
        <f>'Formato 7 d)'!D15</f>
        <v>0</v>
      </c>
      <c r="S10" s="48">
        <f>'Formato 7 d)'!E15</f>
        <v>0</v>
      </c>
      <c r="T10" s="48">
        <f>'Formato 7 d)'!F15</f>
        <v>0</v>
      </c>
      <c r="U10" s="48">
        <f>'Formato 7 d)'!G15</f>
        <v>0</v>
      </c>
    </row>
    <row r="11">
      <c r="A11" t="str">
        <f t="shared" si="1"/>
        <v>7,4,1,9,0,0,0</v>
      </c>
      <c r="B11">
        <v>7.0</v>
      </c>
      <c r="C11">
        <v>4.0</v>
      </c>
      <c r="D11">
        <v>1.0</v>
      </c>
      <c r="E11">
        <v>9.0</v>
      </c>
      <c r="J11" t="s">
        <v>2631</v>
      </c>
      <c r="P11" s="48">
        <f>'Formato 7 d)'!B16</f>
        <v>0</v>
      </c>
      <c r="Q11" s="48">
        <f>'Formato 7 d)'!C16</f>
        <v>0</v>
      </c>
      <c r="R11" s="48">
        <f>'Formato 7 d)'!D16</f>
        <v>0</v>
      </c>
      <c r="S11" s="48">
        <f>'Formato 7 d)'!E16</f>
        <v>0</v>
      </c>
      <c r="T11" s="48">
        <f>'Formato 7 d)'!F16</f>
        <v>0</v>
      </c>
      <c r="U11" s="48">
        <f>'Formato 7 d)'!G16</f>
        <v>0</v>
      </c>
    </row>
    <row r="12">
      <c r="A12" t="str">
        <f t="shared" si="1"/>
        <v>7,4,2,0,0,0,0</v>
      </c>
      <c r="B12">
        <v>7.0</v>
      </c>
      <c r="C12">
        <v>4.0</v>
      </c>
      <c r="D12">
        <v>2.0</v>
      </c>
      <c r="I12" t="s">
        <v>2749</v>
      </c>
      <c r="P12" s="48">
        <f>'Formato 7 d)'!B18</f>
        <v>0</v>
      </c>
      <c r="Q12" s="48">
        <f>'Formato 7 d)'!C18</f>
        <v>0</v>
      </c>
      <c r="R12" s="48">
        <f>'Formato 7 d)'!D18</f>
        <v>0</v>
      </c>
      <c r="S12" s="48">
        <f>'Formato 7 d)'!E18</f>
        <v>0</v>
      </c>
      <c r="T12" s="48">
        <f>'Formato 7 d)'!F18</f>
        <v>0</v>
      </c>
      <c r="U12" s="48">
        <f>'Formato 7 d)'!G18</f>
        <v>0</v>
      </c>
    </row>
    <row r="13">
      <c r="A13" t="str">
        <f t="shared" si="1"/>
        <v>7,4,2,1,0,0,0</v>
      </c>
      <c r="B13">
        <v>7.0</v>
      </c>
      <c r="C13">
        <v>4.0</v>
      </c>
      <c r="D13">
        <v>2.0</v>
      </c>
      <c r="E13">
        <v>1.0</v>
      </c>
      <c r="J13" t="s">
        <v>2986</v>
      </c>
      <c r="P13" s="48">
        <f>'Formato 7 d)'!B19</f>
        <v>0</v>
      </c>
      <c r="Q13" s="48">
        <f>'Formato 7 d)'!C19</f>
        <v>0</v>
      </c>
      <c r="R13" s="48">
        <f>'Formato 7 d)'!D19</f>
        <v>0</v>
      </c>
      <c r="S13" s="48">
        <f>'Formato 7 d)'!E19</f>
        <v>0</v>
      </c>
      <c r="T13" s="48">
        <f>'Formato 7 d)'!F19</f>
        <v>0</v>
      </c>
      <c r="U13" s="48">
        <f>'Formato 7 d)'!G19</f>
        <v>0</v>
      </c>
    </row>
    <row r="14">
      <c r="A14" t="str">
        <f t="shared" si="1"/>
        <v>7,4,2,2,0,0,0</v>
      </c>
      <c r="B14">
        <v>7.0</v>
      </c>
      <c r="C14">
        <v>4.0</v>
      </c>
      <c r="D14">
        <v>2.0</v>
      </c>
      <c r="E14">
        <v>2.0</v>
      </c>
      <c r="J14" t="s">
        <v>2994</v>
      </c>
      <c r="P14" s="48">
        <f>'Formato 7 d)'!B20</f>
        <v>0</v>
      </c>
      <c r="Q14" s="48">
        <f>'Formato 7 d)'!C20</f>
        <v>0</v>
      </c>
      <c r="R14" s="48">
        <f>'Formato 7 d)'!D20</f>
        <v>0</v>
      </c>
      <c r="S14" s="48">
        <f>'Formato 7 d)'!E20</f>
        <v>0</v>
      </c>
      <c r="T14" s="48">
        <f>'Formato 7 d)'!F20</f>
        <v>0</v>
      </c>
      <c r="U14" s="48">
        <f>'Formato 7 d)'!G20</f>
        <v>0</v>
      </c>
    </row>
    <row r="15">
      <c r="A15" t="str">
        <f t="shared" si="1"/>
        <v>7,4,2,3,0,0,0</v>
      </c>
      <c r="B15">
        <v>7.0</v>
      </c>
      <c r="C15">
        <v>4.0</v>
      </c>
      <c r="D15">
        <v>2.0</v>
      </c>
      <c r="E15">
        <v>3.0</v>
      </c>
      <c r="J15" t="s">
        <v>3004</v>
      </c>
      <c r="P15" s="48">
        <f>'Formato 7 d)'!B21</f>
        <v>0</v>
      </c>
      <c r="Q15" s="48">
        <f>'Formato 7 d)'!C21</f>
        <v>0</v>
      </c>
      <c r="R15" s="48">
        <f>'Formato 7 d)'!D21</f>
        <v>0</v>
      </c>
      <c r="S15" s="48">
        <f>'Formato 7 d)'!E21</f>
        <v>0</v>
      </c>
      <c r="T15" s="48">
        <f>'Formato 7 d)'!F21</f>
        <v>0</v>
      </c>
      <c r="U15" s="48">
        <f>'Formato 7 d)'!G21</f>
        <v>0</v>
      </c>
    </row>
    <row r="16">
      <c r="A16" t="str">
        <f t="shared" si="1"/>
        <v>7,4,2,4,0,0,0</v>
      </c>
      <c r="B16">
        <v>7.0</v>
      </c>
      <c r="C16">
        <v>4.0</v>
      </c>
      <c r="D16">
        <v>2.0</v>
      </c>
      <c r="E16">
        <v>4.0</v>
      </c>
      <c r="J16" t="s">
        <v>3014</v>
      </c>
      <c r="P16" s="48">
        <f>'Formato 7 d)'!B22</f>
        <v>0</v>
      </c>
      <c r="Q16" s="48">
        <f>'Formato 7 d)'!C22</f>
        <v>0</v>
      </c>
      <c r="R16" s="48">
        <f>'Formato 7 d)'!D22</f>
        <v>0</v>
      </c>
      <c r="S16" s="48">
        <f>'Formato 7 d)'!E22</f>
        <v>0</v>
      </c>
      <c r="T16" s="48">
        <f>'Formato 7 d)'!F22</f>
        <v>0</v>
      </c>
      <c r="U16" s="48">
        <f>'Formato 7 d)'!G22</f>
        <v>0</v>
      </c>
    </row>
    <row r="17">
      <c r="A17" t="str">
        <f t="shared" si="1"/>
        <v>7,4,2,5,0,0,0</v>
      </c>
      <c r="B17">
        <v>7.0</v>
      </c>
      <c r="C17">
        <v>4.0</v>
      </c>
      <c r="D17">
        <v>2.0</v>
      </c>
      <c r="E17">
        <v>5.0</v>
      </c>
      <c r="J17" t="s">
        <v>3024</v>
      </c>
      <c r="P17" s="48">
        <f>'Formato 7 d)'!B23</f>
        <v>0</v>
      </c>
      <c r="Q17" s="48">
        <f>'Formato 7 d)'!C23</f>
        <v>0</v>
      </c>
      <c r="R17" s="48">
        <f>'Formato 7 d)'!D23</f>
        <v>0</v>
      </c>
      <c r="S17" s="48">
        <f>'Formato 7 d)'!E23</f>
        <v>0</v>
      </c>
      <c r="T17" s="48">
        <f>'Formato 7 d)'!F23</f>
        <v>0</v>
      </c>
      <c r="U17" s="48">
        <f>'Formato 7 d)'!G23</f>
        <v>0</v>
      </c>
    </row>
    <row r="18">
      <c r="A18" t="str">
        <f t="shared" si="1"/>
        <v>7,4,2,6,0,0,0</v>
      </c>
      <c r="B18">
        <v>7.0</v>
      </c>
      <c r="C18">
        <v>4.0</v>
      </c>
      <c r="D18">
        <v>2.0</v>
      </c>
      <c r="E18">
        <v>6.0</v>
      </c>
      <c r="J18" t="s">
        <v>3034</v>
      </c>
      <c r="P18" s="48">
        <f>'Formato 7 d)'!B24</f>
        <v>0</v>
      </c>
      <c r="Q18" s="48">
        <f>'Formato 7 d)'!C24</f>
        <v>0</v>
      </c>
      <c r="R18" s="48">
        <f>'Formato 7 d)'!D24</f>
        <v>0</v>
      </c>
      <c r="S18" s="48">
        <f>'Formato 7 d)'!E24</f>
        <v>0</v>
      </c>
      <c r="T18" s="48">
        <f>'Formato 7 d)'!F24</f>
        <v>0</v>
      </c>
      <c r="U18" s="48">
        <f>'Formato 7 d)'!G24</f>
        <v>0</v>
      </c>
    </row>
    <row r="19">
      <c r="A19" t="str">
        <f t="shared" si="1"/>
        <v>7,4,2,7,0,0,0</v>
      </c>
      <c r="B19">
        <v>7.0</v>
      </c>
      <c r="C19">
        <v>4.0</v>
      </c>
      <c r="D19">
        <v>2.0</v>
      </c>
      <c r="E19">
        <v>7.0</v>
      </c>
      <c r="J19" t="s">
        <v>3038</v>
      </c>
      <c r="P19" s="48">
        <f>'Formato 7 d)'!B25</f>
        <v>0</v>
      </c>
      <c r="Q19" s="48">
        <f>'Formato 7 d)'!C25</f>
        <v>0</v>
      </c>
      <c r="R19" s="48">
        <f>'Formato 7 d)'!D25</f>
        <v>0</v>
      </c>
      <c r="S19" s="48">
        <f>'Formato 7 d)'!E25</f>
        <v>0</v>
      </c>
      <c r="T19" s="48">
        <f>'Formato 7 d)'!F25</f>
        <v>0</v>
      </c>
      <c r="U19" s="48">
        <f>'Formato 7 d)'!G25</f>
        <v>0</v>
      </c>
    </row>
    <row r="20">
      <c r="A20" t="str">
        <f t="shared" si="1"/>
        <v>7,4,2,8,0,0,0</v>
      </c>
      <c r="B20">
        <v>7.0</v>
      </c>
      <c r="C20">
        <v>4.0</v>
      </c>
      <c r="D20">
        <v>2.0</v>
      </c>
      <c r="E20">
        <v>8.0</v>
      </c>
      <c r="J20" t="s">
        <v>3210</v>
      </c>
      <c r="P20" s="48">
        <f>'Formato 7 d)'!B26</f>
        <v>0</v>
      </c>
      <c r="Q20" s="48">
        <f>'Formato 7 d)'!C26</f>
        <v>0</v>
      </c>
      <c r="R20" s="48">
        <f>'Formato 7 d)'!D26</f>
        <v>0</v>
      </c>
      <c r="S20" s="48">
        <f>'Formato 7 d)'!E26</f>
        <v>0</v>
      </c>
      <c r="T20" s="48">
        <f>'Formato 7 d)'!F26</f>
        <v>0</v>
      </c>
      <c r="U20" s="48">
        <f>'Formato 7 d)'!G26</f>
        <v>0</v>
      </c>
    </row>
    <row r="21" ht="15.75" customHeight="1">
      <c r="A21" t="str">
        <f t="shared" si="1"/>
        <v>7,4,2,9,0,0,0</v>
      </c>
      <c r="B21">
        <v>7.0</v>
      </c>
      <c r="C21">
        <v>4.0</v>
      </c>
      <c r="D21">
        <v>2.0</v>
      </c>
      <c r="E21">
        <v>9.0</v>
      </c>
      <c r="J21" t="s">
        <v>2631</v>
      </c>
      <c r="P21" s="48">
        <f>'Formato 7 d)'!B27</f>
        <v>0</v>
      </c>
      <c r="Q21" s="48">
        <f>'Formato 7 d)'!C27</f>
        <v>0</v>
      </c>
      <c r="R21" s="48">
        <f>'Formato 7 d)'!D27</f>
        <v>0</v>
      </c>
      <c r="S21" s="48">
        <f>'Formato 7 d)'!E27</f>
        <v>0</v>
      </c>
      <c r="T21" s="48">
        <f>'Formato 7 d)'!F27</f>
        <v>0</v>
      </c>
      <c r="U21" s="48">
        <f>'Formato 7 d)'!G27</f>
        <v>0</v>
      </c>
    </row>
    <row r="22" ht="15.75" customHeight="1">
      <c r="A22" t="str">
        <f t="shared" si="1"/>
        <v>7,4,3,0,0,0,0</v>
      </c>
      <c r="B22">
        <v>7.0</v>
      </c>
      <c r="C22">
        <v>4.0</v>
      </c>
      <c r="D22">
        <v>3.0</v>
      </c>
      <c r="I22" t="s">
        <v>3254</v>
      </c>
      <c r="P22" s="48">
        <f>'Formato 7 d)'!B29</f>
        <v>22913772.66</v>
      </c>
      <c r="Q22" s="48">
        <f>'Formato 7 d)'!C29</f>
        <v>20335865.72</v>
      </c>
      <c r="R22" s="48">
        <f>'Formato 7 d)'!D29</f>
        <v>24730593.53</v>
      </c>
      <c r="S22" s="48">
        <f>'Formato 7 d)'!E29</f>
        <v>24720651.66</v>
      </c>
      <c r="T22" s="48">
        <f>'Formato 7 d)'!F29</f>
        <v>26901695.92</v>
      </c>
      <c r="U22" s="48">
        <f>'Formato 7 d)'!G29</f>
        <v>30697108.69</v>
      </c>
    </row>
    <row r="23" ht="15.75" customHeight="1">
      <c r="P23" s="48"/>
      <c r="Q23" s="48"/>
      <c r="R23" s="48"/>
      <c r="S23" s="48"/>
      <c r="T23" s="48"/>
      <c r="U23" s="48"/>
    </row>
    <row r="24" ht="15.75" customHeight="1">
      <c r="P24" s="48"/>
      <c r="Q24" s="48"/>
      <c r="R24" s="48"/>
      <c r="S24" s="48"/>
      <c r="T24" s="48"/>
      <c r="U24" s="48"/>
    </row>
    <row r="25" ht="15.75" customHeight="1">
      <c r="P25" s="48"/>
      <c r="Q25" s="48"/>
      <c r="R25" s="48"/>
      <c r="S25" s="48"/>
      <c r="T25" s="48"/>
      <c r="U25" s="48"/>
    </row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71"/>
    <col customWidth="1" min="2" max="2" width="24.86"/>
    <col customWidth="1" min="3" max="3" width="4.57"/>
    <col customWidth="1" min="4" max="4" width="2.71"/>
    <col customWidth="1" min="5" max="5" width="22.0"/>
    <col customWidth="1" min="6" max="6" width="2.71"/>
    <col customWidth="1" min="7" max="7" width="15.29"/>
    <col customWidth="1" min="8" max="8" width="1.71"/>
    <col customWidth="1" min="9" max="9" width="15.43"/>
    <col customWidth="1" min="10" max="10" width="2.71"/>
    <col customWidth="1" min="11" max="11" width="12.0"/>
    <col customWidth="1" min="12" max="12" width="1.71"/>
    <col customWidth="1" min="13" max="13" width="17.86"/>
    <col customWidth="1" min="14" max="14" width="2.71"/>
    <col customWidth="1" min="15" max="15" width="13.57"/>
    <col customWidth="1" min="16" max="16" width="1.71"/>
    <col customWidth="1" min="17" max="17" width="23.71"/>
    <col customWidth="1" min="18" max="18" width="2.71"/>
    <col customWidth="1" min="19" max="19" width="21.43"/>
    <col customWidth="1" min="20" max="20" width="2.71"/>
    <col customWidth="1" min="21" max="21" width="20.29"/>
    <col customWidth="1" min="22" max="22" width="2.71"/>
    <col customWidth="1" min="23" max="23" width="19.43"/>
    <col customWidth="1" min="24" max="24" width="2.71"/>
    <col customWidth="1" min="25" max="25" width="42.57"/>
    <col customWidth="1" min="26" max="26" width="2.71"/>
    <col customWidth="1" min="27" max="27" width="29.14"/>
    <col customWidth="1" min="28" max="28" width="2.71"/>
    <col customWidth="1" min="29" max="29" width="31.86"/>
    <col customWidth="1" min="30" max="30" width="2.71"/>
    <col customWidth="1" min="31" max="31" width="25.0"/>
    <col customWidth="1" min="32" max="32" width="2.71"/>
    <col customWidth="1" min="33" max="33" width="23.14"/>
    <col customWidth="1" min="34" max="34" width="2.71"/>
    <col customWidth="1" min="35" max="35" width="26.0"/>
    <col customWidth="1" min="36" max="36" width="2.71"/>
    <col customWidth="1" min="37" max="37" width="17.86"/>
    <col customWidth="1" min="38" max="38" width="2.71"/>
    <col customWidth="1" min="39" max="39" width="17.29"/>
    <col customWidth="1" min="40" max="40" width="2.71"/>
    <col customWidth="1" min="41" max="41" width="20.14"/>
    <col customWidth="1" min="42" max="42" width="2.71"/>
    <col customWidth="1" min="43" max="43" width="40.71"/>
    <col customWidth="1" min="44" max="44" width="2.71"/>
    <col customWidth="1" min="45" max="45" width="27.86"/>
    <col customWidth="1" min="46" max="46" width="2.71"/>
    <col customWidth="1" min="47" max="47" width="18.0"/>
    <col customWidth="1" min="48" max="48" width="2.71"/>
    <col customWidth="1" min="49" max="49" width="17.86"/>
    <col customWidth="1" min="50" max="50" width="2.71"/>
    <col customWidth="1" min="51" max="51" width="24.29"/>
    <col customWidth="1" min="52" max="52" width="2.71"/>
    <col customWidth="1" min="53" max="53" width="15.29"/>
    <col customWidth="1" min="54" max="54" width="2.71"/>
    <col customWidth="1" min="55" max="55" width="23.43"/>
    <col customWidth="1" min="56" max="56" width="2.71"/>
    <col customWidth="1" min="57" max="57" width="14.14"/>
    <col customWidth="1" min="58" max="58" width="2.71"/>
    <col customWidth="1" min="59" max="59" width="16.29"/>
    <col customWidth="1" min="60" max="60" width="2.71"/>
    <col customWidth="1" min="61" max="61" width="32.14"/>
    <col customWidth="1" min="62" max="62" width="2.71"/>
    <col customWidth="1" min="63" max="63" width="30.57"/>
    <col customWidth="1" min="64" max="64" width="2.71"/>
    <col customWidth="1" min="65" max="65" width="14.71"/>
    <col customWidth="1" min="66" max="66" width="2.71"/>
    <col customWidth="1" min="67" max="67" width="26.0"/>
  </cols>
  <sheetData>
    <row r="1">
      <c r="B1" t="s">
        <v>0</v>
      </c>
      <c r="E1" t="s">
        <v>1</v>
      </c>
      <c r="G1" t="s">
        <v>2</v>
      </c>
      <c r="I1" t="s">
        <v>3</v>
      </c>
      <c r="K1" t="s">
        <v>4</v>
      </c>
      <c r="M1" t="s">
        <v>5</v>
      </c>
      <c r="O1" t="s">
        <v>6</v>
      </c>
      <c r="Q1" t="s">
        <v>7</v>
      </c>
      <c r="S1" t="s">
        <v>8</v>
      </c>
      <c r="U1" t="s">
        <v>9</v>
      </c>
      <c r="W1" t="s">
        <v>10</v>
      </c>
      <c r="Y1" t="s">
        <v>11</v>
      </c>
      <c r="AA1" t="s">
        <v>12</v>
      </c>
      <c r="AC1" t="s">
        <v>13</v>
      </c>
      <c r="AE1" t="s">
        <v>15</v>
      </c>
      <c r="AG1" t="s">
        <v>16</v>
      </c>
      <c r="AI1" t="s">
        <v>18</v>
      </c>
      <c r="AK1" t="s">
        <v>19</v>
      </c>
      <c r="AM1" t="s">
        <v>20</v>
      </c>
      <c r="AO1" t="s">
        <v>21</v>
      </c>
      <c r="AQ1" t="s">
        <v>22</v>
      </c>
      <c r="AS1" t="s">
        <v>23</v>
      </c>
      <c r="AU1" t="s">
        <v>24</v>
      </c>
      <c r="AW1" t="s">
        <v>25</v>
      </c>
      <c r="AY1" t="s">
        <v>26</v>
      </c>
      <c r="BA1" t="s">
        <v>27</v>
      </c>
      <c r="BC1" t="s">
        <v>28</v>
      </c>
      <c r="BE1" t="s">
        <v>29</v>
      </c>
      <c r="BG1" t="s">
        <v>30</v>
      </c>
      <c r="BI1" t="s">
        <v>31</v>
      </c>
      <c r="BK1" t="s">
        <v>32</v>
      </c>
      <c r="BM1" t="s">
        <v>33</v>
      </c>
      <c r="BO1" t="s">
        <v>34</v>
      </c>
    </row>
    <row r="2">
      <c r="A2">
        <v>1.0</v>
      </c>
      <c r="B2" t="s">
        <v>1</v>
      </c>
      <c r="D2">
        <v>0.0</v>
      </c>
      <c r="E2" t="s">
        <v>35</v>
      </c>
      <c r="F2">
        <v>0.0</v>
      </c>
      <c r="G2" t="s">
        <v>35</v>
      </c>
      <c r="H2">
        <v>0.0</v>
      </c>
      <c r="I2" t="s">
        <v>35</v>
      </c>
      <c r="J2">
        <v>0.0</v>
      </c>
      <c r="K2" t="s">
        <v>35</v>
      </c>
      <c r="L2">
        <v>0.0</v>
      </c>
      <c r="M2" t="s">
        <v>35</v>
      </c>
      <c r="N2">
        <v>0.0</v>
      </c>
      <c r="O2" t="s">
        <v>35</v>
      </c>
      <c r="P2">
        <v>0.0</v>
      </c>
      <c r="Q2" t="s">
        <v>35</v>
      </c>
      <c r="R2">
        <v>0.0</v>
      </c>
      <c r="S2" t="s">
        <v>35</v>
      </c>
      <c r="T2">
        <v>0.0</v>
      </c>
      <c r="U2" t="s">
        <v>35</v>
      </c>
      <c r="V2">
        <v>0.0</v>
      </c>
      <c r="W2" t="s">
        <v>35</v>
      </c>
      <c r="X2">
        <v>0.0</v>
      </c>
      <c r="Y2" t="s">
        <v>35</v>
      </c>
      <c r="Z2">
        <v>0.0</v>
      </c>
      <c r="AA2" t="s">
        <v>35</v>
      </c>
      <c r="AB2">
        <v>0.0</v>
      </c>
      <c r="AC2" t="s">
        <v>35</v>
      </c>
      <c r="AD2">
        <v>0.0</v>
      </c>
      <c r="AE2" t="s">
        <v>35</v>
      </c>
      <c r="AF2">
        <v>0.0</v>
      </c>
      <c r="AG2" t="s">
        <v>35</v>
      </c>
      <c r="AH2">
        <v>0.0</v>
      </c>
      <c r="AI2" t="s">
        <v>35</v>
      </c>
      <c r="AJ2">
        <v>0.0</v>
      </c>
      <c r="AK2" t="s">
        <v>35</v>
      </c>
      <c r="AL2">
        <v>0.0</v>
      </c>
      <c r="AM2" t="s">
        <v>35</v>
      </c>
      <c r="AN2">
        <v>0.0</v>
      </c>
      <c r="AO2" t="s">
        <v>35</v>
      </c>
      <c r="AP2">
        <v>0.0</v>
      </c>
      <c r="AQ2" t="s">
        <v>35</v>
      </c>
      <c r="AR2">
        <v>0.0</v>
      </c>
      <c r="AS2" t="s">
        <v>35</v>
      </c>
      <c r="AT2">
        <v>0.0</v>
      </c>
      <c r="AU2" t="s">
        <v>35</v>
      </c>
      <c r="AV2">
        <v>0.0</v>
      </c>
      <c r="AW2" t="s">
        <v>35</v>
      </c>
      <c r="AX2">
        <v>0.0</v>
      </c>
      <c r="AY2" t="s">
        <v>35</v>
      </c>
      <c r="AZ2">
        <v>0.0</v>
      </c>
      <c r="BA2" t="s">
        <v>35</v>
      </c>
      <c r="BB2">
        <v>0.0</v>
      </c>
      <c r="BC2" t="s">
        <v>35</v>
      </c>
      <c r="BD2">
        <v>0.0</v>
      </c>
      <c r="BE2" t="s">
        <v>35</v>
      </c>
      <c r="BF2">
        <v>0.0</v>
      </c>
      <c r="BG2" t="s">
        <v>35</v>
      </c>
      <c r="BH2">
        <v>0.0</v>
      </c>
      <c r="BI2" t="s">
        <v>35</v>
      </c>
      <c r="BJ2">
        <v>0.0</v>
      </c>
      <c r="BK2" t="s">
        <v>35</v>
      </c>
      <c r="BL2">
        <v>0.0</v>
      </c>
      <c r="BM2" t="s">
        <v>35</v>
      </c>
      <c r="BN2">
        <v>0.0</v>
      </c>
      <c r="BO2" t="s">
        <v>35</v>
      </c>
    </row>
    <row r="3">
      <c r="A3">
        <v>2.0</v>
      </c>
      <c r="B3" t="s">
        <v>2</v>
      </c>
      <c r="D3">
        <v>1.0</v>
      </c>
      <c r="E3" t="s">
        <v>1</v>
      </c>
      <c r="F3">
        <v>2.0</v>
      </c>
      <c r="G3" t="s">
        <v>36</v>
      </c>
      <c r="H3">
        <v>3.0</v>
      </c>
      <c r="I3" t="s">
        <v>37</v>
      </c>
      <c r="J3">
        <v>4.0</v>
      </c>
      <c r="K3" t="s">
        <v>38</v>
      </c>
      <c r="L3">
        <v>5.0</v>
      </c>
      <c r="M3" t="s">
        <v>39</v>
      </c>
      <c r="N3">
        <v>6.0</v>
      </c>
      <c r="O3" t="s">
        <v>40</v>
      </c>
      <c r="P3">
        <v>7.0</v>
      </c>
      <c r="Q3" t="s">
        <v>41</v>
      </c>
      <c r="R3">
        <v>8.0</v>
      </c>
      <c r="S3" t="s">
        <v>42</v>
      </c>
      <c r="T3">
        <v>9.0</v>
      </c>
      <c r="U3" t="s">
        <v>43</v>
      </c>
      <c r="V3">
        <v>10.0</v>
      </c>
      <c r="W3" t="s">
        <v>44</v>
      </c>
      <c r="X3">
        <v>11.0</v>
      </c>
      <c r="Y3" t="s">
        <v>39</v>
      </c>
      <c r="Z3">
        <v>12.0</v>
      </c>
      <c r="AA3" t="s">
        <v>45</v>
      </c>
      <c r="AB3">
        <v>13.0</v>
      </c>
      <c r="AC3" t="s">
        <v>46</v>
      </c>
      <c r="AD3">
        <v>14.0</v>
      </c>
      <c r="AE3" t="s">
        <v>47</v>
      </c>
      <c r="AF3">
        <v>15.0</v>
      </c>
      <c r="AG3" t="s">
        <v>48</v>
      </c>
      <c r="AH3">
        <v>16.0</v>
      </c>
      <c r="AI3" t="s">
        <v>49</v>
      </c>
      <c r="AJ3">
        <v>17.0</v>
      </c>
      <c r="AK3" t="s">
        <v>50</v>
      </c>
      <c r="AL3">
        <v>18.0</v>
      </c>
      <c r="AM3" t="s">
        <v>51</v>
      </c>
      <c r="AN3">
        <v>19.0</v>
      </c>
      <c r="AO3" t="s">
        <v>39</v>
      </c>
      <c r="AP3">
        <v>20.0</v>
      </c>
      <c r="AQ3" t="s">
        <v>52</v>
      </c>
      <c r="AR3">
        <v>21.0</v>
      </c>
      <c r="AS3" t="s">
        <v>53</v>
      </c>
      <c r="AT3">
        <v>22.0</v>
      </c>
      <c r="AU3" t="s">
        <v>54</v>
      </c>
      <c r="AV3">
        <v>23.0</v>
      </c>
      <c r="AW3" t="s">
        <v>55</v>
      </c>
      <c r="AX3">
        <v>24.0</v>
      </c>
      <c r="AY3" t="s">
        <v>56</v>
      </c>
      <c r="AZ3">
        <v>25.0</v>
      </c>
      <c r="BA3" t="s">
        <v>57</v>
      </c>
      <c r="BB3">
        <v>26.0</v>
      </c>
      <c r="BC3" t="s">
        <v>58</v>
      </c>
      <c r="BD3">
        <v>27.0</v>
      </c>
      <c r="BE3" t="s">
        <v>59</v>
      </c>
      <c r="BF3">
        <v>28.0</v>
      </c>
      <c r="BG3" t="s">
        <v>39</v>
      </c>
      <c r="BH3">
        <v>29.0</v>
      </c>
      <c r="BI3" t="s">
        <v>60</v>
      </c>
      <c r="BJ3">
        <v>30.0</v>
      </c>
      <c r="BK3" t="s">
        <v>53</v>
      </c>
      <c r="BL3">
        <v>31.0</v>
      </c>
      <c r="BM3" t="s">
        <v>61</v>
      </c>
      <c r="BN3">
        <v>32.0</v>
      </c>
      <c r="BO3" t="s">
        <v>62</v>
      </c>
    </row>
    <row r="4">
      <c r="A4">
        <v>3.0</v>
      </c>
      <c r="B4" t="s">
        <v>3</v>
      </c>
      <c r="D4">
        <v>1.0</v>
      </c>
      <c r="E4" t="s">
        <v>63</v>
      </c>
      <c r="F4">
        <v>2.0</v>
      </c>
      <c r="G4" t="s">
        <v>64</v>
      </c>
      <c r="H4">
        <v>3.0</v>
      </c>
      <c r="I4" t="s">
        <v>65</v>
      </c>
      <c r="J4">
        <v>4.0</v>
      </c>
      <c r="K4" t="s">
        <v>66</v>
      </c>
      <c r="L4">
        <v>5.0</v>
      </c>
      <c r="M4" t="s">
        <v>67</v>
      </c>
      <c r="N4">
        <v>6.0</v>
      </c>
      <c r="O4" t="s">
        <v>6</v>
      </c>
      <c r="P4">
        <v>7.0</v>
      </c>
      <c r="Q4" t="s">
        <v>68</v>
      </c>
      <c r="R4">
        <v>8.0</v>
      </c>
      <c r="S4" t="s">
        <v>70</v>
      </c>
      <c r="T4">
        <v>9.0</v>
      </c>
      <c r="U4" t="s">
        <v>71</v>
      </c>
      <c r="V4">
        <v>10.0</v>
      </c>
      <c r="W4" t="s">
        <v>72</v>
      </c>
      <c r="X4">
        <v>11.0</v>
      </c>
      <c r="Y4" t="s">
        <v>73</v>
      </c>
      <c r="Z4">
        <v>12.0</v>
      </c>
      <c r="AA4" t="s">
        <v>74</v>
      </c>
      <c r="AB4">
        <v>13.0</v>
      </c>
      <c r="AC4" t="s">
        <v>75</v>
      </c>
      <c r="AD4">
        <v>14.0</v>
      </c>
      <c r="AE4" t="s">
        <v>76</v>
      </c>
      <c r="AF4">
        <v>15.0</v>
      </c>
      <c r="AG4" t="s">
        <v>77</v>
      </c>
      <c r="AH4">
        <v>16.0</v>
      </c>
      <c r="AI4" t="s">
        <v>78</v>
      </c>
      <c r="AJ4">
        <v>17.0</v>
      </c>
      <c r="AK4" t="s">
        <v>79</v>
      </c>
      <c r="AL4">
        <v>18.0</v>
      </c>
      <c r="AM4" t="s">
        <v>80</v>
      </c>
      <c r="AN4">
        <v>19.0</v>
      </c>
      <c r="AO4" t="s">
        <v>81</v>
      </c>
      <c r="AP4">
        <v>20.0</v>
      </c>
      <c r="AQ4" t="s">
        <v>82</v>
      </c>
      <c r="AR4">
        <v>21.0</v>
      </c>
      <c r="AS4" t="s">
        <v>83</v>
      </c>
      <c r="AT4">
        <v>22.0</v>
      </c>
      <c r="AU4" t="s">
        <v>84</v>
      </c>
      <c r="AV4">
        <v>23.0</v>
      </c>
      <c r="AW4" t="s">
        <v>85</v>
      </c>
      <c r="AX4">
        <v>24.0</v>
      </c>
      <c r="AY4" t="s">
        <v>86</v>
      </c>
      <c r="AZ4">
        <v>25.0</v>
      </c>
      <c r="BA4" t="s">
        <v>87</v>
      </c>
      <c r="BB4">
        <v>26.0</v>
      </c>
      <c r="BC4" t="s">
        <v>88</v>
      </c>
      <c r="BD4">
        <v>27.0</v>
      </c>
      <c r="BE4" t="s">
        <v>89</v>
      </c>
      <c r="BF4">
        <v>28.0</v>
      </c>
      <c r="BG4" t="s">
        <v>70</v>
      </c>
      <c r="BH4">
        <v>29.0</v>
      </c>
      <c r="BI4" t="s">
        <v>90</v>
      </c>
      <c r="BJ4">
        <v>30.0</v>
      </c>
      <c r="BK4" t="s">
        <v>46</v>
      </c>
      <c r="BL4">
        <v>31.0</v>
      </c>
      <c r="BM4" t="s">
        <v>91</v>
      </c>
      <c r="BN4">
        <v>32.0</v>
      </c>
      <c r="BO4" t="s">
        <v>92</v>
      </c>
    </row>
    <row r="5">
      <c r="A5">
        <v>4.0</v>
      </c>
      <c r="B5" t="s">
        <v>4</v>
      </c>
      <c r="D5">
        <v>1.0</v>
      </c>
      <c r="E5" t="s">
        <v>94</v>
      </c>
      <c r="F5">
        <v>2.0</v>
      </c>
      <c r="G5" t="s">
        <v>95</v>
      </c>
      <c r="H5">
        <v>3.0</v>
      </c>
      <c r="I5" t="s">
        <v>96</v>
      </c>
      <c r="J5">
        <v>4.0</v>
      </c>
      <c r="K5" t="s">
        <v>4</v>
      </c>
      <c r="L5">
        <v>5.0</v>
      </c>
      <c r="M5" t="s">
        <v>98</v>
      </c>
      <c r="N5">
        <v>6.0</v>
      </c>
      <c r="O5" t="s">
        <v>99</v>
      </c>
      <c r="P5">
        <v>7.0</v>
      </c>
      <c r="Q5" t="s">
        <v>100</v>
      </c>
      <c r="R5">
        <v>8.0</v>
      </c>
      <c r="S5" t="s">
        <v>98</v>
      </c>
      <c r="T5">
        <v>9.0</v>
      </c>
      <c r="U5" t="s">
        <v>85</v>
      </c>
      <c r="V5">
        <v>10.0</v>
      </c>
      <c r="W5" t="s">
        <v>101</v>
      </c>
      <c r="X5">
        <v>11.0</v>
      </c>
      <c r="Y5" t="s">
        <v>102</v>
      </c>
      <c r="Z5">
        <v>12.0</v>
      </c>
      <c r="AA5" t="s">
        <v>103</v>
      </c>
      <c r="AB5">
        <v>13.0</v>
      </c>
      <c r="AC5" t="s">
        <v>104</v>
      </c>
      <c r="AD5">
        <v>14.0</v>
      </c>
      <c r="AE5" t="s">
        <v>106</v>
      </c>
      <c r="AF5">
        <v>15.0</v>
      </c>
      <c r="AG5" t="s">
        <v>107</v>
      </c>
      <c r="AH5">
        <v>16.0</v>
      </c>
      <c r="AI5" t="s">
        <v>43</v>
      </c>
      <c r="AJ5">
        <v>17.0</v>
      </c>
      <c r="AK5" t="s">
        <v>108</v>
      </c>
      <c r="AL5">
        <v>18.0</v>
      </c>
      <c r="AM5" t="s">
        <v>109</v>
      </c>
      <c r="AN5">
        <v>19.0</v>
      </c>
      <c r="AO5" t="s">
        <v>98</v>
      </c>
      <c r="AP5">
        <v>20.0</v>
      </c>
      <c r="AQ5" t="s">
        <v>110</v>
      </c>
      <c r="AR5">
        <v>21.0</v>
      </c>
      <c r="AS5" t="s">
        <v>46</v>
      </c>
      <c r="AT5">
        <v>22.0</v>
      </c>
      <c r="AU5" t="s">
        <v>111</v>
      </c>
      <c r="AV5">
        <v>23.0</v>
      </c>
      <c r="AW5" t="s">
        <v>112</v>
      </c>
      <c r="AX5">
        <v>24.0</v>
      </c>
      <c r="AY5" t="s">
        <v>113</v>
      </c>
      <c r="AZ5">
        <v>25.0</v>
      </c>
      <c r="BA5" t="s">
        <v>114</v>
      </c>
      <c r="BB5">
        <v>26.0</v>
      </c>
      <c r="BC5" t="s">
        <v>115</v>
      </c>
      <c r="BD5">
        <v>27.0</v>
      </c>
      <c r="BE5" t="s">
        <v>116</v>
      </c>
      <c r="BF5">
        <v>28.0</v>
      </c>
      <c r="BG5" t="s">
        <v>117</v>
      </c>
      <c r="BH5">
        <v>29.0</v>
      </c>
      <c r="BI5" t="s">
        <v>118</v>
      </c>
      <c r="BJ5">
        <v>30.0</v>
      </c>
      <c r="BK5" t="s">
        <v>119</v>
      </c>
      <c r="BL5">
        <v>31.0</v>
      </c>
      <c r="BM5" t="s">
        <v>120</v>
      </c>
      <c r="BN5">
        <v>32.0</v>
      </c>
      <c r="BO5" t="s">
        <v>121</v>
      </c>
    </row>
    <row r="6">
      <c r="A6">
        <v>5.0</v>
      </c>
      <c r="B6" t="s">
        <v>5</v>
      </c>
      <c r="D6">
        <v>1.0</v>
      </c>
      <c r="E6" t="s">
        <v>122</v>
      </c>
      <c r="F6">
        <v>2.0</v>
      </c>
      <c r="G6" t="s">
        <v>123</v>
      </c>
      <c r="H6">
        <v>3.0</v>
      </c>
      <c r="I6" t="s">
        <v>124</v>
      </c>
      <c r="J6">
        <v>4.0</v>
      </c>
      <c r="K6" t="s">
        <v>125</v>
      </c>
      <c r="L6">
        <v>5.0</v>
      </c>
      <c r="M6" t="s">
        <v>126</v>
      </c>
      <c r="N6">
        <v>6.0</v>
      </c>
      <c r="O6" t="s">
        <v>127</v>
      </c>
      <c r="P6">
        <v>7.0</v>
      </c>
      <c r="Q6" t="s">
        <v>70</v>
      </c>
      <c r="R6">
        <v>8.0</v>
      </c>
      <c r="S6" t="s">
        <v>128</v>
      </c>
      <c r="T6">
        <v>9.0</v>
      </c>
      <c r="U6" t="s">
        <v>129</v>
      </c>
      <c r="V6">
        <v>10.0</v>
      </c>
      <c r="W6" t="s">
        <v>130</v>
      </c>
      <c r="X6">
        <v>11.0</v>
      </c>
      <c r="Y6" t="s">
        <v>131</v>
      </c>
      <c r="Z6">
        <v>12.0</v>
      </c>
      <c r="AA6" t="s">
        <v>132</v>
      </c>
      <c r="AB6">
        <v>13.0</v>
      </c>
      <c r="AC6" t="s">
        <v>133</v>
      </c>
      <c r="AD6">
        <v>14.0</v>
      </c>
      <c r="AE6" t="s">
        <v>134</v>
      </c>
      <c r="AF6">
        <v>15.0</v>
      </c>
      <c r="AG6" t="s">
        <v>135</v>
      </c>
      <c r="AH6">
        <v>16.0</v>
      </c>
      <c r="AI6" t="s">
        <v>136</v>
      </c>
      <c r="AJ6">
        <v>17.0</v>
      </c>
      <c r="AK6" t="s">
        <v>137</v>
      </c>
      <c r="AL6">
        <v>18.0</v>
      </c>
      <c r="AM6" t="s">
        <v>138</v>
      </c>
      <c r="AN6">
        <v>19.0</v>
      </c>
      <c r="AO6" t="s">
        <v>139</v>
      </c>
      <c r="AP6">
        <v>20.0</v>
      </c>
      <c r="AQ6" t="s">
        <v>140</v>
      </c>
      <c r="AR6">
        <v>21.0</v>
      </c>
      <c r="AS6" t="s">
        <v>141</v>
      </c>
      <c r="AT6">
        <v>22.0</v>
      </c>
      <c r="AU6" t="s">
        <v>142</v>
      </c>
      <c r="AV6">
        <v>23.0</v>
      </c>
      <c r="AW6" t="s">
        <v>143</v>
      </c>
      <c r="AX6">
        <v>24.0</v>
      </c>
      <c r="AY6" t="s">
        <v>144</v>
      </c>
      <c r="AZ6">
        <v>25.0</v>
      </c>
      <c r="BA6" t="s">
        <v>145</v>
      </c>
      <c r="BB6">
        <v>26.0</v>
      </c>
      <c r="BC6" t="s">
        <v>146</v>
      </c>
      <c r="BD6">
        <v>27.0</v>
      </c>
      <c r="BE6" t="s">
        <v>147</v>
      </c>
      <c r="BF6">
        <v>28.0</v>
      </c>
      <c r="BG6" t="s">
        <v>148</v>
      </c>
      <c r="BH6">
        <v>29.0</v>
      </c>
      <c r="BI6" t="s">
        <v>149</v>
      </c>
      <c r="BJ6">
        <v>30.0</v>
      </c>
      <c r="BK6" t="s">
        <v>104</v>
      </c>
      <c r="BL6">
        <v>31.0</v>
      </c>
      <c r="BM6" t="s">
        <v>150</v>
      </c>
      <c r="BN6">
        <v>32.0</v>
      </c>
      <c r="BO6" t="s">
        <v>85</v>
      </c>
    </row>
    <row r="7">
      <c r="A7">
        <v>6.0</v>
      </c>
      <c r="B7" t="s">
        <v>6</v>
      </c>
      <c r="D7">
        <v>1.0</v>
      </c>
      <c r="E7" t="s">
        <v>151</v>
      </c>
      <c r="F7">
        <v>2.0</v>
      </c>
      <c r="G7" t="s">
        <v>152</v>
      </c>
      <c r="H7">
        <v>3.0</v>
      </c>
      <c r="I7" t="s">
        <v>153</v>
      </c>
      <c r="J7">
        <v>4.0</v>
      </c>
      <c r="K7" t="s">
        <v>154</v>
      </c>
      <c r="L7">
        <v>5.0</v>
      </c>
      <c r="M7" t="s">
        <v>155</v>
      </c>
      <c r="N7">
        <v>6.0</v>
      </c>
      <c r="O7" t="s">
        <v>156</v>
      </c>
      <c r="P7">
        <v>7.0</v>
      </c>
      <c r="Q7" t="s">
        <v>157</v>
      </c>
      <c r="R7">
        <v>8.0</v>
      </c>
      <c r="S7" t="s">
        <v>158</v>
      </c>
      <c r="T7">
        <v>9.0</v>
      </c>
      <c r="U7" t="s">
        <v>159</v>
      </c>
      <c r="V7">
        <v>10.0</v>
      </c>
      <c r="W7" t="s">
        <v>10</v>
      </c>
      <c r="X7">
        <v>11.0</v>
      </c>
      <c r="Y7" t="s">
        <v>160</v>
      </c>
      <c r="Z7">
        <v>12.0</v>
      </c>
      <c r="AA7" t="s">
        <v>161</v>
      </c>
      <c r="AB7">
        <v>13.0</v>
      </c>
      <c r="AC7" t="s">
        <v>162</v>
      </c>
      <c r="AD7">
        <v>14.0</v>
      </c>
      <c r="AE7" t="s">
        <v>163</v>
      </c>
      <c r="AF7">
        <v>15.0</v>
      </c>
      <c r="AG7" t="s">
        <v>164</v>
      </c>
      <c r="AH7">
        <v>16.0</v>
      </c>
      <c r="AI7" t="s">
        <v>165</v>
      </c>
      <c r="AJ7">
        <v>17.0</v>
      </c>
      <c r="AK7" t="s">
        <v>166</v>
      </c>
      <c r="AL7">
        <v>18.0</v>
      </c>
      <c r="AM7" t="s">
        <v>167</v>
      </c>
      <c r="AN7">
        <v>19.0</v>
      </c>
      <c r="AO7" t="s">
        <v>168</v>
      </c>
      <c r="AP7">
        <v>20.0</v>
      </c>
      <c r="AQ7" t="s">
        <v>169</v>
      </c>
      <c r="AR7">
        <v>21.0</v>
      </c>
      <c r="AS7" t="s">
        <v>170</v>
      </c>
      <c r="AT7">
        <v>22.0</v>
      </c>
      <c r="AU7" t="s">
        <v>171</v>
      </c>
      <c r="AV7">
        <v>23.0</v>
      </c>
      <c r="AW7" t="s">
        <v>172</v>
      </c>
      <c r="AX7">
        <v>24.0</v>
      </c>
      <c r="AY7" t="s">
        <v>173</v>
      </c>
      <c r="AZ7">
        <v>25.0</v>
      </c>
      <c r="BA7" t="s">
        <v>174</v>
      </c>
      <c r="BB7">
        <v>26.0</v>
      </c>
      <c r="BC7" t="s">
        <v>175</v>
      </c>
      <c r="BD7">
        <v>27.0</v>
      </c>
      <c r="BE7" t="s">
        <v>176</v>
      </c>
      <c r="BF7">
        <v>28.0</v>
      </c>
      <c r="BG7" t="s">
        <v>177</v>
      </c>
      <c r="BH7">
        <v>29.0</v>
      </c>
      <c r="BI7" t="s">
        <v>178</v>
      </c>
      <c r="BJ7">
        <v>30.0</v>
      </c>
      <c r="BK7" t="s">
        <v>179</v>
      </c>
      <c r="BL7">
        <v>31.0</v>
      </c>
      <c r="BM7" t="s">
        <v>180</v>
      </c>
      <c r="BN7">
        <v>32.0</v>
      </c>
      <c r="BO7" t="s">
        <v>181</v>
      </c>
    </row>
    <row r="8">
      <c r="A8">
        <v>7.0</v>
      </c>
      <c r="B8" t="s">
        <v>7</v>
      </c>
      <c r="D8">
        <v>1.0</v>
      </c>
      <c r="E8" t="s">
        <v>182</v>
      </c>
      <c r="J8">
        <v>4.0</v>
      </c>
      <c r="K8" t="s">
        <v>183</v>
      </c>
      <c r="L8">
        <v>5.0</v>
      </c>
      <c r="M8" t="s">
        <v>184</v>
      </c>
      <c r="N8">
        <v>6.0</v>
      </c>
      <c r="O8" t="s">
        <v>185</v>
      </c>
      <c r="P8">
        <v>7.0</v>
      </c>
      <c r="Q8" t="s">
        <v>186</v>
      </c>
      <c r="R8">
        <v>8.0</v>
      </c>
      <c r="S8" t="s">
        <v>187</v>
      </c>
      <c r="T8">
        <v>9.0</v>
      </c>
      <c r="U8" t="s">
        <v>156</v>
      </c>
      <c r="V8">
        <v>10.0</v>
      </c>
      <c r="W8" t="s">
        <v>188</v>
      </c>
      <c r="X8">
        <v>11.0</v>
      </c>
      <c r="Y8" t="s">
        <v>189</v>
      </c>
      <c r="Z8">
        <v>12.0</v>
      </c>
      <c r="AA8" t="s">
        <v>190</v>
      </c>
      <c r="AB8">
        <v>13.0</v>
      </c>
      <c r="AC8" t="s">
        <v>191</v>
      </c>
      <c r="AD8">
        <v>14.0</v>
      </c>
      <c r="AE8" t="s">
        <v>192</v>
      </c>
      <c r="AF8">
        <v>15.0</v>
      </c>
      <c r="AG8" t="s">
        <v>193</v>
      </c>
      <c r="AH8">
        <v>16.0</v>
      </c>
      <c r="AI8" t="s">
        <v>194</v>
      </c>
      <c r="AJ8">
        <v>17.0</v>
      </c>
      <c r="AK8" t="s">
        <v>195</v>
      </c>
      <c r="AL8">
        <v>18.0</v>
      </c>
      <c r="AM8" t="s">
        <v>196</v>
      </c>
      <c r="AN8">
        <v>19.0</v>
      </c>
      <c r="AO8" t="s">
        <v>197</v>
      </c>
      <c r="AP8">
        <v>20.0</v>
      </c>
      <c r="AQ8" t="s">
        <v>198</v>
      </c>
      <c r="AR8">
        <v>21.0</v>
      </c>
      <c r="AS8" t="s">
        <v>80</v>
      </c>
      <c r="AT8">
        <v>22.0</v>
      </c>
      <c r="AU8" t="s">
        <v>199</v>
      </c>
      <c r="AV8">
        <v>23.0</v>
      </c>
      <c r="AW8" t="s">
        <v>200</v>
      </c>
      <c r="AX8">
        <v>24.0</v>
      </c>
      <c r="AY8" t="s">
        <v>89</v>
      </c>
      <c r="AZ8">
        <v>25.0</v>
      </c>
      <c r="BA8" t="s">
        <v>201</v>
      </c>
      <c r="BB8">
        <v>26.0</v>
      </c>
      <c r="BC8" t="s">
        <v>202</v>
      </c>
      <c r="BD8">
        <v>27.0</v>
      </c>
      <c r="BE8" t="s">
        <v>203</v>
      </c>
      <c r="BF8">
        <v>28.0</v>
      </c>
      <c r="BG8" t="s">
        <v>204</v>
      </c>
      <c r="BH8">
        <v>29.0</v>
      </c>
      <c r="BI8" t="s">
        <v>205</v>
      </c>
      <c r="BJ8">
        <v>30.0</v>
      </c>
      <c r="BK8" t="s">
        <v>206</v>
      </c>
      <c r="BL8">
        <v>31.0</v>
      </c>
      <c r="BM8" t="s">
        <v>208</v>
      </c>
      <c r="BN8">
        <v>32.0</v>
      </c>
      <c r="BO8" t="s">
        <v>209</v>
      </c>
    </row>
    <row r="9">
      <c r="A9">
        <v>8.0</v>
      </c>
      <c r="B9" t="s">
        <v>8</v>
      </c>
      <c r="D9">
        <v>1.0</v>
      </c>
      <c r="E9" t="s">
        <v>210</v>
      </c>
      <c r="J9">
        <v>4.0</v>
      </c>
      <c r="K9" t="s">
        <v>211</v>
      </c>
      <c r="L9">
        <v>5.0</v>
      </c>
      <c r="M9" t="s">
        <v>212</v>
      </c>
      <c r="N9">
        <v>6.0</v>
      </c>
      <c r="O9" t="s">
        <v>213</v>
      </c>
      <c r="P9">
        <v>7.0</v>
      </c>
      <c r="Q9" t="s">
        <v>214</v>
      </c>
      <c r="R9">
        <v>8.0</v>
      </c>
      <c r="S9" t="s">
        <v>215</v>
      </c>
      <c r="T9">
        <v>9.0</v>
      </c>
      <c r="U9" t="s">
        <v>216</v>
      </c>
      <c r="V9">
        <v>10.0</v>
      </c>
      <c r="W9" t="s">
        <v>217</v>
      </c>
      <c r="X9">
        <v>11.0</v>
      </c>
      <c r="Y9" t="s">
        <v>218</v>
      </c>
      <c r="Z9">
        <v>12.0</v>
      </c>
      <c r="AA9" t="s">
        <v>219</v>
      </c>
      <c r="AB9">
        <v>13.0</v>
      </c>
      <c r="AC9" t="s">
        <v>220</v>
      </c>
      <c r="AD9">
        <v>14.0</v>
      </c>
      <c r="AE9" t="s">
        <v>221</v>
      </c>
      <c r="AF9">
        <v>15.0</v>
      </c>
      <c r="AG9" t="s">
        <v>222</v>
      </c>
      <c r="AH9">
        <v>16.0</v>
      </c>
      <c r="AI9" t="s">
        <v>223</v>
      </c>
      <c r="AJ9">
        <v>17.0</v>
      </c>
      <c r="AK9" t="s">
        <v>224</v>
      </c>
      <c r="AL9">
        <v>18.0</v>
      </c>
      <c r="AM9" t="s">
        <v>225</v>
      </c>
      <c r="AN9">
        <v>19.0</v>
      </c>
      <c r="AO9" t="s">
        <v>204</v>
      </c>
      <c r="AP9">
        <v>20.0</v>
      </c>
      <c r="AQ9" t="s">
        <v>226</v>
      </c>
      <c r="AR9">
        <v>21.0</v>
      </c>
      <c r="AS9" t="s">
        <v>227</v>
      </c>
      <c r="AT9">
        <v>22.0</v>
      </c>
      <c r="AU9" t="s">
        <v>228</v>
      </c>
      <c r="AV9">
        <v>23.0</v>
      </c>
      <c r="AW9" t="s">
        <v>229</v>
      </c>
      <c r="AX9">
        <v>24.0</v>
      </c>
      <c r="AY9" t="s">
        <v>230</v>
      </c>
      <c r="AZ9">
        <v>25.0</v>
      </c>
      <c r="BA9" t="s">
        <v>231</v>
      </c>
      <c r="BB9">
        <v>26.0</v>
      </c>
      <c r="BC9" t="s">
        <v>232</v>
      </c>
      <c r="BD9">
        <v>27.0</v>
      </c>
      <c r="BE9" t="s">
        <v>233</v>
      </c>
      <c r="BF9">
        <v>28.0</v>
      </c>
      <c r="BG9" t="s">
        <v>234</v>
      </c>
      <c r="BH9">
        <v>29.0</v>
      </c>
      <c r="BI9" t="s">
        <v>85</v>
      </c>
      <c r="BJ9">
        <v>30.0</v>
      </c>
      <c r="BK9" t="s">
        <v>235</v>
      </c>
      <c r="BL9">
        <v>31.0</v>
      </c>
      <c r="BM9" t="s">
        <v>236</v>
      </c>
      <c r="BN9">
        <v>32.0</v>
      </c>
      <c r="BO9" t="s">
        <v>237</v>
      </c>
    </row>
    <row r="10">
      <c r="A10">
        <v>9.0</v>
      </c>
      <c r="B10" t="s">
        <v>9</v>
      </c>
      <c r="D10">
        <v>1.0</v>
      </c>
      <c r="E10" t="s">
        <v>238</v>
      </c>
      <c r="J10">
        <v>4.0</v>
      </c>
      <c r="K10" t="s">
        <v>239</v>
      </c>
      <c r="L10">
        <v>5.0</v>
      </c>
      <c r="M10" t="s">
        <v>240</v>
      </c>
      <c r="N10">
        <v>6.0</v>
      </c>
      <c r="O10" t="s">
        <v>241</v>
      </c>
      <c r="P10">
        <v>7.0</v>
      </c>
      <c r="Q10" t="s">
        <v>242</v>
      </c>
      <c r="R10">
        <v>8.0</v>
      </c>
      <c r="S10" t="s">
        <v>243</v>
      </c>
      <c r="T10">
        <v>9.0</v>
      </c>
      <c r="U10" t="s">
        <v>244</v>
      </c>
      <c r="V10">
        <v>10.0</v>
      </c>
      <c r="W10" t="s">
        <v>245</v>
      </c>
      <c r="X10">
        <v>11.0</v>
      </c>
      <c r="Y10" t="s">
        <v>246</v>
      </c>
      <c r="Z10">
        <v>12.0</v>
      </c>
      <c r="AA10" t="s">
        <v>247</v>
      </c>
      <c r="AB10">
        <v>13.0</v>
      </c>
      <c r="AC10" t="s">
        <v>248</v>
      </c>
      <c r="AD10">
        <v>14.0</v>
      </c>
      <c r="AE10" t="s">
        <v>249</v>
      </c>
      <c r="AF10">
        <v>15.0</v>
      </c>
      <c r="AG10" t="s">
        <v>250</v>
      </c>
      <c r="AH10">
        <v>16.0</v>
      </c>
      <c r="AI10" t="s">
        <v>251</v>
      </c>
      <c r="AJ10">
        <v>17.0</v>
      </c>
      <c r="AK10" t="s">
        <v>233</v>
      </c>
      <c r="AL10">
        <v>18.0</v>
      </c>
      <c r="AM10" t="s">
        <v>252</v>
      </c>
      <c r="AN10">
        <v>19.0</v>
      </c>
      <c r="AO10" t="s">
        <v>253</v>
      </c>
      <c r="AP10">
        <v>20.0</v>
      </c>
      <c r="AQ10" t="s">
        <v>254</v>
      </c>
      <c r="AR10">
        <v>21.0</v>
      </c>
      <c r="AS10" t="s">
        <v>255</v>
      </c>
      <c r="AT10">
        <v>22.0</v>
      </c>
      <c r="AU10" t="s">
        <v>256</v>
      </c>
      <c r="AV10">
        <v>23.0</v>
      </c>
      <c r="AW10" t="s">
        <v>257</v>
      </c>
      <c r="AX10">
        <v>24.0</v>
      </c>
      <c r="AY10" t="s">
        <v>258</v>
      </c>
      <c r="AZ10">
        <v>25.0</v>
      </c>
      <c r="BA10" t="s">
        <v>259</v>
      </c>
      <c r="BB10">
        <v>26.0</v>
      </c>
      <c r="BC10" t="s">
        <v>260</v>
      </c>
      <c r="BD10">
        <v>27.0</v>
      </c>
      <c r="BE10" t="s">
        <v>261</v>
      </c>
      <c r="BF10">
        <v>28.0</v>
      </c>
      <c r="BG10" t="s">
        <v>262</v>
      </c>
      <c r="BH10">
        <v>29.0</v>
      </c>
      <c r="BI10" t="s">
        <v>263</v>
      </c>
      <c r="BJ10">
        <v>30.0</v>
      </c>
      <c r="BK10" t="s">
        <v>264</v>
      </c>
      <c r="BL10">
        <v>31.0</v>
      </c>
      <c r="BM10" t="s">
        <v>265</v>
      </c>
      <c r="BN10">
        <v>32.0</v>
      </c>
      <c r="BO10" t="s">
        <v>266</v>
      </c>
    </row>
    <row r="11">
      <c r="A11">
        <v>10.0</v>
      </c>
      <c r="B11" t="s">
        <v>10</v>
      </c>
      <c r="D11">
        <v>1.0</v>
      </c>
      <c r="E11" t="s">
        <v>267</v>
      </c>
      <c r="J11">
        <v>4.0</v>
      </c>
      <c r="K11" t="s">
        <v>268</v>
      </c>
      <c r="L11">
        <v>5.0</v>
      </c>
      <c r="M11" t="s">
        <v>269</v>
      </c>
      <c r="N11">
        <v>6.0</v>
      </c>
      <c r="O11" t="s">
        <v>270</v>
      </c>
      <c r="P11">
        <v>7.0</v>
      </c>
      <c r="Q11" t="s">
        <v>271</v>
      </c>
      <c r="R11">
        <v>8.0</v>
      </c>
      <c r="S11" t="s">
        <v>272</v>
      </c>
      <c r="T11">
        <v>9.0</v>
      </c>
      <c r="U11" t="s">
        <v>273</v>
      </c>
      <c r="V11">
        <v>10.0</v>
      </c>
      <c r="W11" t="s">
        <v>274</v>
      </c>
      <c r="X11">
        <v>11.0</v>
      </c>
      <c r="Y11" t="s">
        <v>275</v>
      </c>
      <c r="Z11">
        <v>12.0</v>
      </c>
      <c r="AA11" t="s">
        <v>276</v>
      </c>
      <c r="AB11">
        <v>13.0</v>
      </c>
      <c r="AC11" t="s">
        <v>277</v>
      </c>
      <c r="AD11">
        <v>14.0</v>
      </c>
      <c r="AE11" t="s">
        <v>278</v>
      </c>
      <c r="AF11">
        <v>15.0</v>
      </c>
      <c r="AG11" t="s">
        <v>279</v>
      </c>
      <c r="AH11">
        <v>16.0</v>
      </c>
      <c r="AI11" t="s">
        <v>280</v>
      </c>
      <c r="AJ11">
        <v>17.0</v>
      </c>
      <c r="AK11" t="s">
        <v>281</v>
      </c>
      <c r="AL11">
        <v>18.0</v>
      </c>
      <c r="AM11" t="s">
        <v>282</v>
      </c>
      <c r="AN11">
        <v>19.0</v>
      </c>
      <c r="AO11" t="s">
        <v>154</v>
      </c>
      <c r="AP11">
        <v>20.0</v>
      </c>
      <c r="AQ11" t="s">
        <v>283</v>
      </c>
      <c r="AR11">
        <v>21.0</v>
      </c>
      <c r="AS11" t="s">
        <v>284</v>
      </c>
      <c r="AT11">
        <v>22.0</v>
      </c>
      <c r="AU11" t="s">
        <v>285</v>
      </c>
      <c r="AV11">
        <v>23.0</v>
      </c>
      <c r="AW11" t="s">
        <v>286</v>
      </c>
      <c r="AX11">
        <v>24.0</v>
      </c>
      <c r="AY11" t="s">
        <v>287</v>
      </c>
      <c r="AZ11">
        <v>25.0</v>
      </c>
      <c r="BA11" t="s">
        <v>288</v>
      </c>
      <c r="BB11">
        <v>26.0</v>
      </c>
      <c r="BC11" t="s">
        <v>289</v>
      </c>
      <c r="BD11">
        <v>27.0</v>
      </c>
      <c r="BE11" t="s">
        <v>290</v>
      </c>
      <c r="BF11">
        <v>28.0</v>
      </c>
      <c r="BG11" t="s">
        <v>291</v>
      </c>
      <c r="BH11">
        <v>29.0</v>
      </c>
      <c r="BI11" t="s">
        <v>292</v>
      </c>
      <c r="BJ11">
        <v>30.0</v>
      </c>
      <c r="BK11" t="s">
        <v>293</v>
      </c>
      <c r="BL11">
        <v>31.0</v>
      </c>
      <c r="BM11" t="s">
        <v>294</v>
      </c>
      <c r="BN11">
        <v>32.0</v>
      </c>
      <c r="BO11" t="s">
        <v>156</v>
      </c>
    </row>
    <row r="12">
      <c r="A12">
        <v>11.0</v>
      </c>
      <c r="B12" t="s">
        <v>11</v>
      </c>
      <c r="D12">
        <v>1.0</v>
      </c>
      <c r="E12" t="s">
        <v>295</v>
      </c>
      <c r="J12">
        <v>4.0</v>
      </c>
      <c r="K12" t="s">
        <v>296</v>
      </c>
      <c r="L12">
        <v>5.0</v>
      </c>
      <c r="M12" t="s">
        <v>297</v>
      </c>
      <c r="N12">
        <v>6.0</v>
      </c>
      <c r="O12" t="s">
        <v>298</v>
      </c>
      <c r="P12">
        <v>7.0</v>
      </c>
      <c r="Q12" t="s">
        <v>299</v>
      </c>
      <c r="R12">
        <v>8.0</v>
      </c>
      <c r="S12" t="s">
        <v>300</v>
      </c>
      <c r="T12">
        <v>9.0</v>
      </c>
      <c r="U12" t="s">
        <v>301</v>
      </c>
      <c r="V12">
        <v>10.0</v>
      </c>
      <c r="W12" t="s">
        <v>302</v>
      </c>
      <c r="X12">
        <v>11.0</v>
      </c>
      <c r="Y12" t="s">
        <v>303</v>
      </c>
      <c r="Z12">
        <v>12.0</v>
      </c>
      <c r="AA12" t="s">
        <v>304</v>
      </c>
      <c r="AB12">
        <v>13.0</v>
      </c>
      <c r="AC12" t="s">
        <v>305</v>
      </c>
      <c r="AD12">
        <v>14.0</v>
      </c>
      <c r="AE12" t="s">
        <v>306</v>
      </c>
      <c r="AF12">
        <v>15.0</v>
      </c>
      <c r="AG12" t="s">
        <v>307</v>
      </c>
      <c r="AH12">
        <v>16.0</v>
      </c>
      <c r="AI12" t="s">
        <v>126</v>
      </c>
      <c r="AJ12">
        <v>17.0</v>
      </c>
      <c r="AK12" t="s">
        <v>309</v>
      </c>
      <c r="AL12">
        <v>18.0</v>
      </c>
      <c r="AM12" t="s">
        <v>310</v>
      </c>
      <c r="AN12">
        <v>19.0</v>
      </c>
      <c r="AO12" t="s">
        <v>311</v>
      </c>
      <c r="AP12">
        <v>20.0</v>
      </c>
      <c r="AQ12" t="s">
        <v>313</v>
      </c>
      <c r="AR12">
        <v>21.0</v>
      </c>
      <c r="AS12" t="s">
        <v>314</v>
      </c>
      <c r="AT12">
        <v>22.0</v>
      </c>
      <c r="AU12" t="s">
        <v>315</v>
      </c>
      <c r="AV12">
        <v>23.0</v>
      </c>
      <c r="AW12" t="s">
        <v>316</v>
      </c>
      <c r="AX12">
        <v>24.0</v>
      </c>
      <c r="AY12" t="s">
        <v>317</v>
      </c>
      <c r="AZ12">
        <v>25.0</v>
      </c>
      <c r="BA12" t="s">
        <v>318</v>
      </c>
      <c r="BB12">
        <v>26.0</v>
      </c>
      <c r="BC12" t="s">
        <v>319</v>
      </c>
      <c r="BD12">
        <v>27.0</v>
      </c>
      <c r="BE12" t="s">
        <v>320</v>
      </c>
      <c r="BF12">
        <v>28.0</v>
      </c>
      <c r="BG12" t="s">
        <v>321</v>
      </c>
      <c r="BH12">
        <v>29.0</v>
      </c>
      <c r="BI12" t="s">
        <v>322</v>
      </c>
      <c r="BJ12">
        <v>30.0</v>
      </c>
      <c r="BK12" t="s">
        <v>323</v>
      </c>
      <c r="BL12">
        <v>31.0</v>
      </c>
      <c r="BM12" t="s">
        <v>324</v>
      </c>
      <c r="BN12">
        <v>32.0</v>
      </c>
      <c r="BO12" t="s">
        <v>325</v>
      </c>
    </row>
    <row r="13">
      <c r="A13">
        <v>12.0</v>
      </c>
      <c r="B13" t="s">
        <v>12</v>
      </c>
      <c r="D13">
        <v>1.0</v>
      </c>
      <c r="E13" t="s">
        <v>326</v>
      </c>
      <c r="J13">
        <v>4.0</v>
      </c>
      <c r="K13" t="s">
        <v>327</v>
      </c>
      <c r="L13">
        <v>5.0</v>
      </c>
      <c r="M13" t="s">
        <v>328</v>
      </c>
      <c r="P13">
        <v>7.0</v>
      </c>
      <c r="Q13" t="s">
        <v>329</v>
      </c>
      <c r="R13">
        <v>8.0</v>
      </c>
      <c r="S13" t="s">
        <v>234</v>
      </c>
      <c r="T13">
        <v>9.0</v>
      </c>
      <c r="U13" t="s">
        <v>330</v>
      </c>
      <c r="V13">
        <v>10.0</v>
      </c>
      <c r="W13" t="s">
        <v>13</v>
      </c>
      <c r="X13">
        <v>11.0</v>
      </c>
      <c r="Y13" t="s">
        <v>331</v>
      </c>
      <c r="Z13">
        <v>12.0</v>
      </c>
      <c r="AA13" t="s">
        <v>332</v>
      </c>
      <c r="AB13">
        <v>13.0</v>
      </c>
      <c r="AC13" t="s">
        <v>333</v>
      </c>
      <c r="AD13">
        <v>14.0</v>
      </c>
      <c r="AE13" t="s">
        <v>334</v>
      </c>
      <c r="AF13">
        <v>15.0</v>
      </c>
      <c r="AG13" t="s">
        <v>335</v>
      </c>
      <c r="AH13">
        <v>16.0</v>
      </c>
      <c r="AI13" t="s">
        <v>336</v>
      </c>
      <c r="AJ13">
        <v>17.0</v>
      </c>
      <c r="AK13" t="s">
        <v>337</v>
      </c>
      <c r="AL13">
        <v>18.0</v>
      </c>
      <c r="AM13" t="s">
        <v>338</v>
      </c>
      <c r="AN13">
        <v>19.0</v>
      </c>
      <c r="AO13" t="s">
        <v>339</v>
      </c>
      <c r="AP13">
        <v>20.0</v>
      </c>
      <c r="AQ13" t="s">
        <v>340</v>
      </c>
      <c r="AR13">
        <v>21.0</v>
      </c>
      <c r="AS13" t="s">
        <v>341</v>
      </c>
      <c r="AT13">
        <v>22.0</v>
      </c>
      <c r="AU13" t="s">
        <v>342</v>
      </c>
      <c r="AX13">
        <v>24.0</v>
      </c>
      <c r="AY13" t="s">
        <v>343</v>
      </c>
      <c r="AZ13">
        <v>25.0</v>
      </c>
      <c r="BA13" t="s">
        <v>344</v>
      </c>
      <c r="BB13">
        <v>26.0</v>
      </c>
      <c r="BC13" t="s">
        <v>345</v>
      </c>
      <c r="BD13">
        <v>27.0</v>
      </c>
      <c r="BE13" t="s">
        <v>346</v>
      </c>
      <c r="BF13">
        <v>28.0</v>
      </c>
      <c r="BG13" t="s">
        <v>347</v>
      </c>
      <c r="BH13">
        <v>29.0</v>
      </c>
      <c r="BI13" t="s">
        <v>348</v>
      </c>
      <c r="BJ13">
        <v>30.0</v>
      </c>
      <c r="BK13" t="s">
        <v>349</v>
      </c>
      <c r="BL13">
        <v>31.0</v>
      </c>
      <c r="BM13" t="s">
        <v>350</v>
      </c>
      <c r="BN13">
        <v>32.0</v>
      </c>
      <c r="BO13" t="s">
        <v>351</v>
      </c>
    </row>
    <row r="14">
      <c r="A14">
        <v>13.0</v>
      </c>
      <c r="B14" t="s">
        <v>13</v>
      </c>
      <c r="L14">
        <v>5.0</v>
      </c>
      <c r="M14" t="s">
        <v>12</v>
      </c>
      <c r="P14">
        <v>7.0</v>
      </c>
      <c r="Q14" t="s">
        <v>352</v>
      </c>
      <c r="R14">
        <v>8.0</v>
      </c>
      <c r="S14" t="s">
        <v>353</v>
      </c>
      <c r="T14">
        <v>9.0</v>
      </c>
      <c r="U14" t="s">
        <v>354</v>
      </c>
      <c r="V14">
        <v>10.0</v>
      </c>
      <c r="W14" t="s">
        <v>355</v>
      </c>
      <c r="X14">
        <v>11.0</v>
      </c>
      <c r="Y14" t="s">
        <v>356</v>
      </c>
      <c r="Z14">
        <v>12.0</v>
      </c>
      <c r="AA14" t="s">
        <v>357</v>
      </c>
      <c r="AB14">
        <v>13.0</v>
      </c>
      <c r="AC14" t="s">
        <v>358</v>
      </c>
      <c r="AD14">
        <v>14.0</v>
      </c>
      <c r="AE14" t="s">
        <v>359</v>
      </c>
      <c r="AF14">
        <v>15.0</v>
      </c>
      <c r="AG14" t="s">
        <v>360</v>
      </c>
      <c r="AH14">
        <v>16.0</v>
      </c>
      <c r="AI14" t="s">
        <v>361</v>
      </c>
      <c r="AJ14">
        <v>17.0</v>
      </c>
      <c r="AK14" t="s">
        <v>362</v>
      </c>
      <c r="AL14">
        <v>18.0</v>
      </c>
      <c r="AM14" t="s">
        <v>363</v>
      </c>
      <c r="AN14">
        <v>19.0</v>
      </c>
      <c r="AO14" t="s">
        <v>364</v>
      </c>
      <c r="AP14">
        <v>20.0</v>
      </c>
      <c r="AQ14" t="s">
        <v>365</v>
      </c>
      <c r="AR14">
        <v>21.0</v>
      </c>
      <c r="AS14" t="s">
        <v>366</v>
      </c>
      <c r="AT14">
        <v>22.0</v>
      </c>
      <c r="AU14" t="s">
        <v>367</v>
      </c>
      <c r="AX14">
        <v>24.0</v>
      </c>
      <c r="AY14" t="s">
        <v>368</v>
      </c>
      <c r="AZ14">
        <v>25.0</v>
      </c>
      <c r="BA14" t="s">
        <v>369</v>
      </c>
      <c r="BB14">
        <v>26.0</v>
      </c>
      <c r="BC14" t="s">
        <v>370</v>
      </c>
      <c r="BD14">
        <v>27.0</v>
      </c>
      <c r="BE14" t="s">
        <v>371</v>
      </c>
      <c r="BF14">
        <v>28.0</v>
      </c>
      <c r="BG14" t="s">
        <v>372</v>
      </c>
      <c r="BH14">
        <v>29.0</v>
      </c>
      <c r="BI14" t="s">
        <v>373</v>
      </c>
      <c r="BJ14">
        <v>30.0</v>
      </c>
      <c r="BK14" t="s">
        <v>374</v>
      </c>
      <c r="BL14">
        <v>31.0</v>
      </c>
      <c r="BM14" t="s">
        <v>375</v>
      </c>
      <c r="BN14">
        <v>32.0</v>
      </c>
      <c r="BO14" t="s">
        <v>376</v>
      </c>
    </row>
    <row r="15">
      <c r="A15">
        <v>14.0</v>
      </c>
      <c r="B15" t="s">
        <v>15</v>
      </c>
      <c r="L15">
        <v>5.0</v>
      </c>
      <c r="M15" t="s">
        <v>13</v>
      </c>
      <c r="P15">
        <v>7.0</v>
      </c>
      <c r="Q15" t="s">
        <v>377</v>
      </c>
      <c r="R15">
        <v>8.0</v>
      </c>
      <c r="S15" t="s">
        <v>378</v>
      </c>
      <c r="T15">
        <v>9.0</v>
      </c>
      <c r="U15" t="s">
        <v>379</v>
      </c>
      <c r="V15">
        <v>10.0</v>
      </c>
      <c r="W15" t="s">
        <v>380</v>
      </c>
      <c r="X15">
        <v>11.0</v>
      </c>
      <c r="Y15" t="s">
        <v>11</v>
      </c>
      <c r="Z15">
        <v>12.0</v>
      </c>
      <c r="AA15" t="s">
        <v>381</v>
      </c>
      <c r="AB15">
        <v>13.0</v>
      </c>
      <c r="AC15" t="s">
        <v>382</v>
      </c>
      <c r="AD15">
        <v>14.0</v>
      </c>
      <c r="AE15" t="s">
        <v>383</v>
      </c>
      <c r="AF15">
        <v>15.0</v>
      </c>
      <c r="AG15" t="s">
        <v>384</v>
      </c>
      <c r="AH15">
        <v>16.0</v>
      </c>
      <c r="AI15" t="s">
        <v>385</v>
      </c>
      <c r="AJ15">
        <v>17.0</v>
      </c>
      <c r="AK15" t="s">
        <v>386</v>
      </c>
      <c r="AL15">
        <v>18.0</v>
      </c>
      <c r="AM15" t="s">
        <v>387</v>
      </c>
      <c r="AN15">
        <v>19.0</v>
      </c>
      <c r="AO15" t="s">
        <v>388</v>
      </c>
      <c r="AP15">
        <v>20.0</v>
      </c>
      <c r="AQ15" t="s">
        <v>389</v>
      </c>
      <c r="AR15">
        <v>21.0</v>
      </c>
      <c r="AS15" t="s">
        <v>390</v>
      </c>
      <c r="AT15">
        <v>22.0</v>
      </c>
      <c r="AU15" t="s">
        <v>391</v>
      </c>
      <c r="AX15">
        <v>24.0</v>
      </c>
      <c r="AY15" t="s">
        <v>392</v>
      </c>
      <c r="AZ15">
        <v>25.0</v>
      </c>
      <c r="BA15" t="s">
        <v>393</v>
      </c>
      <c r="BB15">
        <v>26.0</v>
      </c>
      <c r="BC15" t="s">
        <v>394</v>
      </c>
      <c r="BD15">
        <v>27.0</v>
      </c>
      <c r="BE15" t="s">
        <v>395</v>
      </c>
      <c r="BF15">
        <v>28.0</v>
      </c>
      <c r="BG15" t="s">
        <v>396</v>
      </c>
      <c r="BH15">
        <v>29.0</v>
      </c>
      <c r="BI15" t="s">
        <v>397</v>
      </c>
      <c r="BJ15">
        <v>30.0</v>
      </c>
      <c r="BK15" t="s">
        <v>398</v>
      </c>
      <c r="BL15">
        <v>31.0</v>
      </c>
      <c r="BM15" t="s">
        <v>399</v>
      </c>
      <c r="BN15">
        <v>32.0</v>
      </c>
      <c r="BO15" t="s">
        <v>400</v>
      </c>
    </row>
    <row r="16">
      <c r="A16">
        <v>15.0</v>
      </c>
      <c r="B16" t="s">
        <v>16</v>
      </c>
      <c r="L16">
        <v>5.0</v>
      </c>
      <c r="M16" t="s">
        <v>401</v>
      </c>
      <c r="P16">
        <v>7.0</v>
      </c>
      <c r="Q16" t="s">
        <v>402</v>
      </c>
      <c r="R16">
        <v>8.0</v>
      </c>
      <c r="S16" t="s">
        <v>8</v>
      </c>
      <c r="T16">
        <v>9.0</v>
      </c>
      <c r="U16" t="s">
        <v>403</v>
      </c>
      <c r="V16">
        <v>10.0</v>
      </c>
      <c r="W16" t="s">
        <v>404</v>
      </c>
      <c r="X16">
        <v>11.0</v>
      </c>
      <c r="Y16" t="s">
        <v>405</v>
      </c>
      <c r="Z16">
        <v>12.0</v>
      </c>
      <c r="AA16" t="s">
        <v>406</v>
      </c>
      <c r="AB16">
        <v>13.0</v>
      </c>
      <c r="AC16" t="s">
        <v>407</v>
      </c>
      <c r="AD16">
        <v>14.0</v>
      </c>
      <c r="AE16" t="s">
        <v>408</v>
      </c>
      <c r="AF16">
        <v>15.0</v>
      </c>
      <c r="AG16" t="s">
        <v>409</v>
      </c>
      <c r="AH16">
        <v>16.0</v>
      </c>
      <c r="AI16" t="s">
        <v>410</v>
      </c>
      <c r="AJ16">
        <v>17.0</v>
      </c>
      <c r="AK16" t="s">
        <v>411</v>
      </c>
      <c r="AL16">
        <v>18.0</v>
      </c>
      <c r="AM16" t="s">
        <v>412</v>
      </c>
      <c r="AN16">
        <v>19.0</v>
      </c>
      <c r="AO16" t="s">
        <v>413</v>
      </c>
      <c r="AP16">
        <v>20.0</v>
      </c>
      <c r="AQ16" t="s">
        <v>414</v>
      </c>
      <c r="AR16">
        <v>21.0</v>
      </c>
      <c r="AS16" t="s">
        <v>415</v>
      </c>
      <c r="AT16">
        <v>22.0</v>
      </c>
      <c r="AU16" t="s">
        <v>24</v>
      </c>
      <c r="AX16">
        <v>24.0</v>
      </c>
      <c r="AY16" t="s">
        <v>416</v>
      </c>
      <c r="AZ16">
        <v>25.0</v>
      </c>
      <c r="BA16" t="s">
        <v>417</v>
      </c>
      <c r="BB16">
        <v>26.0</v>
      </c>
      <c r="BC16" t="s">
        <v>418</v>
      </c>
      <c r="BD16">
        <v>27.0</v>
      </c>
      <c r="BE16" t="s">
        <v>419</v>
      </c>
      <c r="BF16">
        <v>28.0</v>
      </c>
      <c r="BG16" t="s">
        <v>420</v>
      </c>
      <c r="BH16">
        <v>29.0</v>
      </c>
      <c r="BI16" t="s">
        <v>233</v>
      </c>
      <c r="BJ16">
        <v>30.0</v>
      </c>
      <c r="BK16" t="s">
        <v>421</v>
      </c>
      <c r="BL16">
        <v>31.0</v>
      </c>
      <c r="BM16" t="s">
        <v>422</v>
      </c>
      <c r="BN16">
        <v>32.0</v>
      </c>
      <c r="BO16" t="s">
        <v>423</v>
      </c>
    </row>
    <row r="17">
      <c r="A17">
        <v>16.0</v>
      </c>
      <c r="B17" t="s">
        <v>18</v>
      </c>
      <c r="L17">
        <v>5.0</v>
      </c>
      <c r="M17" t="s">
        <v>424</v>
      </c>
      <c r="P17">
        <v>7.0</v>
      </c>
      <c r="Q17" t="s">
        <v>425</v>
      </c>
      <c r="R17">
        <v>8.0</v>
      </c>
      <c r="S17" t="s">
        <v>426</v>
      </c>
      <c r="T17">
        <v>9.0</v>
      </c>
      <c r="U17" t="s">
        <v>427</v>
      </c>
      <c r="V17">
        <v>10.0</v>
      </c>
      <c r="W17" t="s">
        <v>428</v>
      </c>
      <c r="X17">
        <v>11.0</v>
      </c>
      <c r="Y17" t="s">
        <v>429</v>
      </c>
      <c r="Z17">
        <v>12.0</v>
      </c>
      <c r="AA17" t="s">
        <v>85</v>
      </c>
      <c r="AB17">
        <v>13.0</v>
      </c>
      <c r="AC17" t="s">
        <v>430</v>
      </c>
      <c r="AD17">
        <v>14.0</v>
      </c>
      <c r="AE17" t="s">
        <v>431</v>
      </c>
      <c r="AF17">
        <v>15.0</v>
      </c>
      <c r="AG17" t="s">
        <v>432</v>
      </c>
      <c r="AH17">
        <v>16.0</v>
      </c>
      <c r="AI17" t="s">
        <v>433</v>
      </c>
      <c r="AJ17">
        <v>17.0</v>
      </c>
      <c r="AK17" t="s">
        <v>434</v>
      </c>
      <c r="AL17">
        <v>18.0</v>
      </c>
      <c r="AM17" t="s">
        <v>435</v>
      </c>
      <c r="AN17">
        <v>19.0</v>
      </c>
      <c r="AO17" t="s">
        <v>436</v>
      </c>
      <c r="AP17">
        <v>20.0</v>
      </c>
      <c r="AQ17" t="s">
        <v>437</v>
      </c>
      <c r="AR17">
        <v>21.0</v>
      </c>
      <c r="AS17" t="s">
        <v>438</v>
      </c>
      <c r="AT17">
        <v>22.0</v>
      </c>
      <c r="AU17" t="s">
        <v>439</v>
      </c>
      <c r="AX17">
        <v>24.0</v>
      </c>
      <c r="AY17" t="s">
        <v>440</v>
      </c>
      <c r="AZ17">
        <v>25.0</v>
      </c>
      <c r="BA17" t="s">
        <v>441</v>
      </c>
      <c r="BB17">
        <v>26.0</v>
      </c>
      <c r="BC17" t="s">
        <v>442</v>
      </c>
      <c r="BD17">
        <v>27.0</v>
      </c>
      <c r="BE17" t="s">
        <v>443</v>
      </c>
      <c r="BF17">
        <v>28.0</v>
      </c>
      <c r="BG17" t="s">
        <v>12</v>
      </c>
      <c r="BH17">
        <v>29.0</v>
      </c>
      <c r="BI17" t="s">
        <v>444</v>
      </c>
      <c r="BJ17">
        <v>30.0</v>
      </c>
      <c r="BK17" t="s">
        <v>445</v>
      </c>
      <c r="BL17">
        <v>31.0</v>
      </c>
      <c r="BM17" t="s">
        <v>446</v>
      </c>
      <c r="BN17">
        <v>32.0</v>
      </c>
      <c r="BO17" t="s">
        <v>447</v>
      </c>
    </row>
    <row r="18">
      <c r="A18">
        <v>17.0</v>
      </c>
      <c r="B18" t="s">
        <v>19</v>
      </c>
      <c r="L18">
        <v>5.0</v>
      </c>
      <c r="M18" t="s">
        <v>448</v>
      </c>
      <c r="P18">
        <v>7.0</v>
      </c>
      <c r="Q18" t="s">
        <v>449</v>
      </c>
      <c r="R18">
        <v>8.0</v>
      </c>
      <c r="S18" t="s">
        <v>450</v>
      </c>
      <c r="T18">
        <v>9.0</v>
      </c>
      <c r="U18" t="s">
        <v>451</v>
      </c>
      <c r="V18">
        <v>10.0</v>
      </c>
      <c r="W18" t="s">
        <v>452</v>
      </c>
      <c r="X18">
        <v>11.0</v>
      </c>
      <c r="Y18" t="s">
        <v>453</v>
      </c>
      <c r="Z18">
        <v>12.0</v>
      </c>
      <c r="AA18" t="s">
        <v>454</v>
      </c>
      <c r="AB18">
        <v>13.0</v>
      </c>
      <c r="AC18" t="s">
        <v>455</v>
      </c>
      <c r="AD18">
        <v>14.0</v>
      </c>
      <c r="AE18" t="s">
        <v>456</v>
      </c>
      <c r="AF18">
        <v>15.0</v>
      </c>
      <c r="AG18" t="s">
        <v>457</v>
      </c>
      <c r="AH18">
        <v>16.0</v>
      </c>
      <c r="AI18" t="s">
        <v>458</v>
      </c>
      <c r="AJ18">
        <v>17.0</v>
      </c>
      <c r="AK18" t="s">
        <v>459</v>
      </c>
      <c r="AL18">
        <v>18.0</v>
      </c>
      <c r="AM18" t="s">
        <v>460</v>
      </c>
      <c r="AN18">
        <v>19.0</v>
      </c>
      <c r="AO18" t="s">
        <v>461</v>
      </c>
      <c r="AP18">
        <v>20.0</v>
      </c>
      <c r="AQ18" t="s">
        <v>462</v>
      </c>
      <c r="AR18">
        <v>21.0</v>
      </c>
      <c r="AS18" t="s">
        <v>463</v>
      </c>
      <c r="AT18">
        <v>22.0</v>
      </c>
      <c r="AU18" t="s">
        <v>464</v>
      </c>
      <c r="AX18">
        <v>24.0</v>
      </c>
      <c r="AY18" t="s">
        <v>465</v>
      </c>
      <c r="AZ18">
        <v>25.0</v>
      </c>
      <c r="BA18" t="s">
        <v>466</v>
      </c>
      <c r="BB18">
        <v>26.0</v>
      </c>
      <c r="BC18" t="s">
        <v>85</v>
      </c>
      <c r="BD18">
        <v>27.0</v>
      </c>
      <c r="BE18" t="s">
        <v>467</v>
      </c>
      <c r="BF18">
        <v>28.0</v>
      </c>
      <c r="BG18" t="s">
        <v>468</v>
      </c>
      <c r="BH18">
        <v>29.0</v>
      </c>
      <c r="BI18" t="s">
        <v>469</v>
      </c>
      <c r="BJ18">
        <v>30.0</v>
      </c>
      <c r="BK18" t="s">
        <v>470</v>
      </c>
      <c r="BL18">
        <v>31.0</v>
      </c>
      <c r="BM18" t="s">
        <v>471</v>
      </c>
      <c r="BN18">
        <v>32.0</v>
      </c>
      <c r="BO18" t="s">
        <v>472</v>
      </c>
    </row>
    <row r="19">
      <c r="A19">
        <v>18.0</v>
      </c>
      <c r="B19" t="s">
        <v>20</v>
      </c>
      <c r="L19">
        <v>5.0</v>
      </c>
      <c r="M19" t="s">
        <v>473</v>
      </c>
      <c r="P19">
        <v>7.0</v>
      </c>
      <c r="Q19" t="s">
        <v>474</v>
      </c>
      <c r="R19">
        <v>8.0</v>
      </c>
      <c r="S19" t="s">
        <v>475</v>
      </c>
      <c r="V19">
        <v>10.0</v>
      </c>
      <c r="W19" t="s">
        <v>476</v>
      </c>
      <c r="X19">
        <v>11.0</v>
      </c>
      <c r="Y19" t="s">
        <v>477</v>
      </c>
      <c r="Z19">
        <v>12.0</v>
      </c>
      <c r="AA19" t="s">
        <v>478</v>
      </c>
      <c r="AB19">
        <v>13.0</v>
      </c>
      <c r="AC19" t="s">
        <v>479</v>
      </c>
      <c r="AD19">
        <v>14.0</v>
      </c>
      <c r="AE19" t="s">
        <v>480</v>
      </c>
      <c r="AF19">
        <v>15.0</v>
      </c>
      <c r="AG19" t="s">
        <v>481</v>
      </c>
      <c r="AH19">
        <v>16.0</v>
      </c>
      <c r="AI19" t="s">
        <v>482</v>
      </c>
      <c r="AJ19">
        <v>17.0</v>
      </c>
      <c r="AK19" t="s">
        <v>483</v>
      </c>
      <c r="AL19">
        <v>18.0</v>
      </c>
      <c r="AM19" t="s">
        <v>484</v>
      </c>
      <c r="AN19">
        <v>19.0</v>
      </c>
      <c r="AO19" t="s">
        <v>485</v>
      </c>
      <c r="AP19">
        <v>20.0</v>
      </c>
      <c r="AQ19" t="s">
        <v>486</v>
      </c>
      <c r="AR19">
        <v>21.0</v>
      </c>
      <c r="AS19" t="s">
        <v>487</v>
      </c>
      <c r="AT19">
        <v>22.0</v>
      </c>
      <c r="AU19" t="s">
        <v>488</v>
      </c>
      <c r="AX19">
        <v>24.0</v>
      </c>
      <c r="AY19" t="s">
        <v>489</v>
      </c>
      <c r="AZ19">
        <v>25.0</v>
      </c>
      <c r="BA19" t="s">
        <v>490</v>
      </c>
      <c r="BB19">
        <v>26.0</v>
      </c>
      <c r="BC19" t="s">
        <v>491</v>
      </c>
      <c r="BD19">
        <v>27.0</v>
      </c>
      <c r="BE19" t="s">
        <v>492</v>
      </c>
      <c r="BF19">
        <v>28.0</v>
      </c>
      <c r="BG19" t="s">
        <v>13</v>
      </c>
      <c r="BH19">
        <v>29.0</v>
      </c>
      <c r="BI19" t="s">
        <v>493</v>
      </c>
      <c r="BJ19">
        <v>30.0</v>
      </c>
      <c r="BK19" t="s">
        <v>251</v>
      </c>
      <c r="BL19">
        <v>31.0</v>
      </c>
      <c r="BM19" t="s">
        <v>494</v>
      </c>
      <c r="BN19">
        <v>32.0</v>
      </c>
      <c r="BO19" t="s">
        <v>495</v>
      </c>
    </row>
    <row r="20">
      <c r="A20">
        <v>19.0</v>
      </c>
      <c r="B20" t="s">
        <v>21</v>
      </c>
      <c r="L20">
        <v>5.0</v>
      </c>
      <c r="M20" t="s">
        <v>496</v>
      </c>
      <c r="P20">
        <v>7.0</v>
      </c>
      <c r="Q20" t="s">
        <v>498</v>
      </c>
      <c r="R20">
        <v>8.0</v>
      </c>
      <c r="S20" t="s">
        <v>156</v>
      </c>
      <c r="V20">
        <v>10.0</v>
      </c>
      <c r="W20" t="s">
        <v>499</v>
      </c>
      <c r="X20">
        <v>11.0</v>
      </c>
      <c r="Y20" t="s">
        <v>500</v>
      </c>
      <c r="Z20">
        <v>12.0</v>
      </c>
      <c r="AA20" t="s">
        <v>501</v>
      </c>
      <c r="AB20">
        <v>13.0</v>
      </c>
      <c r="AC20" t="s">
        <v>502</v>
      </c>
      <c r="AD20">
        <v>14.0</v>
      </c>
      <c r="AE20" t="s">
        <v>503</v>
      </c>
      <c r="AF20">
        <v>15.0</v>
      </c>
      <c r="AG20" t="s">
        <v>504</v>
      </c>
      <c r="AH20">
        <v>16.0</v>
      </c>
      <c r="AI20" t="s">
        <v>505</v>
      </c>
      <c r="AJ20">
        <v>17.0</v>
      </c>
      <c r="AK20" t="s">
        <v>506</v>
      </c>
      <c r="AL20">
        <v>18.0</v>
      </c>
      <c r="AM20" t="s">
        <v>507</v>
      </c>
      <c r="AN20">
        <v>19.0</v>
      </c>
      <c r="AO20" t="s">
        <v>508</v>
      </c>
      <c r="AP20">
        <v>20.0</v>
      </c>
      <c r="AQ20" t="s">
        <v>509</v>
      </c>
      <c r="AR20">
        <v>21.0</v>
      </c>
      <c r="AS20" t="s">
        <v>510</v>
      </c>
      <c r="AT20">
        <v>22.0</v>
      </c>
      <c r="AU20" t="s">
        <v>511</v>
      </c>
      <c r="AX20">
        <v>24.0</v>
      </c>
      <c r="AY20" t="s">
        <v>512</v>
      </c>
      <c r="AZ20">
        <v>25.0</v>
      </c>
      <c r="BA20" t="s">
        <v>513</v>
      </c>
      <c r="BB20">
        <v>26.0</v>
      </c>
      <c r="BC20" t="s">
        <v>514</v>
      </c>
      <c r="BF20">
        <v>28.0</v>
      </c>
      <c r="BG20" t="s">
        <v>515</v>
      </c>
      <c r="BH20">
        <v>29.0</v>
      </c>
      <c r="BI20" t="s">
        <v>516</v>
      </c>
      <c r="BJ20">
        <v>30.0</v>
      </c>
      <c r="BK20" t="s">
        <v>517</v>
      </c>
      <c r="BL20">
        <v>31.0</v>
      </c>
      <c r="BM20" t="s">
        <v>518</v>
      </c>
      <c r="BN20">
        <v>32.0</v>
      </c>
      <c r="BO20" t="s">
        <v>519</v>
      </c>
    </row>
    <row r="21" ht="15.75" customHeight="1">
      <c r="A21">
        <v>20.0</v>
      </c>
      <c r="B21" t="s">
        <v>22</v>
      </c>
      <c r="L21">
        <v>5.0</v>
      </c>
      <c r="M21" t="s">
        <v>19</v>
      </c>
      <c r="P21">
        <v>7.0</v>
      </c>
      <c r="Q21" t="s">
        <v>520</v>
      </c>
      <c r="R21">
        <v>8.0</v>
      </c>
      <c r="S21" t="s">
        <v>521</v>
      </c>
      <c r="V21">
        <v>10.0</v>
      </c>
      <c r="W21" t="s">
        <v>522</v>
      </c>
      <c r="X21">
        <v>11.0</v>
      </c>
      <c r="Y21" t="s">
        <v>523</v>
      </c>
      <c r="Z21">
        <v>12.0</v>
      </c>
      <c r="AA21" t="s">
        <v>524</v>
      </c>
      <c r="AB21">
        <v>13.0</v>
      </c>
      <c r="AC21" t="s">
        <v>525</v>
      </c>
      <c r="AD21">
        <v>14.0</v>
      </c>
      <c r="AE21" t="s">
        <v>526</v>
      </c>
      <c r="AF21">
        <v>15.0</v>
      </c>
      <c r="AG21" t="s">
        <v>527</v>
      </c>
      <c r="AH21">
        <v>16.0</v>
      </c>
      <c r="AI21" t="s">
        <v>528</v>
      </c>
      <c r="AJ21">
        <v>17.0</v>
      </c>
      <c r="AK21" t="s">
        <v>529</v>
      </c>
      <c r="AL21">
        <v>18.0</v>
      </c>
      <c r="AM21" t="s">
        <v>530</v>
      </c>
      <c r="AN21">
        <v>19.0</v>
      </c>
      <c r="AO21" t="s">
        <v>531</v>
      </c>
      <c r="AP21">
        <v>20.0</v>
      </c>
      <c r="AQ21" t="s">
        <v>532</v>
      </c>
      <c r="AR21">
        <v>21.0</v>
      </c>
      <c r="AS21" t="s">
        <v>533</v>
      </c>
      <c r="AX21">
        <v>24.0</v>
      </c>
      <c r="AY21" t="s">
        <v>534</v>
      </c>
      <c r="AZ21">
        <v>25.0</v>
      </c>
      <c r="BA21" t="s">
        <v>27</v>
      </c>
      <c r="BB21">
        <v>26.0</v>
      </c>
      <c r="BC21" t="s">
        <v>535</v>
      </c>
      <c r="BF21">
        <v>28.0</v>
      </c>
      <c r="BG21" t="s">
        <v>401</v>
      </c>
      <c r="BH21">
        <v>29.0</v>
      </c>
      <c r="BI21" t="s">
        <v>536</v>
      </c>
      <c r="BJ21">
        <v>30.0</v>
      </c>
      <c r="BK21" t="s">
        <v>537</v>
      </c>
      <c r="BL21">
        <v>31.0</v>
      </c>
      <c r="BM21" t="s">
        <v>538</v>
      </c>
      <c r="BN21">
        <v>32.0</v>
      </c>
      <c r="BO21" t="s">
        <v>539</v>
      </c>
    </row>
    <row r="22" ht="15.75" customHeight="1">
      <c r="A22">
        <v>21.0</v>
      </c>
      <c r="B22" t="s">
        <v>23</v>
      </c>
      <c r="L22">
        <v>5.0</v>
      </c>
      <c r="M22" t="s">
        <v>540</v>
      </c>
      <c r="P22">
        <v>7.0</v>
      </c>
      <c r="Q22" t="s">
        <v>541</v>
      </c>
      <c r="R22">
        <v>8.0</v>
      </c>
      <c r="S22" t="s">
        <v>542</v>
      </c>
      <c r="V22">
        <v>10.0</v>
      </c>
      <c r="W22" t="s">
        <v>543</v>
      </c>
      <c r="X22">
        <v>11.0</v>
      </c>
      <c r="Y22" t="s">
        <v>544</v>
      </c>
      <c r="Z22">
        <v>12.0</v>
      </c>
      <c r="AA22" t="s">
        <v>545</v>
      </c>
      <c r="AB22">
        <v>13.0</v>
      </c>
      <c r="AC22" t="s">
        <v>546</v>
      </c>
      <c r="AD22">
        <v>14.0</v>
      </c>
      <c r="AE22" t="s">
        <v>547</v>
      </c>
      <c r="AF22">
        <v>15.0</v>
      </c>
      <c r="AG22" t="s">
        <v>548</v>
      </c>
      <c r="AH22">
        <v>16.0</v>
      </c>
      <c r="AI22" t="s">
        <v>549</v>
      </c>
      <c r="AJ22">
        <v>17.0</v>
      </c>
      <c r="AK22" t="s">
        <v>550</v>
      </c>
      <c r="AL22">
        <v>18.0</v>
      </c>
      <c r="AM22" t="s">
        <v>551</v>
      </c>
      <c r="AN22">
        <v>19.0</v>
      </c>
      <c r="AO22" t="s">
        <v>552</v>
      </c>
      <c r="AP22">
        <v>20.0</v>
      </c>
      <c r="AQ22" t="s">
        <v>553</v>
      </c>
      <c r="AR22">
        <v>21.0</v>
      </c>
      <c r="AS22" t="s">
        <v>554</v>
      </c>
      <c r="AX22">
        <v>24.0</v>
      </c>
      <c r="AY22" t="s">
        <v>555</v>
      </c>
      <c r="BB22">
        <v>26.0</v>
      </c>
      <c r="BC22" t="s">
        <v>556</v>
      </c>
      <c r="BF22">
        <v>28.0</v>
      </c>
      <c r="BG22" t="s">
        <v>557</v>
      </c>
      <c r="BH22">
        <v>29.0</v>
      </c>
      <c r="BI22" t="s">
        <v>558</v>
      </c>
      <c r="BJ22">
        <v>30.0</v>
      </c>
      <c r="BK22" t="s">
        <v>359</v>
      </c>
      <c r="BL22">
        <v>31.0</v>
      </c>
      <c r="BM22" t="s">
        <v>559</v>
      </c>
      <c r="BN22">
        <v>32.0</v>
      </c>
      <c r="BO22" t="s">
        <v>560</v>
      </c>
    </row>
    <row r="23" ht="15.75" customHeight="1">
      <c r="A23">
        <v>22.0</v>
      </c>
      <c r="B23" t="s">
        <v>24</v>
      </c>
      <c r="L23">
        <v>5.0</v>
      </c>
      <c r="M23" t="s">
        <v>561</v>
      </c>
      <c r="P23">
        <v>7.0</v>
      </c>
      <c r="Q23" t="s">
        <v>562</v>
      </c>
      <c r="R23">
        <v>8.0</v>
      </c>
      <c r="S23" t="s">
        <v>563</v>
      </c>
      <c r="V23">
        <v>10.0</v>
      </c>
      <c r="W23" t="s">
        <v>564</v>
      </c>
      <c r="X23">
        <v>11.0</v>
      </c>
      <c r="Y23" t="s">
        <v>522</v>
      </c>
      <c r="Z23">
        <v>12.0</v>
      </c>
      <c r="AA23" t="s">
        <v>565</v>
      </c>
      <c r="AB23">
        <v>13.0</v>
      </c>
      <c r="AC23" t="s">
        <v>233</v>
      </c>
      <c r="AD23">
        <v>14.0</v>
      </c>
      <c r="AE23" t="s">
        <v>566</v>
      </c>
      <c r="AF23">
        <v>15.0</v>
      </c>
      <c r="AG23" t="s">
        <v>567</v>
      </c>
      <c r="AH23">
        <v>16.0</v>
      </c>
      <c r="AI23" t="s">
        <v>568</v>
      </c>
      <c r="AJ23">
        <v>17.0</v>
      </c>
      <c r="AK23" t="s">
        <v>569</v>
      </c>
      <c r="AN23">
        <v>19.0</v>
      </c>
      <c r="AO23" t="s">
        <v>570</v>
      </c>
      <c r="AP23">
        <v>20.0</v>
      </c>
      <c r="AQ23" t="s">
        <v>571</v>
      </c>
      <c r="AR23">
        <v>21.0</v>
      </c>
      <c r="AS23" t="s">
        <v>572</v>
      </c>
      <c r="AX23">
        <v>24.0</v>
      </c>
      <c r="AY23" t="s">
        <v>573</v>
      </c>
      <c r="BB23">
        <v>26.0</v>
      </c>
      <c r="BC23" t="s">
        <v>574</v>
      </c>
      <c r="BF23">
        <v>28.0</v>
      </c>
      <c r="BG23" t="s">
        <v>575</v>
      </c>
      <c r="BH23">
        <v>29.0</v>
      </c>
      <c r="BI23" t="s">
        <v>229</v>
      </c>
      <c r="BJ23">
        <v>30.0</v>
      </c>
      <c r="BK23" t="s">
        <v>576</v>
      </c>
      <c r="BL23">
        <v>31.0</v>
      </c>
      <c r="BM23" t="s">
        <v>577</v>
      </c>
      <c r="BN23">
        <v>32.0</v>
      </c>
      <c r="BO23" t="s">
        <v>578</v>
      </c>
    </row>
    <row r="24" ht="15.75" customHeight="1">
      <c r="A24">
        <v>23.0</v>
      </c>
      <c r="B24" t="s">
        <v>25</v>
      </c>
      <c r="L24">
        <v>5.0</v>
      </c>
      <c r="M24" t="s">
        <v>579</v>
      </c>
      <c r="P24">
        <v>7.0</v>
      </c>
      <c r="Q24" t="s">
        <v>580</v>
      </c>
      <c r="R24">
        <v>8.0</v>
      </c>
      <c r="S24" t="s">
        <v>581</v>
      </c>
      <c r="V24">
        <v>10.0</v>
      </c>
      <c r="W24" t="s">
        <v>582</v>
      </c>
      <c r="X24">
        <v>11.0</v>
      </c>
      <c r="Y24" t="s">
        <v>583</v>
      </c>
      <c r="Z24">
        <v>12.0</v>
      </c>
      <c r="AA24" t="s">
        <v>584</v>
      </c>
      <c r="AB24">
        <v>13.0</v>
      </c>
      <c r="AC24" t="s">
        <v>585</v>
      </c>
      <c r="AD24">
        <v>14.0</v>
      </c>
      <c r="AE24" t="s">
        <v>586</v>
      </c>
      <c r="AF24">
        <v>15.0</v>
      </c>
      <c r="AG24" t="s">
        <v>587</v>
      </c>
      <c r="AH24">
        <v>16.0</v>
      </c>
      <c r="AI24" t="s">
        <v>588</v>
      </c>
      <c r="AJ24">
        <v>17.0</v>
      </c>
      <c r="AK24" t="s">
        <v>589</v>
      </c>
      <c r="AN24">
        <v>19.0</v>
      </c>
      <c r="AO24" t="s">
        <v>590</v>
      </c>
      <c r="AP24">
        <v>20.0</v>
      </c>
      <c r="AQ24" t="s">
        <v>591</v>
      </c>
      <c r="AR24">
        <v>21.0</v>
      </c>
      <c r="AS24" t="s">
        <v>592</v>
      </c>
      <c r="AX24">
        <v>24.0</v>
      </c>
      <c r="AY24" t="s">
        <v>593</v>
      </c>
      <c r="BB24">
        <v>26.0</v>
      </c>
      <c r="BC24" t="s">
        <v>594</v>
      </c>
      <c r="BF24">
        <v>28.0</v>
      </c>
      <c r="BG24" t="s">
        <v>473</v>
      </c>
      <c r="BH24">
        <v>29.0</v>
      </c>
      <c r="BI24" t="s">
        <v>595</v>
      </c>
      <c r="BJ24">
        <v>30.0</v>
      </c>
      <c r="BK24" t="s">
        <v>596</v>
      </c>
      <c r="BL24">
        <v>31.0</v>
      </c>
      <c r="BM24" t="s">
        <v>597</v>
      </c>
      <c r="BN24">
        <v>32.0</v>
      </c>
      <c r="BO24" t="s">
        <v>599</v>
      </c>
    </row>
    <row r="25" ht="15.75" customHeight="1">
      <c r="A25">
        <v>24.0</v>
      </c>
      <c r="B25" t="s">
        <v>26</v>
      </c>
      <c r="L25">
        <v>5.0</v>
      </c>
      <c r="M25" t="s">
        <v>522</v>
      </c>
      <c r="P25">
        <v>7.0</v>
      </c>
      <c r="Q25" t="s">
        <v>600</v>
      </c>
      <c r="R25">
        <v>8.0</v>
      </c>
      <c r="S25" t="s">
        <v>461</v>
      </c>
      <c r="V25">
        <v>10.0</v>
      </c>
      <c r="W25" t="s">
        <v>601</v>
      </c>
      <c r="X25">
        <v>11.0</v>
      </c>
      <c r="Y25" t="s">
        <v>602</v>
      </c>
      <c r="Z25">
        <v>12.0</v>
      </c>
      <c r="AA25" t="s">
        <v>603</v>
      </c>
      <c r="AB25">
        <v>13.0</v>
      </c>
      <c r="AC25" t="s">
        <v>269</v>
      </c>
      <c r="AD25">
        <v>14.0</v>
      </c>
      <c r="AE25" t="s">
        <v>604</v>
      </c>
      <c r="AF25">
        <v>15.0</v>
      </c>
      <c r="AG25" t="s">
        <v>605</v>
      </c>
      <c r="AH25">
        <v>16.0</v>
      </c>
      <c r="AI25" t="s">
        <v>606</v>
      </c>
      <c r="AJ25">
        <v>17.0</v>
      </c>
      <c r="AK25" t="s">
        <v>607</v>
      </c>
      <c r="AN25">
        <v>19.0</v>
      </c>
      <c r="AO25" t="s">
        <v>608</v>
      </c>
      <c r="AP25">
        <v>20.0</v>
      </c>
      <c r="AQ25" t="s">
        <v>609</v>
      </c>
      <c r="AR25">
        <v>21.0</v>
      </c>
      <c r="AS25" t="s">
        <v>610</v>
      </c>
      <c r="AX25">
        <v>24.0</v>
      </c>
      <c r="AY25" t="s">
        <v>611</v>
      </c>
      <c r="BB25">
        <v>26.0</v>
      </c>
      <c r="BC25" t="s">
        <v>612</v>
      </c>
      <c r="BF25">
        <v>28.0</v>
      </c>
      <c r="BG25" t="s">
        <v>613</v>
      </c>
      <c r="BH25">
        <v>29.0</v>
      </c>
      <c r="BI25" t="s">
        <v>614</v>
      </c>
      <c r="BJ25">
        <v>30.0</v>
      </c>
      <c r="BK25" t="s">
        <v>615</v>
      </c>
      <c r="BL25">
        <v>31.0</v>
      </c>
      <c r="BM25" t="s">
        <v>616</v>
      </c>
      <c r="BN25">
        <v>32.0</v>
      </c>
      <c r="BO25" t="s">
        <v>617</v>
      </c>
    </row>
    <row r="26" ht="15.75" customHeight="1">
      <c r="A26">
        <v>25.0</v>
      </c>
      <c r="B26" t="s">
        <v>27</v>
      </c>
      <c r="L26">
        <v>5.0</v>
      </c>
      <c r="M26" t="s">
        <v>618</v>
      </c>
      <c r="P26">
        <v>7.0</v>
      </c>
      <c r="Q26" t="s">
        <v>619</v>
      </c>
      <c r="R26">
        <v>8.0</v>
      </c>
      <c r="S26" t="s">
        <v>372</v>
      </c>
      <c r="V26">
        <v>10.0</v>
      </c>
      <c r="W26" t="s">
        <v>602</v>
      </c>
      <c r="X26">
        <v>11.0</v>
      </c>
      <c r="Y26" t="s">
        <v>620</v>
      </c>
      <c r="Z26">
        <v>12.0</v>
      </c>
      <c r="AA26" t="s">
        <v>621</v>
      </c>
      <c r="AB26">
        <v>13.0</v>
      </c>
      <c r="AC26" t="s">
        <v>622</v>
      </c>
      <c r="AD26">
        <v>14.0</v>
      </c>
      <c r="AE26" t="s">
        <v>565</v>
      </c>
      <c r="AF26">
        <v>15.0</v>
      </c>
      <c r="AG26" t="s">
        <v>623</v>
      </c>
      <c r="AH26">
        <v>16.0</v>
      </c>
      <c r="AI26" t="s">
        <v>624</v>
      </c>
      <c r="AJ26">
        <v>17.0</v>
      </c>
      <c r="AK26" t="s">
        <v>625</v>
      </c>
      <c r="AN26">
        <v>19.0</v>
      </c>
      <c r="AO26" t="s">
        <v>495</v>
      </c>
      <c r="AP26">
        <v>20.0</v>
      </c>
      <c r="AQ26" t="s">
        <v>626</v>
      </c>
      <c r="AR26">
        <v>21.0</v>
      </c>
      <c r="AS26" t="s">
        <v>627</v>
      </c>
      <c r="AX26">
        <v>24.0</v>
      </c>
      <c r="AY26" t="s">
        <v>628</v>
      </c>
      <c r="BB26">
        <v>26.0</v>
      </c>
      <c r="BC26" t="s">
        <v>629</v>
      </c>
      <c r="BF26">
        <v>28.0</v>
      </c>
      <c r="BG26" t="s">
        <v>630</v>
      </c>
      <c r="BH26">
        <v>29.0</v>
      </c>
      <c r="BI26" t="s">
        <v>631</v>
      </c>
      <c r="BJ26">
        <v>30.0</v>
      </c>
      <c r="BK26" t="s">
        <v>632</v>
      </c>
      <c r="BL26">
        <v>31.0</v>
      </c>
      <c r="BM26" t="s">
        <v>633</v>
      </c>
      <c r="BN26">
        <v>32.0</v>
      </c>
      <c r="BO26" t="s">
        <v>96</v>
      </c>
    </row>
    <row r="27" ht="15.75" customHeight="1">
      <c r="A27">
        <v>26.0</v>
      </c>
      <c r="B27" t="s">
        <v>28</v>
      </c>
      <c r="L27">
        <v>5.0</v>
      </c>
      <c r="M27" t="s">
        <v>634</v>
      </c>
      <c r="P27">
        <v>7.0</v>
      </c>
      <c r="Q27" t="s">
        <v>635</v>
      </c>
      <c r="R27">
        <v>8.0</v>
      </c>
      <c r="S27" t="s">
        <v>636</v>
      </c>
      <c r="V27">
        <v>10.0</v>
      </c>
      <c r="W27" t="s">
        <v>637</v>
      </c>
      <c r="X27">
        <v>11.0</v>
      </c>
      <c r="Y27" t="s">
        <v>638</v>
      </c>
      <c r="Z27">
        <v>12.0</v>
      </c>
      <c r="AA27" t="s">
        <v>639</v>
      </c>
      <c r="AB27">
        <v>13.0</v>
      </c>
      <c r="AC27" t="s">
        <v>640</v>
      </c>
      <c r="AD27">
        <v>14.0</v>
      </c>
      <c r="AE27" t="s">
        <v>641</v>
      </c>
      <c r="AF27">
        <v>15.0</v>
      </c>
      <c r="AG27" t="s">
        <v>642</v>
      </c>
      <c r="AH27">
        <v>16.0</v>
      </c>
      <c r="AI27" t="s">
        <v>643</v>
      </c>
      <c r="AJ27">
        <v>17.0</v>
      </c>
      <c r="AK27" t="s">
        <v>644</v>
      </c>
      <c r="AN27">
        <v>19.0</v>
      </c>
      <c r="AO27" t="s">
        <v>13</v>
      </c>
      <c r="AP27">
        <v>20.0</v>
      </c>
      <c r="AQ27" t="s">
        <v>645</v>
      </c>
      <c r="AR27">
        <v>21.0</v>
      </c>
      <c r="AS27" t="s">
        <v>646</v>
      </c>
      <c r="AX27">
        <v>24.0</v>
      </c>
      <c r="AY27" t="s">
        <v>647</v>
      </c>
      <c r="BB27">
        <v>26.0</v>
      </c>
      <c r="BC27" t="s">
        <v>648</v>
      </c>
      <c r="BF27">
        <v>28.0</v>
      </c>
      <c r="BG27" t="s">
        <v>649</v>
      </c>
      <c r="BH27">
        <v>29.0</v>
      </c>
      <c r="BI27" t="s">
        <v>650</v>
      </c>
      <c r="BJ27">
        <v>30.0</v>
      </c>
      <c r="BK27" t="s">
        <v>85</v>
      </c>
      <c r="BL27">
        <v>31.0</v>
      </c>
      <c r="BM27" t="s">
        <v>651</v>
      </c>
      <c r="BN27">
        <v>32.0</v>
      </c>
      <c r="BO27" t="s">
        <v>652</v>
      </c>
    </row>
    <row r="28" ht="15.75" customHeight="1">
      <c r="A28">
        <v>27.0</v>
      </c>
      <c r="B28" t="s">
        <v>29</v>
      </c>
      <c r="L28">
        <v>5.0</v>
      </c>
      <c r="M28" t="s">
        <v>653</v>
      </c>
      <c r="P28">
        <v>7.0</v>
      </c>
      <c r="Q28" t="s">
        <v>654</v>
      </c>
      <c r="R28">
        <v>8.0</v>
      </c>
      <c r="S28" t="s">
        <v>656</v>
      </c>
      <c r="V28">
        <v>10.0</v>
      </c>
      <c r="W28" t="s">
        <v>657</v>
      </c>
      <c r="X28">
        <v>11.0</v>
      </c>
      <c r="Y28" t="s">
        <v>658</v>
      </c>
      <c r="Z28">
        <v>12.0</v>
      </c>
      <c r="AA28" t="s">
        <v>659</v>
      </c>
      <c r="AB28">
        <v>13.0</v>
      </c>
      <c r="AC28" t="s">
        <v>660</v>
      </c>
      <c r="AD28">
        <v>14.0</v>
      </c>
      <c r="AE28" t="s">
        <v>661</v>
      </c>
      <c r="AF28">
        <v>15.0</v>
      </c>
      <c r="AG28" t="s">
        <v>662</v>
      </c>
      <c r="AH28">
        <v>16.0</v>
      </c>
      <c r="AI28" t="s">
        <v>663</v>
      </c>
      <c r="AJ28">
        <v>17.0</v>
      </c>
      <c r="AK28" t="s">
        <v>664</v>
      </c>
      <c r="AN28">
        <v>19.0</v>
      </c>
      <c r="AO28" t="s">
        <v>665</v>
      </c>
      <c r="AP28">
        <v>20.0</v>
      </c>
      <c r="AQ28" t="s">
        <v>666</v>
      </c>
      <c r="AR28">
        <v>21.0</v>
      </c>
      <c r="AS28" t="s">
        <v>667</v>
      </c>
      <c r="AX28">
        <v>24.0</v>
      </c>
      <c r="AY28" t="s">
        <v>668</v>
      </c>
      <c r="BB28">
        <v>26.0</v>
      </c>
      <c r="BC28" t="s">
        <v>669</v>
      </c>
      <c r="BF28">
        <v>28.0</v>
      </c>
      <c r="BG28" t="s">
        <v>670</v>
      </c>
      <c r="BH28">
        <v>29.0</v>
      </c>
      <c r="BI28" t="s">
        <v>671</v>
      </c>
      <c r="BJ28">
        <v>30.0</v>
      </c>
      <c r="BK28" t="s">
        <v>672</v>
      </c>
      <c r="BL28">
        <v>31.0</v>
      </c>
      <c r="BM28" t="s">
        <v>673</v>
      </c>
      <c r="BN28">
        <v>32.0</v>
      </c>
      <c r="BO28" t="s">
        <v>674</v>
      </c>
    </row>
    <row r="29" ht="15.75" customHeight="1">
      <c r="A29">
        <v>28.0</v>
      </c>
      <c r="B29" t="s">
        <v>30</v>
      </c>
      <c r="L29">
        <v>5.0</v>
      </c>
      <c r="M29" t="s">
        <v>675</v>
      </c>
      <c r="P29">
        <v>7.0</v>
      </c>
      <c r="Q29" t="s">
        <v>676</v>
      </c>
      <c r="R29">
        <v>8.0</v>
      </c>
      <c r="S29" t="s">
        <v>495</v>
      </c>
      <c r="V29">
        <v>10.0</v>
      </c>
      <c r="W29" t="s">
        <v>677</v>
      </c>
      <c r="X29">
        <v>11.0</v>
      </c>
      <c r="Y29" t="s">
        <v>678</v>
      </c>
      <c r="Z29">
        <v>12.0</v>
      </c>
      <c r="AA29" t="s">
        <v>679</v>
      </c>
      <c r="AB29">
        <v>13.0</v>
      </c>
      <c r="AC29" t="s">
        <v>680</v>
      </c>
      <c r="AD29">
        <v>14.0</v>
      </c>
      <c r="AE29" t="s">
        <v>681</v>
      </c>
      <c r="AF29">
        <v>15.0</v>
      </c>
      <c r="AG29" t="s">
        <v>682</v>
      </c>
      <c r="AH29">
        <v>16.0</v>
      </c>
      <c r="AI29" t="s">
        <v>683</v>
      </c>
      <c r="AJ29">
        <v>17.0</v>
      </c>
      <c r="AK29" t="s">
        <v>684</v>
      </c>
      <c r="AN29">
        <v>19.0</v>
      </c>
      <c r="AO29" t="s">
        <v>685</v>
      </c>
      <c r="AP29">
        <v>20.0</v>
      </c>
      <c r="AQ29" t="s">
        <v>686</v>
      </c>
      <c r="AR29">
        <v>21.0</v>
      </c>
      <c r="AS29" t="s">
        <v>687</v>
      </c>
      <c r="AX29">
        <v>24.0</v>
      </c>
      <c r="AY29" t="s">
        <v>688</v>
      </c>
      <c r="BB29">
        <v>26.0</v>
      </c>
      <c r="BC29" t="s">
        <v>689</v>
      </c>
      <c r="BF29">
        <v>28.0</v>
      </c>
      <c r="BG29" t="s">
        <v>691</v>
      </c>
      <c r="BH29">
        <v>29.0</v>
      </c>
      <c r="BI29" t="s">
        <v>692</v>
      </c>
      <c r="BJ29">
        <v>30.0</v>
      </c>
      <c r="BK29" t="s">
        <v>693</v>
      </c>
      <c r="BL29">
        <v>31.0</v>
      </c>
      <c r="BM29" t="s">
        <v>694</v>
      </c>
      <c r="BN29">
        <v>32.0</v>
      </c>
      <c r="BO29" t="s">
        <v>695</v>
      </c>
    </row>
    <row r="30" ht="15.75" customHeight="1">
      <c r="A30">
        <v>29.0</v>
      </c>
      <c r="B30" t="s">
        <v>31</v>
      </c>
      <c r="L30">
        <v>5.0</v>
      </c>
      <c r="M30" t="s">
        <v>696</v>
      </c>
      <c r="P30">
        <v>7.0</v>
      </c>
      <c r="Q30" t="s">
        <v>697</v>
      </c>
      <c r="R30">
        <v>8.0</v>
      </c>
      <c r="S30" t="s">
        <v>698</v>
      </c>
      <c r="V30">
        <v>10.0</v>
      </c>
      <c r="W30" t="s">
        <v>699</v>
      </c>
      <c r="X30">
        <v>11.0</v>
      </c>
      <c r="Y30" t="s">
        <v>700</v>
      </c>
      <c r="Z30">
        <v>12.0</v>
      </c>
      <c r="AA30" t="s">
        <v>701</v>
      </c>
      <c r="AB30">
        <v>13.0</v>
      </c>
      <c r="AC30" t="s">
        <v>702</v>
      </c>
      <c r="AD30">
        <v>14.0</v>
      </c>
      <c r="AE30" t="s">
        <v>195</v>
      </c>
      <c r="AF30">
        <v>15.0</v>
      </c>
      <c r="AG30" t="s">
        <v>703</v>
      </c>
      <c r="AH30">
        <v>16.0</v>
      </c>
      <c r="AI30" t="s">
        <v>704</v>
      </c>
      <c r="AJ30">
        <v>17.0</v>
      </c>
      <c r="AK30" t="s">
        <v>705</v>
      </c>
      <c r="AN30">
        <v>19.0</v>
      </c>
      <c r="AO30" t="s">
        <v>706</v>
      </c>
      <c r="AP30">
        <v>20.0</v>
      </c>
      <c r="AQ30" t="s">
        <v>707</v>
      </c>
      <c r="AR30">
        <v>21.0</v>
      </c>
      <c r="AS30" t="s">
        <v>708</v>
      </c>
      <c r="AX30">
        <v>24.0</v>
      </c>
      <c r="AY30" t="s">
        <v>709</v>
      </c>
      <c r="BB30">
        <v>26.0</v>
      </c>
      <c r="BC30" t="s">
        <v>710</v>
      </c>
      <c r="BF30">
        <v>28.0</v>
      </c>
      <c r="BG30" t="s">
        <v>711</v>
      </c>
      <c r="BH30">
        <v>29.0</v>
      </c>
      <c r="BI30" t="s">
        <v>712</v>
      </c>
      <c r="BJ30">
        <v>30.0</v>
      </c>
      <c r="BK30" t="s">
        <v>713</v>
      </c>
      <c r="BL30">
        <v>31.0</v>
      </c>
      <c r="BM30" t="s">
        <v>714</v>
      </c>
      <c r="BN30">
        <v>32.0</v>
      </c>
      <c r="BO30" t="s">
        <v>715</v>
      </c>
    </row>
    <row r="31" ht="15.75" customHeight="1">
      <c r="A31">
        <v>30.0</v>
      </c>
      <c r="B31" t="s">
        <v>32</v>
      </c>
      <c r="L31">
        <v>5.0</v>
      </c>
      <c r="M31" t="s">
        <v>716</v>
      </c>
      <c r="P31">
        <v>7.0</v>
      </c>
      <c r="Q31" t="s">
        <v>717</v>
      </c>
      <c r="R31">
        <v>8.0</v>
      </c>
      <c r="S31" t="s">
        <v>718</v>
      </c>
      <c r="V31">
        <v>10.0</v>
      </c>
      <c r="W31" t="s">
        <v>464</v>
      </c>
      <c r="X31">
        <v>11.0</v>
      </c>
      <c r="Y31" t="s">
        <v>719</v>
      </c>
      <c r="Z31">
        <v>12.0</v>
      </c>
      <c r="AA31" t="s">
        <v>720</v>
      </c>
      <c r="AB31">
        <v>13.0</v>
      </c>
      <c r="AC31" t="s">
        <v>721</v>
      </c>
      <c r="AD31">
        <v>14.0</v>
      </c>
      <c r="AE31" t="s">
        <v>722</v>
      </c>
      <c r="AF31">
        <v>15.0</v>
      </c>
      <c r="AG31" t="s">
        <v>723</v>
      </c>
      <c r="AH31">
        <v>16.0</v>
      </c>
      <c r="AI31" t="s">
        <v>724</v>
      </c>
      <c r="AJ31">
        <v>17.0</v>
      </c>
      <c r="AK31" t="s">
        <v>725</v>
      </c>
      <c r="AN31">
        <v>19.0</v>
      </c>
      <c r="AO31" t="s">
        <v>424</v>
      </c>
      <c r="AP31">
        <v>20.0</v>
      </c>
      <c r="AQ31" t="s">
        <v>726</v>
      </c>
      <c r="AR31">
        <v>21.0</v>
      </c>
      <c r="AS31" t="s">
        <v>727</v>
      </c>
      <c r="AX31">
        <v>24.0</v>
      </c>
      <c r="AY31" t="s">
        <v>728</v>
      </c>
      <c r="BB31">
        <v>26.0</v>
      </c>
      <c r="BC31" t="s">
        <v>729</v>
      </c>
      <c r="BF31">
        <v>28.0</v>
      </c>
      <c r="BG31" t="s">
        <v>522</v>
      </c>
      <c r="BH31">
        <v>29.0</v>
      </c>
      <c r="BI31" t="s">
        <v>730</v>
      </c>
      <c r="BJ31">
        <v>30.0</v>
      </c>
      <c r="BK31" t="s">
        <v>731</v>
      </c>
      <c r="BL31">
        <v>31.0</v>
      </c>
      <c r="BM31" t="s">
        <v>732</v>
      </c>
      <c r="BN31">
        <v>32.0</v>
      </c>
      <c r="BO31" t="s">
        <v>733</v>
      </c>
    </row>
    <row r="32" ht="15.75" customHeight="1">
      <c r="A32">
        <v>31.0</v>
      </c>
      <c r="B32" t="s">
        <v>33</v>
      </c>
      <c r="L32">
        <v>5.0</v>
      </c>
      <c r="M32" t="s">
        <v>734</v>
      </c>
      <c r="P32">
        <v>7.0</v>
      </c>
      <c r="Q32" t="s">
        <v>735</v>
      </c>
      <c r="R32">
        <v>8.0</v>
      </c>
      <c r="S32" t="s">
        <v>12</v>
      </c>
      <c r="V32">
        <v>10.0</v>
      </c>
      <c r="W32" t="s">
        <v>736</v>
      </c>
      <c r="X32">
        <v>11.0</v>
      </c>
      <c r="Y32" t="s">
        <v>737</v>
      </c>
      <c r="Z32">
        <v>12.0</v>
      </c>
      <c r="AA32" t="s">
        <v>738</v>
      </c>
      <c r="AB32">
        <v>13.0</v>
      </c>
      <c r="AC32" t="s">
        <v>739</v>
      </c>
      <c r="AD32">
        <v>14.0</v>
      </c>
      <c r="AE32" t="s">
        <v>740</v>
      </c>
      <c r="AF32">
        <v>15.0</v>
      </c>
      <c r="AG32" t="s">
        <v>741</v>
      </c>
      <c r="AH32">
        <v>16.0</v>
      </c>
      <c r="AI32" t="s">
        <v>742</v>
      </c>
      <c r="AJ32">
        <v>17.0</v>
      </c>
      <c r="AK32" t="s">
        <v>743</v>
      </c>
      <c r="AN32">
        <v>19.0</v>
      </c>
      <c r="AO32" t="s">
        <v>744</v>
      </c>
      <c r="AP32">
        <v>20.0</v>
      </c>
      <c r="AQ32" t="s">
        <v>745</v>
      </c>
      <c r="AR32">
        <v>21.0</v>
      </c>
      <c r="AS32" t="s">
        <v>746</v>
      </c>
      <c r="AX32">
        <v>24.0</v>
      </c>
      <c r="AY32" t="s">
        <v>26</v>
      </c>
      <c r="BB32">
        <v>26.0</v>
      </c>
      <c r="BC32" t="s">
        <v>747</v>
      </c>
      <c r="BF32">
        <v>28.0</v>
      </c>
      <c r="BG32" t="s">
        <v>748</v>
      </c>
      <c r="BH32">
        <v>29.0</v>
      </c>
      <c r="BI32" t="s">
        <v>749</v>
      </c>
      <c r="BJ32">
        <v>30.0</v>
      </c>
      <c r="BK32" t="s">
        <v>750</v>
      </c>
      <c r="BL32">
        <v>31.0</v>
      </c>
      <c r="BM32" t="s">
        <v>751</v>
      </c>
      <c r="BN32">
        <v>32.0</v>
      </c>
      <c r="BO32" t="s">
        <v>752</v>
      </c>
    </row>
    <row r="33" ht="15.75" customHeight="1">
      <c r="A33">
        <v>32.0</v>
      </c>
      <c r="B33" t="s">
        <v>34</v>
      </c>
      <c r="L33">
        <v>5.0</v>
      </c>
      <c r="M33" t="s">
        <v>753</v>
      </c>
      <c r="P33">
        <v>7.0</v>
      </c>
      <c r="Q33" t="s">
        <v>754</v>
      </c>
      <c r="R33">
        <v>8.0</v>
      </c>
      <c r="S33" t="s">
        <v>755</v>
      </c>
      <c r="V33">
        <v>10.0</v>
      </c>
      <c r="W33" t="s">
        <v>756</v>
      </c>
      <c r="X33">
        <v>11.0</v>
      </c>
      <c r="Y33" t="s">
        <v>757</v>
      </c>
      <c r="Z33">
        <v>12.0</v>
      </c>
      <c r="AA33" t="s">
        <v>758</v>
      </c>
      <c r="AB33">
        <v>13.0</v>
      </c>
      <c r="AC33" t="s">
        <v>759</v>
      </c>
      <c r="AD33">
        <v>14.0</v>
      </c>
      <c r="AE33" t="s">
        <v>760</v>
      </c>
      <c r="AF33">
        <v>15.0</v>
      </c>
      <c r="AG33" t="s">
        <v>761</v>
      </c>
      <c r="AH33">
        <v>16.0</v>
      </c>
      <c r="AI33" t="s">
        <v>762</v>
      </c>
      <c r="AJ33">
        <v>17.0</v>
      </c>
      <c r="AK33" t="s">
        <v>763</v>
      </c>
      <c r="AN33">
        <v>19.0</v>
      </c>
      <c r="AO33" t="s">
        <v>764</v>
      </c>
      <c r="AP33">
        <v>20.0</v>
      </c>
      <c r="AQ33" t="s">
        <v>765</v>
      </c>
      <c r="AR33">
        <v>21.0</v>
      </c>
      <c r="AS33" t="s">
        <v>766</v>
      </c>
      <c r="AX33">
        <v>24.0</v>
      </c>
      <c r="AY33" t="s">
        <v>767</v>
      </c>
      <c r="BB33">
        <v>26.0</v>
      </c>
      <c r="BC33" t="s">
        <v>768</v>
      </c>
      <c r="BF33">
        <v>28.0</v>
      </c>
      <c r="BG33" t="s">
        <v>770</v>
      </c>
      <c r="BH33">
        <v>29.0</v>
      </c>
      <c r="BI33" t="s">
        <v>771</v>
      </c>
      <c r="BJ33">
        <v>30.0</v>
      </c>
      <c r="BK33" t="s">
        <v>772</v>
      </c>
      <c r="BL33">
        <v>31.0</v>
      </c>
      <c r="BM33" t="s">
        <v>773</v>
      </c>
      <c r="BN33">
        <v>32.0</v>
      </c>
      <c r="BO33" t="s">
        <v>774</v>
      </c>
    </row>
    <row r="34" ht="15.75" customHeight="1">
      <c r="L34">
        <v>5.0</v>
      </c>
      <c r="M34" t="s">
        <v>775</v>
      </c>
      <c r="P34">
        <v>7.0</v>
      </c>
      <c r="Q34" t="s">
        <v>776</v>
      </c>
      <c r="R34">
        <v>8.0</v>
      </c>
      <c r="S34" t="s">
        <v>777</v>
      </c>
      <c r="V34">
        <v>10.0</v>
      </c>
      <c r="W34" t="s">
        <v>778</v>
      </c>
      <c r="X34">
        <v>11.0</v>
      </c>
      <c r="Y34" t="s">
        <v>779</v>
      </c>
      <c r="Z34">
        <v>12.0</v>
      </c>
      <c r="AA34" t="s">
        <v>780</v>
      </c>
      <c r="AB34">
        <v>13.0</v>
      </c>
      <c r="AC34" t="s">
        <v>781</v>
      </c>
      <c r="AD34">
        <v>14.0</v>
      </c>
      <c r="AE34" t="s">
        <v>525</v>
      </c>
      <c r="AF34">
        <v>15.0</v>
      </c>
      <c r="AG34" t="s">
        <v>782</v>
      </c>
      <c r="AH34">
        <v>16.0</v>
      </c>
      <c r="AI34" t="s">
        <v>783</v>
      </c>
      <c r="AJ34">
        <v>17.0</v>
      </c>
      <c r="AK34" t="s">
        <v>784</v>
      </c>
      <c r="AN34">
        <v>19.0</v>
      </c>
      <c r="AO34" t="s">
        <v>785</v>
      </c>
      <c r="AP34">
        <v>20.0</v>
      </c>
      <c r="AQ34" t="s">
        <v>786</v>
      </c>
      <c r="AR34">
        <v>21.0</v>
      </c>
      <c r="AS34" t="s">
        <v>787</v>
      </c>
      <c r="AX34">
        <v>24.0</v>
      </c>
      <c r="AY34" t="s">
        <v>788</v>
      </c>
      <c r="BB34">
        <v>26.0</v>
      </c>
      <c r="BC34" t="s">
        <v>789</v>
      </c>
      <c r="BF34">
        <v>28.0</v>
      </c>
      <c r="BG34" t="s">
        <v>790</v>
      </c>
      <c r="BH34">
        <v>29.0</v>
      </c>
      <c r="BI34" t="s">
        <v>791</v>
      </c>
      <c r="BJ34">
        <v>30.0</v>
      </c>
      <c r="BK34" t="s">
        <v>792</v>
      </c>
      <c r="BL34">
        <v>31.0</v>
      </c>
      <c r="BM34" t="s">
        <v>793</v>
      </c>
      <c r="BN34">
        <v>32.0</v>
      </c>
      <c r="BO34" t="s">
        <v>19</v>
      </c>
    </row>
    <row r="35" ht="15.75" customHeight="1">
      <c r="L35">
        <v>5.0</v>
      </c>
      <c r="M35" t="s">
        <v>794</v>
      </c>
      <c r="P35">
        <v>7.0</v>
      </c>
      <c r="Q35" t="s">
        <v>795</v>
      </c>
      <c r="R35">
        <v>8.0</v>
      </c>
      <c r="S35" t="s">
        <v>796</v>
      </c>
      <c r="V35">
        <v>10.0</v>
      </c>
      <c r="W35" t="s">
        <v>797</v>
      </c>
      <c r="X35">
        <v>11.0</v>
      </c>
      <c r="Y35" t="s">
        <v>207</v>
      </c>
      <c r="Z35">
        <v>12.0</v>
      </c>
      <c r="AA35" t="s">
        <v>798</v>
      </c>
      <c r="AB35">
        <v>13.0</v>
      </c>
      <c r="AC35" t="s">
        <v>799</v>
      </c>
      <c r="AD35">
        <v>14.0</v>
      </c>
      <c r="AE35" t="s">
        <v>800</v>
      </c>
      <c r="AF35">
        <v>15.0</v>
      </c>
      <c r="AG35" t="s">
        <v>801</v>
      </c>
      <c r="AH35">
        <v>16.0</v>
      </c>
      <c r="AI35" t="s">
        <v>802</v>
      </c>
      <c r="AJ35">
        <v>17.0</v>
      </c>
      <c r="AK35" t="s">
        <v>803</v>
      </c>
      <c r="AN35">
        <v>19.0</v>
      </c>
      <c r="AO35" t="s">
        <v>804</v>
      </c>
      <c r="AP35">
        <v>20.0</v>
      </c>
      <c r="AQ35" t="s">
        <v>805</v>
      </c>
      <c r="AR35">
        <v>21.0</v>
      </c>
      <c r="AS35" t="s">
        <v>806</v>
      </c>
      <c r="AX35">
        <v>24.0</v>
      </c>
      <c r="AY35" t="s">
        <v>807</v>
      </c>
      <c r="BB35">
        <v>26.0</v>
      </c>
      <c r="BC35" t="s">
        <v>808</v>
      </c>
      <c r="BF35">
        <v>28.0</v>
      </c>
      <c r="BG35" t="s">
        <v>809</v>
      </c>
      <c r="BH35">
        <v>29.0</v>
      </c>
      <c r="BI35" t="s">
        <v>810</v>
      </c>
      <c r="BJ35">
        <v>30.0</v>
      </c>
      <c r="BK35" t="s">
        <v>811</v>
      </c>
      <c r="BL35">
        <v>31.0</v>
      </c>
      <c r="BM35" t="s">
        <v>812</v>
      </c>
      <c r="BN35">
        <v>32.0</v>
      </c>
      <c r="BO35" t="s">
        <v>813</v>
      </c>
    </row>
    <row r="36" ht="15.75" customHeight="1">
      <c r="L36">
        <v>5.0</v>
      </c>
      <c r="M36" t="s">
        <v>815</v>
      </c>
      <c r="P36">
        <v>7.0</v>
      </c>
      <c r="Q36" t="s">
        <v>816</v>
      </c>
      <c r="R36">
        <v>8.0</v>
      </c>
      <c r="S36" t="s">
        <v>817</v>
      </c>
      <c r="V36">
        <v>10.0</v>
      </c>
      <c r="W36" t="s">
        <v>818</v>
      </c>
      <c r="X36">
        <v>11.0</v>
      </c>
      <c r="Y36" t="s">
        <v>819</v>
      </c>
      <c r="Z36">
        <v>12.0</v>
      </c>
      <c r="AA36" t="s">
        <v>820</v>
      </c>
      <c r="AB36">
        <v>13.0</v>
      </c>
      <c r="AC36" t="s">
        <v>821</v>
      </c>
      <c r="AD36">
        <v>14.0</v>
      </c>
      <c r="AE36" t="s">
        <v>822</v>
      </c>
      <c r="AF36">
        <v>15.0</v>
      </c>
      <c r="AG36" t="s">
        <v>823</v>
      </c>
      <c r="AH36">
        <v>16.0</v>
      </c>
      <c r="AI36" t="s">
        <v>824</v>
      </c>
      <c r="AN36">
        <v>19.0</v>
      </c>
      <c r="AO36" t="s">
        <v>825</v>
      </c>
      <c r="AP36">
        <v>20.0</v>
      </c>
      <c r="AQ36" t="s">
        <v>826</v>
      </c>
      <c r="AR36">
        <v>21.0</v>
      </c>
      <c r="AS36" t="s">
        <v>605</v>
      </c>
      <c r="AX36">
        <v>24.0</v>
      </c>
      <c r="AY36" t="s">
        <v>819</v>
      </c>
      <c r="BB36">
        <v>26.0</v>
      </c>
      <c r="BC36" t="s">
        <v>827</v>
      </c>
      <c r="BF36">
        <v>28.0</v>
      </c>
      <c r="BG36" t="s">
        <v>828</v>
      </c>
      <c r="BH36">
        <v>29.0</v>
      </c>
      <c r="BI36" t="s">
        <v>829</v>
      </c>
      <c r="BJ36">
        <v>30.0</v>
      </c>
      <c r="BK36" t="s">
        <v>830</v>
      </c>
      <c r="BL36">
        <v>31.0</v>
      </c>
      <c r="BM36" t="s">
        <v>831</v>
      </c>
      <c r="BN36">
        <v>32.0</v>
      </c>
      <c r="BO36" t="s">
        <v>832</v>
      </c>
    </row>
    <row r="37" ht="15.75" customHeight="1">
      <c r="L37">
        <v>5.0</v>
      </c>
      <c r="M37" t="s">
        <v>833</v>
      </c>
      <c r="P37">
        <v>7.0</v>
      </c>
      <c r="Q37" t="s">
        <v>834</v>
      </c>
      <c r="R37">
        <v>8.0</v>
      </c>
      <c r="S37" t="s">
        <v>401</v>
      </c>
      <c r="V37">
        <v>10.0</v>
      </c>
      <c r="W37" t="s">
        <v>835</v>
      </c>
      <c r="X37">
        <v>11.0</v>
      </c>
      <c r="Y37" t="s">
        <v>836</v>
      </c>
      <c r="Z37">
        <v>12.0</v>
      </c>
      <c r="AA37" t="s">
        <v>837</v>
      </c>
      <c r="AB37">
        <v>13.0</v>
      </c>
      <c r="AC37" t="s">
        <v>838</v>
      </c>
      <c r="AD37">
        <v>14.0</v>
      </c>
      <c r="AE37" t="s">
        <v>839</v>
      </c>
      <c r="AF37">
        <v>15.0</v>
      </c>
      <c r="AG37" t="s">
        <v>840</v>
      </c>
      <c r="AH37">
        <v>16.0</v>
      </c>
      <c r="AI37" t="s">
        <v>13</v>
      </c>
      <c r="AN37">
        <v>19.0</v>
      </c>
      <c r="AO37" t="s">
        <v>841</v>
      </c>
      <c r="AP37">
        <v>20.0</v>
      </c>
      <c r="AQ37" t="s">
        <v>842</v>
      </c>
      <c r="AR37">
        <v>21.0</v>
      </c>
      <c r="AS37" t="s">
        <v>843</v>
      </c>
      <c r="AX37">
        <v>24.0</v>
      </c>
      <c r="AY37" t="s">
        <v>845</v>
      </c>
      <c r="BB37">
        <v>26.0</v>
      </c>
      <c r="BC37" t="s">
        <v>846</v>
      </c>
      <c r="BF37">
        <v>28.0</v>
      </c>
      <c r="BG37" t="s">
        <v>847</v>
      </c>
      <c r="BH37">
        <v>29.0</v>
      </c>
      <c r="BI37" t="s">
        <v>848</v>
      </c>
      <c r="BJ37">
        <v>30.0</v>
      </c>
      <c r="BK37" t="s">
        <v>849</v>
      </c>
      <c r="BL37">
        <v>31.0</v>
      </c>
      <c r="BM37" t="s">
        <v>850</v>
      </c>
      <c r="BN37">
        <v>32.0</v>
      </c>
      <c r="BO37" t="s">
        <v>851</v>
      </c>
    </row>
    <row r="38" ht="15.75" customHeight="1">
      <c r="L38">
        <v>5.0</v>
      </c>
      <c r="M38" t="s">
        <v>852</v>
      </c>
      <c r="P38">
        <v>7.0</v>
      </c>
      <c r="Q38" t="s">
        <v>233</v>
      </c>
      <c r="R38">
        <v>8.0</v>
      </c>
      <c r="S38" t="s">
        <v>424</v>
      </c>
      <c r="V38">
        <v>10.0</v>
      </c>
      <c r="W38" t="s">
        <v>853</v>
      </c>
      <c r="X38">
        <v>11.0</v>
      </c>
      <c r="Y38" t="s">
        <v>854</v>
      </c>
      <c r="Z38">
        <v>12.0</v>
      </c>
      <c r="AA38" t="s">
        <v>855</v>
      </c>
      <c r="AB38">
        <v>13.0</v>
      </c>
      <c r="AC38" t="s">
        <v>856</v>
      </c>
      <c r="AD38">
        <v>14.0</v>
      </c>
      <c r="AE38" t="s">
        <v>857</v>
      </c>
      <c r="AF38">
        <v>15.0</v>
      </c>
      <c r="AG38" t="s">
        <v>188</v>
      </c>
      <c r="AH38">
        <v>16.0</v>
      </c>
      <c r="AI38" t="s">
        <v>859</v>
      </c>
      <c r="AN38">
        <v>19.0</v>
      </c>
      <c r="AO38" t="s">
        <v>695</v>
      </c>
      <c r="AP38">
        <v>20.0</v>
      </c>
      <c r="AQ38" t="s">
        <v>860</v>
      </c>
      <c r="AR38">
        <v>21.0</v>
      </c>
      <c r="AS38" t="s">
        <v>861</v>
      </c>
      <c r="AX38">
        <v>24.0</v>
      </c>
      <c r="AY38" t="s">
        <v>863</v>
      </c>
      <c r="BB38">
        <v>26.0</v>
      </c>
      <c r="BC38" t="s">
        <v>864</v>
      </c>
      <c r="BF38">
        <v>28.0</v>
      </c>
      <c r="BG38" t="s">
        <v>865</v>
      </c>
      <c r="BH38">
        <v>29.0</v>
      </c>
      <c r="BI38" t="s">
        <v>867</v>
      </c>
      <c r="BJ38">
        <v>30.0</v>
      </c>
      <c r="BK38" t="s">
        <v>868</v>
      </c>
      <c r="BL38">
        <v>31.0</v>
      </c>
      <c r="BM38" t="s">
        <v>869</v>
      </c>
      <c r="BN38">
        <v>32.0</v>
      </c>
      <c r="BO38" t="s">
        <v>870</v>
      </c>
    </row>
    <row r="39" ht="15.75" customHeight="1">
      <c r="L39">
        <v>5.0</v>
      </c>
      <c r="M39" t="s">
        <v>871</v>
      </c>
      <c r="P39">
        <v>7.0</v>
      </c>
      <c r="Q39" t="s">
        <v>872</v>
      </c>
      <c r="R39">
        <v>8.0</v>
      </c>
      <c r="S39" t="s">
        <v>873</v>
      </c>
      <c r="V39">
        <v>10.0</v>
      </c>
      <c r="W39" t="s">
        <v>874</v>
      </c>
      <c r="X39">
        <v>11.0</v>
      </c>
      <c r="Y39" t="s">
        <v>875</v>
      </c>
      <c r="Z39">
        <v>12.0</v>
      </c>
      <c r="AA39" t="s">
        <v>876</v>
      </c>
      <c r="AB39">
        <v>13.0</v>
      </c>
      <c r="AC39" t="s">
        <v>877</v>
      </c>
      <c r="AD39">
        <v>14.0</v>
      </c>
      <c r="AE39" t="s">
        <v>878</v>
      </c>
      <c r="AF39">
        <v>15.0</v>
      </c>
      <c r="AG39" t="s">
        <v>879</v>
      </c>
      <c r="AH39">
        <v>16.0</v>
      </c>
      <c r="AI39" t="s">
        <v>880</v>
      </c>
      <c r="AN39">
        <v>19.0</v>
      </c>
      <c r="AO39" t="s">
        <v>881</v>
      </c>
      <c r="AP39">
        <v>20.0</v>
      </c>
      <c r="AQ39" t="s">
        <v>882</v>
      </c>
      <c r="AR39">
        <v>21.0</v>
      </c>
      <c r="AS39" t="s">
        <v>883</v>
      </c>
      <c r="AX39">
        <v>24.0</v>
      </c>
      <c r="AY39" t="s">
        <v>884</v>
      </c>
      <c r="BB39">
        <v>26.0</v>
      </c>
      <c r="BC39" t="s">
        <v>885</v>
      </c>
      <c r="BF39">
        <v>28.0</v>
      </c>
      <c r="BG39" t="s">
        <v>886</v>
      </c>
      <c r="BH39">
        <v>29.0</v>
      </c>
      <c r="BI39" t="s">
        <v>887</v>
      </c>
      <c r="BJ39">
        <v>30.0</v>
      </c>
      <c r="BK39" t="s">
        <v>888</v>
      </c>
      <c r="BL39">
        <v>31.0</v>
      </c>
      <c r="BM39" t="s">
        <v>889</v>
      </c>
      <c r="BN39">
        <v>32.0</v>
      </c>
      <c r="BO39" t="s">
        <v>890</v>
      </c>
    </row>
    <row r="40" ht="15.75" customHeight="1">
      <c r="L40">
        <v>5.0</v>
      </c>
      <c r="M40" t="s">
        <v>891</v>
      </c>
      <c r="P40">
        <v>7.0</v>
      </c>
      <c r="Q40" t="s">
        <v>892</v>
      </c>
      <c r="R40">
        <v>8.0</v>
      </c>
      <c r="S40" t="s">
        <v>893</v>
      </c>
      <c r="V40">
        <v>10.0</v>
      </c>
      <c r="W40" t="s">
        <v>894</v>
      </c>
      <c r="X40">
        <v>11.0</v>
      </c>
      <c r="Y40" t="s">
        <v>895</v>
      </c>
      <c r="Z40">
        <v>12.0</v>
      </c>
      <c r="AA40" t="s">
        <v>896</v>
      </c>
      <c r="AB40">
        <v>13.0</v>
      </c>
      <c r="AC40" t="s">
        <v>897</v>
      </c>
      <c r="AD40">
        <v>14.0</v>
      </c>
      <c r="AE40" t="s">
        <v>372</v>
      </c>
      <c r="AF40">
        <v>15.0</v>
      </c>
      <c r="AG40" t="s">
        <v>898</v>
      </c>
      <c r="AH40">
        <v>16.0</v>
      </c>
      <c r="AI40" t="s">
        <v>899</v>
      </c>
      <c r="AN40">
        <v>19.0</v>
      </c>
      <c r="AO40" t="s">
        <v>900</v>
      </c>
      <c r="AP40">
        <v>20.0</v>
      </c>
      <c r="AQ40" t="s">
        <v>901</v>
      </c>
      <c r="AR40">
        <v>21.0</v>
      </c>
      <c r="AS40" t="s">
        <v>902</v>
      </c>
      <c r="AX40">
        <v>24.0</v>
      </c>
      <c r="AY40" t="s">
        <v>903</v>
      </c>
      <c r="BB40">
        <v>26.0</v>
      </c>
      <c r="BC40" t="s">
        <v>904</v>
      </c>
      <c r="BF40">
        <v>28.0</v>
      </c>
      <c r="BG40" t="s">
        <v>905</v>
      </c>
      <c r="BH40">
        <v>29.0</v>
      </c>
      <c r="BI40" t="s">
        <v>906</v>
      </c>
      <c r="BJ40">
        <v>30.0</v>
      </c>
      <c r="BK40" t="s">
        <v>907</v>
      </c>
      <c r="BL40">
        <v>31.0</v>
      </c>
      <c r="BM40" t="s">
        <v>908</v>
      </c>
      <c r="BN40">
        <v>32.0</v>
      </c>
      <c r="BO40" t="s">
        <v>909</v>
      </c>
    </row>
    <row r="41" ht="15.75" customHeight="1">
      <c r="P41">
        <v>7.0</v>
      </c>
      <c r="Q41" t="s">
        <v>910</v>
      </c>
      <c r="R41">
        <v>8.0</v>
      </c>
      <c r="S41" t="s">
        <v>911</v>
      </c>
      <c r="V41">
        <v>10.0</v>
      </c>
      <c r="W41" t="s">
        <v>912</v>
      </c>
      <c r="X41">
        <v>11.0</v>
      </c>
      <c r="Y41" t="s">
        <v>913</v>
      </c>
      <c r="Z41">
        <v>12.0</v>
      </c>
      <c r="AA41" t="s">
        <v>914</v>
      </c>
      <c r="AB41">
        <v>13.0</v>
      </c>
      <c r="AC41" t="s">
        <v>915</v>
      </c>
      <c r="AD41">
        <v>14.0</v>
      </c>
      <c r="AE41" t="s">
        <v>916</v>
      </c>
      <c r="AF41">
        <v>15.0</v>
      </c>
      <c r="AG41" t="s">
        <v>917</v>
      </c>
      <c r="AH41">
        <v>16.0</v>
      </c>
      <c r="AI41" t="s">
        <v>918</v>
      </c>
      <c r="AN41">
        <v>19.0</v>
      </c>
      <c r="AO41" t="s">
        <v>919</v>
      </c>
      <c r="AP41">
        <v>20.0</v>
      </c>
      <c r="AQ41" t="s">
        <v>920</v>
      </c>
      <c r="AR41">
        <v>21.0</v>
      </c>
      <c r="AS41" t="s">
        <v>921</v>
      </c>
      <c r="AX41">
        <v>24.0</v>
      </c>
      <c r="AY41" t="s">
        <v>922</v>
      </c>
      <c r="BB41">
        <v>26.0</v>
      </c>
      <c r="BC41" t="s">
        <v>923</v>
      </c>
      <c r="BF41">
        <v>28.0</v>
      </c>
      <c r="BG41" t="s">
        <v>924</v>
      </c>
      <c r="BH41">
        <v>29.0</v>
      </c>
      <c r="BI41" t="s">
        <v>925</v>
      </c>
      <c r="BJ41">
        <v>30.0</v>
      </c>
      <c r="BK41" t="s">
        <v>926</v>
      </c>
      <c r="BL41">
        <v>31.0</v>
      </c>
      <c r="BM41" t="s">
        <v>927</v>
      </c>
      <c r="BN41">
        <v>32.0</v>
      </c>
      <c r="BO41" t="s">
        <v>928</v>
      </c>
    </row>
    <row r="42" ht="15.75" customHeight="1">
      <c r="P42">
        <v>7.0</v>
      </c>
      <c r="Q42" t="s">
        <v>929</v>
      </c>
      <c r="R42">
        <v>8.0</v>
      </c>
      <c r="S42" t="s">
        <v>930</v>
      </c>
      <c r="X42">
        <v>11.0</v>
      </c>
      <c r="Y42" t="s">
        <v>931</v>
      </c>
      <c r="Z42">
        <v>12.0</v>
      </c>
      <c r="AA42" t="s">
        <v>932</v>
      </c>
      <c r="AB42">
        <v>13.0</v>
      </c>
      <c r="AC42" t="s">
        <v>934</v>
      </c>
      <c r="AD42">
        <v>14.0</v>
      </c>
      <c r="AE42" t="s">
        <v>935</v>
      </c>
      <c r="AF42">
        <v>15.0</v>
      </c>
      <c r="AG42" t="s">
        <v>936</v>
      </c>
      <c r="AH42">
        <v>16.0</v>
      </c>
      <c r="AI42" t="s">
        <v>937</v>
      </c>
      <c r="AN42">
        <v>19.0</v>
      </c>
      <c r="AO42" t="s">
        <v>938</v>
      </c>
      <c r="AP42">
        <v>20.0</v>
      </c>
      <c r="AQ42" t="s">
        <v>939</v>
      </c>
      <c r="AR42">
        <v>21.0</v>
      </c>
      <c r="AS42" t="s">
        <v>940</v>
      </c>
      <c r="AX42">
        <v>24.0</v>
      </c>
      <c r="AY42" t="s">
        <v>941</v>
      </c>
      <c r="BB42">
        <v>26.0</v>
      </c>
      <c r="BC42" t="s">
        <v>628</v>
      </c>
      <c r="BF42">
        <v>28.0</v>
      </c>
      <c r="BG42" t="s">
        <v>942</v>
      </c>
      <c r="BH42">
        <v>29.0</v>
      </c>
      <c r="BI42" t="s">
        <v>943</v>
      </c>
      <c r="BJ42">
        <v>30.0</v>
      </c>
      <c r="BK42" t="s">
        <v>944</v>
      </c>
      <c r="BL42">
        <v>31.0</v>
      </c>
      <c r="BM42" t="s">
        <v>945</v>
      </c>
      <c r="BN42">
        <v>32.0</v>
      </c>
      <c r="BO42" t="s">
        <v>946</v>
      </c>
    </row>
    <row r="43" ht="15.75" customHeight="1">
      <c r="P43">
        <v>7.0</v>
      </c>
      <c r="Q43" t="s">
        <v>947</v>
      </c>
      <c r="R43">
        <v>8.0</v>
      </c>
      <c r="S43" t="s">
        <v>948</v>
      </c>
      <c r="X43">
        <v>11.0</v>
      </c>
      <c r="Y43" t="s">
        <v>949</v>
      </c>
      <c r="Z43">
        <v>12.0</v>
      </c>
      <c r="AA43" t="s">
        <v>950</v>
      </c>
      <c r="AB43">
        <v>13.0</v>
      </c>
      <c r="AC43" t="s">
        <v>951</v>
      </c>
      <c r="AD43">
        <v>14.0</v>
      </c>
      <c r="AE43" t="s">
        <v>952</v>
      </c>
      <c r="AF43">
        <v>15.0</v>
      </c>
      <c r="AG43" t="s">
        <v>953</v>
      </c>
      <c r="AH43">
        <v>16.0</v>
      </c>
      <c r="AI43" t="s">
        <v>954</v>
      </c>
      <c r="AN43">
        <v>19.0</v>
      </c>
      <c r="AO43" t="s">
        <v>955</v>
      </c>
      <c r="AP43">
        <v>20.0</v>
      </c>
      <c r="AQ43" t="s">
        <v>956</v>
      </c>
      <c r="AR43">
        <v>21.0</v>
      </c>
      <c r="AS43" t="s">
        <v>957</v>
      </c>
      <c r="AX43">
        <v>24.0</v>
      </c>
      <c r="AY43" t="s">
        <v>958</v>
      </c>
      <c r="BB43">
        <v>26.0</v>
      </c>
      <c r="BC43" t="s">
        <v>959</v>
      </c>
      <c r="BF43">
        <v>28.0</v>
      </c>
      <c r="BG43" t="s">
        <v>960</v>
      </c>
      <c r="BH43">
        <v>29.0</v>
      </c>
      <c r="BI43" t="s">
        <v>961</v>
      </c>
      <c r="BJ43">
        <v>30.0</v>
      </c>
      <c r="BK43" t="s">
        <v>962</v>
      </c>
      <c r="BL43">
        <v>31.0</v>
      </c>
      <c r="BM43" t="s">
        <v>963</v>
      </c>
      <c r="BN43">
        <v>32.0</v>
      </c>
      <c r="BO43" t="s">
        <v>964</v>
      </c>
    </row>
    <row r="44" ht="15.75" customHeight="1">
      <c r="B44" t="s">
        <v>965</v>
      </c>
      <c r="E44" t="s">
        <v>966</v>
      </c>
      <c r="P44">
        <v>7.0</v>
      </c>
      <c r="Q44" t="s">
        <v>967</v>
      </c>
      <c r="R44">
        <v>8.0</v>
      </c>
      <c r="S44" t="s">
        <v>968</v>
      </c>
      <c r="X44">
        <v>11.0</v>
      </c>
      <c r="Y44" t="s">
        <v>969</v>
      </c>
      <c r="Z44">
        <v>12.0</v>
      </c>
      <c r="AA44" t="s">
        <v>970</v>
      </c>
      <c r="AB44">
        <v>13.0</v>
      </c>
      <c r="AC44" t="s">
        <v>971</v>
      </c>
      <c r="AD44">
        <v>14.0</v>
      </c>
      <c r="AE44" t="s">
        <v>972</v>
      </c>
      <c r="AF44">
        <v>15.0</v>
      </c>
      <c r="AG44" t="s">
        <v>973</v>
      </c>
      <c r="AH44">
        <v>16.0</v>
      </c>
      <c r="AI44" t="s">
        <v>974</v>
      </c>
      <c r="AN44">
        <v>19.0</v>
      </c>
      <c r="AO44" t="s">
        <v>975</v>
      </c>
      <c r="AP44">
        <v>20.0</v>
      </c>
      <c r="AQ44" t="s">
        <v>976</v>
      </c>
      <c r="AR44">
        <v>21.0</v>
      </c>
      <c r="AS44" t="s">
        <v>977</v>
      </c>
      <c r="AX44">
        <v>24.0</v>
      </c>
      <c r="AY44" t="s">
        <v>978</v>
      </c>
      <c r="BB44">
        <v>26.0</v>
      </c>
      <c r="BC44" t="s">
        <v>979</v>
      </c>
      <c r="BF44">
        <v>28.0</v>
      </c>
      <c r="BG44" t="s">
        <v>980</v>
      </c>
      <c r="BH44">
        <v>29.0</v>
      </c>
      <c r="BI44" t="s">
        <v>981</v>
      </c>
      <c r="BJ44">
        <v>30.0</v>
      </c>
      <c r="BK44" t="s">
        <v>982</v>
      </c>
      <c r="BL44">
        <v>31.0</v>
      </c>
      <c r="BM44" t="s">
        <v>983</v>
      </c>
      <c r="BN44">
        <v>32.0</v>
      </c>
      <c r="BO44" t="s">
        <v>984</v>
      </c>
    </row>
    <row r="45" ht="15.75" customHeight="1">
      <c r="B45" t="s">
        <v>985</v>
      </c>
      <c r="E45">
        <v>2017.0</v>
      </c>
      <c r="P45">
        <v>7.0</v>
      </c>
      <c r="Q45" t="s">
        <v>986</v>
      </c>
      <c r="R45">
        <v>8.0</v>
      </c>
      <c r="S45" t="s">
        <v>987</v>
      </c>
      <c r="X45">
        <v>11.0</v>
      </c>
      <c r="Y45" t="s">
        <v>960</v>
      </c>
      <c r="Z45">
        <v>12.0</v>
      </c>
      <c r="AA45" t="s">
        <v>988</v>
      </c>
      <c r="AB45">
        <v>13.0</v>
      </c>
      <c r="AC45" t="s">
        <v>989</v>
      </c>
      <c r="AD45">
        <v>14.0</v>
      </c>
      <c r="AE45" t="s">
        <v>990</v>
      </c>
      <c r="AF45">
        <v>15.0</v>
      </c>
      <c r="AG45" t="s">
        <v>991</v>
      </c>
      <c r="AH45">
        <v>16.0</v>
      </c>
      <c r="AI45" t="s">
        <v>992</v>
      </c>
      <c r="AN45">
        <v>19.0</v>
      </c>
      <c r="AO45" t="s">
        <v>993</v>
      </c>
      <c r="AP45">
        <v>20.0</v>
      </c>
      <c r="AQ45" t="s">
        <v>994</v>
      </c>
      <c r="AR45">
        <v>21.0</v>
      </c>
      <c r="AS45" t="s">
        <v>995</v>
      </c>
      <c r="AX45">
        <v>24.0</v>
      </c>
      <c r="AY45" t="s">
        <v>996</v>
      </c>
      <c r="BB45">
        <v>26.0</v>
      </c>
      <c r="BC45" t="s">
        <v>997</v>
      </c>
      <c r="BF45">
        <v>28.0</v>
      </c>
      <c r="BG45" t="s">
        <v>998</v>
      </c>
      <c r="BH45">
        <v>29.0</v>
      </c>
      <c r="BI45" t="s">
        <v>999</v>
      </c>
      <c r="BJ45">
        <v>30.0</v>
      </c>
      <c r="BK45" t="s">
        <v>1000</v>
      </c>
      <c r="BL45">
        <v>31.0</v>
      </c>
      <c r="BM45" t="s">
        <v>1001</v>
      </c>
      <c r="BN45">
        <v>32.0</v>
      </c>
      <c r="BO45" t="s">
        <v>1002</v>
      </c>
    </row>
    <row r="46" ht="15.75" customHeight="1">
      <c r="B46" t="s">
        <v>1003</v>
      </c>
      <c r="E46">
        <v>2018.0</v>
      </c>
      <c r="P46">
        <v>7.0</v>
      </c>
      <c r="Q46" t="s">
        <v>1004</v>
      </c>
      <c r="R46">
        <v>8.0</v>
      </c>
      <c r="S46" t="s">
        <v>473</v>
      </c>
      <c r="X46">
        <v>11.0</v>
      </c>
      <c r="Y46" t="s">
        <v>980</v>
      </c>
      <c r="Z46">
        <v>12.0</v>
      </c>
      <c r="AA46" t="s">
        <v>1005</v>
      </c>
      <c r="AB46">
        <v>13.0</v>
      </c>
      <c r="AC46" t="s">
        <v>1006</v>
      </c>
      <c r="AD46">
        <v>14.0</v>
      </c>
      <c r="AE46" t="s">
        <v>1007</v>
      </c>
      <c r="AF46">
        <v>15.0</v>
      </c>
      <c r="AG46" t="s">
        <v>1008</v>
      </c>
      <c r="AH46">
        <v>16.0</v>
      </c>
      <c r="AI46" t="s">
        <v>401</v>
      </c>
      <c r="AN46">
        <v>19.0</v>
      </c>
      <c r="AO46" t="s">
        <v>1009</v>
      </c>
      <c r="AP46">
        <v>20.0</v>
      </c>
      <c r="AQ46" t="s">
        <v>1010</v>
      </c>
      <c r="AR46">
        <v>21.0</v>
      </c>
      <c r="AS46" t="s">
        <v>1011</v>
      </c>
      <c r="AX46">
        <v>24.0</v>
      </c>
      <c r="AY46" t="s">
        <v>1012</v>
      </c>
      <c r="BB46">
        <v>26.0</v>
      </c>
      <c r="BC46" t="s">
        <v>1013</v>
      </c>
      <c r="BH46">
        <v>29.0</v>
      </c>
      <c r="BI46" t="s">
        <v>1015</v>
      </c>
      <c r="BJ46">
        <v>30.0</v>
      </c>
      <c r="BK46" t="s">
        <v>1016</v>
      </c>
      <c r="BL46">
        <v>31.0</v>
      </c>
      <c r="BM46" t="s">
        <v>1017</v>
      </c>
      <c r="BN46">
        <v>32.0</v>
      </c>
      <c r="BO46" t="s">
        <v>29</v>
      </c>
    </row>
    <row r="47" ht="15.75" customHeight="1">
      <c r="B47" t="s">
        <v>1018</v>
      </c>
      <c r="E47">
        <v>2019.0</v>
      </c>
      <c r="P47">
        <v>7.0</v>
      </c>
      <c r="Q47" t="s">
        <v>1019</v>
      </c>
      <c r="R47">
        <v>8.0</v>
      </c>
      <c r="S47" t="s">
        <v>1021</v>
      </c>
      <c r="X47">
        <v>11.0</v>
      </c>
      <c r="Y47" t="s">
        <v>1022</v>
      </c>
      <c r="Z47">
        <v>12.0</v>
      </c>
      <c r="AA47" t="s">
        <v>1023</v>
      </c>
      <c r="AB47">
        <v>13.0</v>
      </c>
      <c r="AC47" t="s">
        <v>1024</v>
      </c>
      <c r="AD47">
        <v>14.0</v>
      </c>
      <c r="AE47" t="s">
        <v>1025</v>
      </c>
      <c r="AF47">
        <v>15.0</v>
      </c>
      <c r="AG47" t="s">
        <v>1026</v>
      </c>
      <c r="AH47">
        <v>16.0</v>
      </c>
      <c r="AI47" t="s">
        <v>1027</v>
      </c>
      <c r="AN47">
        <v>19.0</v>
      </c>
      <c r="AO47" t="s">
        <v>1028</v>
      </c>
      <c r="AP47">
        <v>20.0</v>
      </c>
      <c r="AQ47" t="s">
        <v>1029</v>
      </c>
      <c r="AR47">
        <v>21.0</v>
      </c>
      <c r="AS47" t="s">
        <v>1030</v>
      </c>
      <c r="AX47">
        <v>24.0</v>
      </c>
      <c r="AY47" t="s">
        <v>1031</v>
      </c>
      <c r="BB47">
        <v>26.0</v>
      </c>
      <c r="BC47" t="s">
        <v>1032</v>
      </c>
      <c r="BH47">
        <v>29.0</v>
      </c>
      <c r="BI47" t="s">
        <v>1033</v>
      </c>
      <c r="BJ47">
        <v>30.0</v>
      </c>
      <c r="BK47" t="s">
        <v>1034</v>
      </c>
      <c r="BL47">
        <v>31.0</v>
      </c>
      <c r="BM47" t="s">
        <v>1035</v>
      </c>
      <c r="BN47">
        <v>32.0</v>
      </c>
      <c r="BO47" t="s">
        <v>1036</v>
      </c>
    </row>
    <row r="48" ht="15.75" customHeight="1">
      <c r="B48" t="s">
        <v>1037</v>
      </c>
      <c r="E48">
        <v>2020.0</v>
      </c>
      <c r="P48">
        <v>7.0</v>
      </c>
      <c r="Q48" t="s">
        <v>1038</v>
      </c>
      <c r="R48">
        <v>8.0</v>
      </c>
      <c r="S48" t="s">
        <v>19</v>
      </c>
      <c r="X48">
        <v>11.0</v>
      </c>
      <c r="Y48" t="s">
        <v>1040</v>
      </c>
      <c r="Z48">
        <v>12.0</v>
      </c>
      <c r="AA48" t="s">
        <v>1041</v>
      </c>
      <c r="AB48">
        <v>13.0</v>
      </c>
      <c r="AC48" t="s">
        <v>1042</v>
      </c>
      <c r="AD48">
        <v>14.0</v>
      </c>
      <c r="AE48" t="s">
        <v>1043</v>
      </c>
      <c r="AF48">
        <v>15.0</v>
      </c>
      <c r="AG48" t="s">
        <v>1044</v>
      </c>
      <c r="AH48">
        <v>16.0</v>
      </c>
      <c r="AI48" t="s">
        <v>1045</v>
      </c>
      <c r="AN48">
        <v>19.0</v>
      </c>
      <c r="AO48" t="s">
        <v>1046</v>
      </c>
      <c r="AP48">
        <v>20.0</v>
      </c>
      <c r="AQ48" t="s">
        <v>1047</v>
      </c>
      <c r="AR48">
        <v>21.0</v>
      </c>
      <c r="AS48" t="s">
        <v>1048</v>
      </c>
      <c r="AX48">
        <v>24.0</v>
      </c>
      <c r="AY48" t="s">
        <v>1049</v>
      </c>
      <c r="BB48">
        <v>26.0</v>
      </c>
      <c r="BC48" t="s">
        <v>1050</v>
      </c>
      <c r="BH48">
        <v>29.0</v>
      </c>
      <c r="BI48" t="s">
        <v>1051</v>
      </c>
      <c r="BJ48">
        <v>30.0</v>
      </c>
      <c r="BK48" t="s">
        <v>1052</v>
      </c>
      <c r="BL48">
        <v>31.0</v>
      </c>
      <c r="BM48" t="s">
        <v>1053</v>
      </c>
      <c r="BN48">
        <v>32.0</v>
      </c>
      <c r="BO48" t="s">
        <v>1054</v>
      </c>
    </row>
    <row r="49" ht="15.75" customHeight="1">
      <c r="E49">
        <v>2021.0</v>
      </c>
      <c r="P49">
        <v>7.0</v>
      </c>
      <c r="Q49" t="s">
        <v>1055</v>
      </c>
      <c r="R49">
        <v>8.0</v>
      </c>
      <c r="S49" t="s">
        <v>1056</v>
      </c>
      <c r="Z49">
        <v>12.0</v>
      </c>
      <c r="AA49" t="s">
        <v>1057</v>
      </c>
      <c r="AB49">
        <v>13.0</v>
      </c>
      <c r="AC49" t="s">
        <v>1059</v>
      </c>
      <c r="AD49">
        <v>14.0</v>
      </c>
      <c r="AE49" t="s">
        <v>1060</v>
      </c>
      <c r="AF49">
        <v>15.0</v>
      </c>
      <c r="AG49" t="s">
        <v>1061</v>
      </c>
      <c r="AH49">
        <v>16.0</v>
      </c>
      <c r="AI49" t="s">
        <v>424</v>
      </c>
      <c r="AN49">
        <v>19.0</v>
      </c>
      <c r="AO49" t="s">
        <v>1062</v>
      </c>
      <c r="AP49">
        <v>20.0</v>
      </c>
      <c r="AQ49" t="s">
        <v>1063</v>
      </c>
      <c r="AR49">
        <v>21.0</v>
      </c>
      <c r="AS49" t="s">
        <v>1064</v>
      </c>
      <c r="AX49">
        <v>24.0</v>
      </c>
      <c r="AY49" t="s">
        <v>1066</v>
      </c>
      <c r="BB49">
        <v>26.0</v>
      </c>
      <c r="BC49" t="s">
        <v>1067</v>
      </c>
      <c r="BH49">
        <v>29.0</v>
      </c>
      <c r="BI49" t="s">
        <v>1068</v>
      </c>
      <c r="BJ49">
        <v>30.0</v>
      </c>
      <c r="BK49" t="s">
        <v>1069</v>
      </c>
      <c r="BL49">
        <v>31.0</v>
      </c>
      <c r="BM49" t="s">
        <v>1070</v>
      </c>
      <c r="BN49">
        <v>32.0</v>
      </c>
      <c r="BO49" t="s">
        <v>1072</v>
      </c>
    </row>
    <row r="50" ht="15.75" customHeight="1">
      <c r="E50">
        <v>2022.0</v>
      </c>
      <c r="P50">
        <v>7.0</v>
      </c>
      <c r="Q50" t="s">
        <v>1073</v>
      </c>
      <c r="R50">
        <v>8.0</v>
      </c>
      <c r="S50" t="s">
        <v>1075</v>
      </c>
      <c r="Z50">
        <v>12.0</v>
      </c>
      <c r="AA50" t="s">
        <v>1076</v>
      </c>
      <c r="AB50">
        <v>13.0</v>
      </c>
      <c r="AC50" t="s">
        <v>1077</v>
      </c>
      <c r="AD50">
        <v>14.0</v>
      </c>
      <c r="AE50" t="s">
        <v>182</v>
      </c>
      <c r="AF50">
        <v>15.0</v>
      </c>
      <c r="AG50" t="s">
        <v>1079</v>
      </c>
      <c r="AH50">
        <v>16.0</v>
      </c>
      <c r="AI50" t="s">
        <v>1080</v>
      </c>
      <c r="AN50">
        <v>19.0</v>
      </c>
      <c r="AO50" t="s">
        <v>819</v>
      </c>
      <c r="AP50">
        <v>20.0</v>
      </c>
      <c r="AQ50" t="s">
        <v>1081</v>
      </c>
      <c r="AR50">
        <v>21.0</v>
      </c>
      <c r="AS50" t="s">
        <v>1082</v>
      </c>
      <c r="AX50">
        <v>24.0</v>
      </c>
      <c r="AY50" t="s">
        <v>1083</v>
      </c>
      <c r="BB50">
        <v>26.0</v>
      </c>
      <c r="BC50" t="s">
        <v>1084</v>
      </c>
      <c r="BH50">
        <v>29.0</v>
      </c>
      <c r="BI50" t="s">
        <v>1085</v>
      </c>
      <c r="BJ50">
        <v>30.0</v>
      </c>
      <c r="BK50" t="s">
        <v>1086</v>
      </c>
      <c r="BL50">
        <v>31.0</v>
      </c>
      <c r="BM50" t="s">
        <v>1088</v>
      </c>
      <c r="BN50">
        <v>32.0</v>
      </c>
      <c r="BO50" t="s">
        <v>1089</v>
      </c>
    </row>
    <row r="51" ht="15.75" customHeight="1">
      <c r="E51">
        <v>2023.0</v>
      </c>
      <c r="P51">
        <v>7.0</v>
      </c>
      <c r="Q51" t="s">
        <v>1090</v>
      </c>
      <c r="R51">
        <v>8.0</v>
      </c>
      <c r="S51" t="s">
        <v>1091</v>
      </c>
      <c r="Z51">
        <v>12.0</v>
      </c>
      <c r="AA51" t="s">
        <v>1092</v>
      </c>
      <c r="AB51">
        <v>13.0</v>
      </c>
      <c r="AC51" t="s">
        <v>1094</v>
      </c>
      <c r="AD51">
        <v>14.0</v>
      </c>
      <c r="AE51" t="s">
        <v>1095</v>
      </c>
      <c r="AF51">
        <v>15.0</v>
      </c>
      <c r="AG51" t="s">
        <v>1096</v>
      </c>
      <c r="AH51">
        <v>16.0</v>
      </c>
      <c r="AI51" t="s">
        <v>1097</v>
      </c>
      <c r="AN51">
        <v>19.0</v>
      </c>
      <c r="AO51" t="s">
        <v>1098</v>
      </c>
      <c r="AP51">
        <v>20.0</v>
      </c>
      <c r="AQ51" t="s">
        <v>1099</v>
      </c>
      <c r="AR51">
        <v>21.0</v>
      </c>
      <c r="AS51" t="s">
        <v>1100</v>
      </c>
      <c r="AX51">
        <v>24.0</v>
      </c>
      <c r="AY51" t="s">
        <v>1101</v>
      </c>
      <c r="BB51">
        <v>26.0</v>
      </c>
      <c r="BC51" t="s">
        <v>1102</v>
      </c>
      <c r="BH51">
        <v>29.0</v>
      </c>
      <c r="BI51" t="s">
        <v>1104</v>
      </c>
      <c r="BJ51">
        <v>30.0</v>
      </c>
      <c r="BK51" t="s">
        <v>1048</v>
      </c>
      <c r="BL51">
        <v>31.0</v>
      </c>
      <c r="BM51" t="s">
        <v>1105</v>
      </c>
      <c r="BN51">
        <v>32.0</v>
      </c>
      <c r="BO51" t="s">
        <v>1106</v>
      </c>
    </row>
    <row r="52" ht="15.75" customHeight="1">
      <c r="E52">
        <v>2024.0</v>
      </c>
      <c r="P52">
        <v>7.0</v>
      </c>
      <c r="Q52" t="s">
        <v>1107</v>
      </c>
      <c r="R52">
        <v>8.0</v>
      </c>
      <c r="S52" t="s">
        <v>1108</v>
      </c>
      <c r="Z52">
        <v>12.0</v>
      </c>
      <c r="AA52" t="s">
        <v>1110</v>
      </c>
      <c r="AB52">
        <v>13.0</v>
      </c>
      <c r="AC52" t="s">
        <v>1111</v>
      </c>
      <c r="AD52">
        <v>14.0</v>
      </c>
      <c r="AE52" t="s">
        <v>1112</v>
      </c>
      <c r="AF52">
        <v>15.0</v>
      </c>
      <c r="AG52" t="s">
        <v>1113</v>
      </c>
      <c r="AH52">
        <v>16.0</v>
      </c>
      <c r="AI52" t="s">
        <v>1114</v>
      </c>
      <c r="AN52">
        <v>19.0</v>
      </c>
      <c r="AO52" t="s">
        <v>1115</v>
      </c>
      <c r="AP52">
        <v>20.0</v>
      </c>
      <c r="AQ52" t="s">
        <v>1116</v>
      </c>
      <c r="AR52">
        <v>21.0</v>
      </c>
      <c r="AS52" t="s">
        <v>1118</v>
      </c>
      <c r="AX52">
        <v>24.0</v>
      </c>
      <c r="AY52" t="s">
        <v>1120</v>
      </c>
      <c r="BB52">
        <v>26.0</v>
      </c>
      <c r="BC52" t="s">
        <v>1121</v>
      </c>
      <c r="BH52">
        <v>29.0</v>
      </c>
      <c r="BI52" t="s">
        <v>31</v>
      </c>
      <c r="BJ52">
        <v>30.0</v>
      </c>
      <c r="BK52" t="s">
        <v>1122</v>
      </c>
      <c r="BL52">
        <v>31.0</v>
      </c>
      <c r="BM52" t="s">
        <v>1123</v>
      </c>
      <c r="BN52">
        <v>32.0</v>
      </c>
      <c r="BO52" t="s">
        <v>1124</v>
      </c>
    </row>
    <row r="53" ht="15.75" customHeight="1">
      <c r="E53">
        <v>2025.0</v>
      </c>
      <c r="P53">
        <v>7.0</v>
      </c>
      <c r="Q53" t="s">
        <v>424</v>
      </c>
      <c r="R53">
        <v>8.0</v>
      </c>
      <c r="S53" t="s">
        <v>522</v>
      </c>
      <c r="Z53">
        <v>12.0</v>
      </c>
      <c r="AA53" t="s">
        <v>1126</v>
      </c>
      <c r="AB53">
        <v>13.0</v>
      </c>
      <c r="AC53" t="s">
        <v>1127</v>
      </c>
      <c r="AD53">
        <v>14.0</v>
      </c>
      <c r="AE53" t="s">
        <v>1128</v>
      </c>
      <c r="AF53">
        <v>15.0</v>
      </c>
      <c r="AG53" t="s">
        <v>1129</v>
      </c>
      <c r="AH53">
        <v>16.0</v>
      </c>
      <c r="AI53" t="s">
        <v>555</v>
      </c>
      <c r="AN53">
        <v>19.0</v>
      </c>
      <c r="AO53" t="s">
        <v>1130</v>
      </c>
      <c r="AP53">
        <v>20.0</v>
      </c>
      <c r="AQ53" t="s">
        <v>1131</v>
      </c>
      <c r="AR53">
        <v>21.0</v>
      </c>
      <c r="AS53" t="s">
        <v>440</v>
      </c>
      <c r="AX53">
        <v>24.0</v>
      </c>
      <c r="AY53" t="s">
        <v>1132</v>
      </c>
      <c r="BB53">
        <v>26.0</v>
      </c>
      <c r="BC53" t="s">
        <v>1133</v>
      </c>
      <c r="BH53">
        <v>29.0</v>
      </c>
      <c r="BI53" t="s">
        <v>1134</v>
      </c>
      <c r="BJ53">
        <v>30.0</v>
      </c>
      <c r="BK53" t="s">
        <v>1135</v>
      </c>
      <c r="BL53">
        <v>31.0</v>
      </c>
      <c r="BM53" t="s">
        <v>1136</v>
      </c>
      <c r="BN53">
        <v>32.0</v>
      </c>
      <c r="BO53" t="s">
        <v>1137</v>
      </c>
    </row>
    <row r="54" ht="15.75" customHeight="1">
      <c r="E54">
        <v>2026.0</v>
      </c>
      <c r="P54">
        <v>7.0</v>
      </c>
      <c r="Q54" t="s">
        <v>1138</v>
      </c>
      <c r="R54">
        <v>8.0</v>
      </c>
      <c r="S54" t="s">
        <v>1139</v>
      </c>
      <c r="Z54">
        <v>12.0</v>
      </c>
      <c r="AA54" t="s">
        <v>1140</v>
      </c>
      <c r="AB54">
        <v>13.0</v>
      </c>
      <c r="AC54" t="s">
        <v>1141</v>
      </c>
      <c r="AD54">
        <v>14.0</v>
      </c>
      <c r="AE54" t="s">
        <v>1142</v>
      </c>
      <c r="AF54">
        <v>15.0</v>
      </c>
      <c r="AG54" t="s">
        <v>65</v>
      </c>
      <c r="AH54">
        <v>16.0</v>
      </c>
      <c r="AI54" t="s">
        <v>229</v>
      </c>
      <c r="AP54">
        <v>20.0</v>
      </c>
      <c r="AQ54" t="s">
        <v>1143</v>
      </c>
      <c r="AR54">
        <v>21.0</v>
      </c>
      <c r="AS54" t="s">
        <v>1144</v>
      </c>
      <c r="AX54">
        <v>24.0</v>
      </c>
      <c r="AY54" t="s">
        <v>1145</v>
      </c>
      <c r="BB54">
        <v>26.0</v>
      </c>
      <c r="BC54" t="s">
        <v>647</v>
      </c>
      <c r="BH54">
        <v>29.0</v>
      </c>
      <c r="BI54" t="s">
        <v>1146</v>
      </c>
      <c r="BJ54">
        <v>30.0</v>
      </c>
      <c r="BK54" t="s">
        <v>1148</v>
      </c>
      <c r="BL54">
        <v>31.0</v>
      </c>
      <c r="BM54" t="s">
        <v>1149</v>
      </c>
      <c r="BN54">
        <v>32.0</v>
      </c>
      <c r="BO54" t="s">
        <v>1150</v>
      </c>
    </row>
    <row r="55" ht="15.75" customHeight="1">
      <c r="E55">
        <v>2027.0</v>
      </c>
      <c r="P55">
        <v>7.0</v>
      </c>
      <c r="Q55" t="s">
        <v>1151</v>
      </c>
      <c r="R55">
        <v>8.0</v>
      </c>
      <c r="S55" t="s">
        <v>1152</v>
      </c>
      <c r="Z55">
        <v>12.0</v>
      </c>
      <c r="AA55" t="s">
        <v>1154</v>
      </c>
      <c r="AB55">
        <v>13.0</v>
      </c>
      <c r="AC55" t="s">
        <v>1155</v>
      </c>
      <c r="AD55">
        <v>14.0</v>
      </c>
      <c r="AE55" t="s">
        <v>1156</v>
      </c>
      <c r="AF55">
        <v>15.0</v>
      </c>
      <c r="AG55" t="s">
        <v>1157</v>
      </c>
      <c r="AH55">
        <v>16.0</v>
      </c>
      <c r="AI55" t="s">
        <v>1158</v>
      </c>
      <c r="AP55">
        <v>20.0</v>
      </c>
      <c r="AQ55" t="s">
        <v>1160</v>
      </c>
      <c r="AR55">
        <v>21.0</v>
      </c>
      <c r="AS55" t="s">
        <v>741</v>
      </c>
      <c r="AX55">
        <v>24.0</v>
      </c>
      <c r="AY55" t="s">
        <v>1161</v>
      </c>
      <c r="BB55">
        <v>26.0</v>
      </c>
      <c r="BC55" t="s">
        <v>466</v>
      </c>
      <c r="BH55">
        <v>29.0</v>
      </c>
      <c r="BI55" t="s">
        <v>1162</v>
      </c>
      <c r="BJ55">
        <v>30.0</v>
      </c>
      <c r="BK55" t="s">
        <v>1163</v>
      </c>
      <c r="BL55">
        <v>31.0</v>
      </c>
      <c r="BM55" t="s">
        <v>1164</v>
      </c>
      <c r="BN55">
        <v>32.0</v>
      </c>
      <c r="BO55" t="s">
        <v>1166</v>
      </c>
    </row>
    <row r="56" ht="15.75" customHeight="1">
      <c r="E56">
        <v>2028.0</v>
      </c>
      <c r="P56">
        <v>7.0</v>
      </c>
      <c r="Q56" t="s">
        <v>1167</v>
      </c>
      <c r="R56">
        <v>8.0</v>
      </c>
      <c r="S56" t="s">
        <v>1168</v>
      </c>
      <c r="Z56">
        <v>12.0</v>
      </c>
      <c r="AA56" t="s">
        <v>1169</v>
      </c>
      <c r="AB56">
        <v>13.0</v>
      </c>
      <c r="AC56" t="s">
        <v>1170</v>
      </c>
      <c r="AD56">
        <v>14.0</v>
      </c>
      <c r="AE56" t="s">
        <v>1171</v>
      </c>
      <c r="AF56">
        <v>15.0</v>
      </c>
      <c r="AG56" t="s">
        <v>1173</v>
      </c>
      <c r="AH56">
        <v>16.0</v>
      </c>
      <c r="AI56" t="s">
        <v>1174</v>
      </c>
      <c r="AP56">
        <v>20.0</v>
      </c>
      <c r="AQ56" t="s">
        <v>1175</v>
      </c>
      <c r="AR56">
        <v>21.0</v>
      </c>
      <c r="AS56" t="s">
        <v>1176</v>
      </c>
      <c r="AX56">
        <v>24.0</v>
      </c>
      <c r="AY56" t="s">
        <v>1177</v>
      </c>
      <c r="BB56">
        <v>26.0</v>
      </c>
      <c r="BC56" t="s">
        <v>1178</v>
      </c>
      <c r="BH56">
        <v>29.0</v>
      </c>
      <c r="BI56" t="s">
        <v>1179</v>
      </c>
      <c r="BJ56">
        <v>30.0</v>
      </c>
      <c r="BK56" t="s">
        <v>1180</v>
      </c>
      <c r="BL56">
        <v>31.0</v>
      </c>
      <c r="BM56" t="s">
        <v>1181</v>
      </c>
      <c r="BN56">
        <v>32.0</v>
      </c>
      <c r="BO56" t="s">
        <v>1182</v>
      </c>
    </row>
    <row r="57" ht="15.75" customHeight="1">
      <c r="E57">
        <v>2029.0</v>
      </c>
      <c r="P57">
        <v>7.0</v>
      </c>
      <c r="Q57" t="s">
        <v>1183</v>
      </c>
      <c r="R57">
        <v>8.0</v>
      </c>
      <c r="S57" t="s">
        <v>1184</v>
      </c>
      <c r="Z57">
        <v>12.0</v>
      </c>
      <c r="AA57" t="s">
        <v>1185</v>
      </c>
      <c r="AB57">
        <v>13.0</v>
      </c>
      <c r="AC57" t="s">
        <v>1186</v>
      </c>
      <c r="AD57">
        <v>14.0</v>
      </c>
      <c r="AE57" t="s">
        <v>1187</v>
      </c>
      <c r="AF57">
        <v>15.0</v>
      </c>
      <c r="AG57" t="s">
        <v>1188</v>
      </c>
      <c r="AH57">
        <v>16.0</v>
      </c>
      <c r="AI57" t="s">
        <v>1189</v>
      </c>
      <c r="AP57">
        <v>20.0</v>
      </c>
      <c r="AQ57" t="s">
        <v>1190</v>
      </c>
      <c r="AR57">
        <v>21.0</v>
      </c>
      <c r="AS57" t="s">
        <v>1191</v>
      </c>
      <c r="AX57">
        <v>24.0</v>
      </c>
      <c r="AY57" t="s">
        <v>1192</v>
      </c>
      <c r="BB57">
        <v>26.0</v>
      </c>
      <c r="BC57" t="s">
        <v>1193</v>
      </c>
      <c r="BH57">
        <v>29.0</v>
      </c>
      <c r="BI57" t="s">
        <v>1194</v>
      </c>
      <c r="BJ57">
        <v>30.0</v>
      </c>
      <c r="BK57" t="s">
        <v>1195</v>
      </c>
      <c r="BL57">
        <v>31.0</v>
      </c>
      <c r="BM57" t="s">
        <v>1196</v>
      </c>
      <c r="BN57">
        <v>32.0</v>
      </c>
      <c r="BO57" t="s">
        <v>1197</v>
      </c>
    </row>
    <row r="58" ht="15.75" customHeight="1">
      <c r="E58">
        <v>2030.0</v>
      </c>
      <c r="P58">
        <v>7.0</v>
      </c>
      <c r="Q58" t="s">
        <v>1198</v>
      </c>
      <c r="R58">
        <v>8.0</v>
      </c>
      <c r="S58" t="s">
        <v>466</v>
      </c>
      <c r="Z58">
        <v>12.0</v>
      </c>
      <c r="AA58" t="s">
        <v>1199</v>
      </c>
      <c r="AB58">
        <v>13.0</v>
      </c>
      <c r="AC58" t="s">
        <v>1200</v>
      </c>
      <c r="AD58">
        <v>14.0</v>
      </c>
      <c r="AE58" t="s">
        <v>1201</v>
      </c>
      <c r="AF58">
        <v>15.0</v>
      </c>
      <c r="AG58" t="s">
        <v>695</v>
      </c>
      <c r="AH58">
        <v>16.0</v>
      </c>
      <c r="AI58" t="s">
        <v>1202</v>
      </c>
      <c r="AP58">
        <v>20.0</v>
      </c>
      <c r="AQ58" t="s">
        <v>1203</v>
      </c>
      <c r="AR58">
        <v>21.0</v>
      </c>
      <c r="AS58" t="s">
        <v>1204</v>
      </c>
      <c r="AX58">
        <v>24.0</v>
      </c>
      <c r="AY58" t="s">
        <v>1205</v>
      </c>
      <c r="BB58">
        <v>26.0</v>
      </c>
      <c r="BC58" t="s">
        <v>1206</v>
      </c>
      <c r="BH58">
        <v>29.0</v>
      </c>
      <c r="BI58" t="s">
        <v>1207</v>
      </c>
      <c r="BJ58">
        <v>30.0</v>
      </c>
      <c r="BK58" t="s">
        <v>1208</v>
      </c>
      <c r="BL58">
        <v>31.0</v>
      </c>
      <c r="BM58" t="s">
        <v>1209</v>
      </c>
      <c r="BN58">
        <v>32.0</v>
      </c>
      <c r="BO58" t="s">
        <v>1192</v>
      </c>
    </row>
    <row r="59" ht="15.75" customHeight="1">
      <c r="E59">
        <v>2031.0</v>
      </c>
      <c r="P59">
        <v>7.0</v>
      </c>
      <c r="Q59" t="s">
        <v>1211</v>
      </c>
      <c r="R59">
        <v>8.0</v>
      </c>
      <c r="S59" t="s">
        <v>1212</v>
      </c>
      <c r="Z59">
        <v>12.0</v>
      </c>
      <c r="AA59" t="s">
        <v>1213</v>
      </c>
      <c r="AB59">
        <v>13.0</v>
      </c>
      <c r="AC59" t="s">
        <v>1214</v>
      </c>
      <c r="AD59">
        <v>14.0</v>
      </c>
      <c r="AE59" t="s">
        <v>904</v>
      </c>
      <c r="AF59">
        <v>15.0</v>
      </c>
      <c r="AG59" t="s">
        <v>856</v>
      </c>
      <c r="AH59">
        <v>16.0</v>
      </c>
      <c r="AI59" t="s">
        <v>1215</v>
      </c>
      <c r="AP59">
        <v>20.0</v>
      </c>
      <c r="AQ59" t="s">
        <v>1216</v>
      </c>
      <c r="AR59">
        <v>21.0</v>
      </c>
      <c r="AS59" t="s">
        <v>1217</v>
      </c>
      <c r="AX59">
        <v>24.0</v>
      </c>
      <c r="AY59" t="s">
        <v>1219</v>
      </c>
      <c r="BB59">
        <v>26.0</v>
      </c>
      <c r="BC59" t="s">
        <v>1220</v>
      </c>
      <c r="BH59">
        <v>29.0</v>
      </c>
      <c r="BI59" t="s">
        <v>1221</v>
      </c>
      <c r="BJ59">
        <v>30.0</v>
      </c>
      <c r="BK59" t="s">
        <v>1222</v>
      </c>
      <c r="BL59">
        <v>31.0</v>
      </c>
      <c r="BM59" t="s">
        <v>1223</v>
      </c>
      <c r="BN59">
        <v>32.0</v>
      </c>
      <c r="BO59" t="s">
        <v>1224</v>
      </c>
    </row>
    <row r="60" ht="15.75" customHeight="1">
      <c r="E60">
        <v>2032.0</v>
      </c>
      <c r="P60">
        <v>7.0</v>
      </c>
      <c r="Q60" t="s">
        <v>1225</v>
      </c>
      <c r="R60">
        <v>8.0</v>
      </c>
      <c r="S60" t="s">
        <v>1227</v>
      </c>
      <c r="Z60">
        <v>12.0</v>
      </c>
      <c r="AA60" t="s">
        <v>1228</v>
      </c>
      <c r="AB60">
        <v>13.0</v>
      </c>
      <c r="AC60" t="s">
        <v>1229</v>
      </c>
      <c r="AD60">
        <v>14.0</v>
      </c>
      <c r="AE60" t="s">
        <v>1230</v>
      </c>
      <c r="AF60">
        <v>15.0</v>
      </c>
      <c r="AG60" t="s">
        <v>1231</v>
      </c>
      <c r="AH60">
        <v>16.0</v>
      </c>
      <c r="AI60" t="s">
        <v>19</v>
      </c>
      <c r="AP60">
        <v>20.0</v>
      </c>
      <c r="AQ60" t="s">
        <v>1232</v>
      </c>
      <c r="AR60">
        <v>21.0</v>
      </c>
      <c r="AS60" t="s">
        <v>1233</v>
      </c>
      <c r="AX60">
        <v>24.0</v>
      </c>
      <c r="AY60" t="s">
        <v>891</v>
      </c>
      <c r="BB60">
        <v>26.0</v>
      </c>
      <c r="BC60" t="s">
        <v>1235</v>
      </c>
      <c r="BH60">
        <v>29.0</v>
      </c>
      <c r="BI60" t="s">
        <v>1236</v>
      </c>
      <c r="BJ60">
        <v>30.0</v>
      </c>
      <c r="BK60" t="s">
        <v>1237</v>
      </c>
      <c r="BL60">
        <v>31.0</v>
      </c>
      <c r="BM60" t="s">
        <v>1238</v>
      </c>
      <c r="BN60">
        <v>32.0</v>
      </c>
      <c r="BO60" t="s">
        <v>34</v>
      </c>
    </row>
    <row r="61" ht="15.75" customHeight="1">
      <c r="E61">
        <v>2033.0</v>
      </c>
      <c r="P61">
        <v>7.0</v>
      </c>
      <c r="Q61" t="s">
        <v>1239</v>
      </c>
      <c r="R61">
        <v>8.0</v>
      </c>
      <c r="S61" t="s">
        <v>1240</v>
      </c>
      <c r="Z61">
        <v>12.0</v>
      </c>
      <c r="AA61" t="s">
        <v>1242</v>
      </c>
      <c r="AB61">
        <v>13.0</v>
      </c>
      <c r="AC61" t="s">
        <v>1244</v>
      </c>
      <c r="AD61">
        <v>14.0</v>
      </c>
      <c r="AE61" t="s">
        <v>1246</v>
      </c>
      <c r="AF61">
        <v>15.0</v>
      </c>
      <c r="AG61" t="s">
        <v>19</v>
      </c>
      <c r="AH61">
        <v>16.0</v>
      </c>
      <c r="AI61" t="s">
        <v>1247</v>
      </c>
      <c r="AP61">
        <v>20.0</v>
      </c>
      <c r="AQ61" t="s">
        <v>1248</v>
      </c>
      <c r="AR61">
        <v>21.0</v>
      </c>
      <c r="AS61" t="s">
        <v>1249</v>
      </c>
      <c r="BB61">
        <v>26.0</v>
      </c>
      <c r="BC61" t="s">
        <v>1250</v>
      </c>
      <c r="BH61">
        <v>29.0</v>
      </c>
      <c r="BI61" t="s">
        <v>1251</v>
      </c>
      <c r="BJ61">
        <v>30.0</v>
      </c>
      <c r="BK61" t="s">
        <v>1252</v>
      </c>
      <c r="BL61">
        <v>31.0</v>
      </c>
      <c r="BM61" t="s">
        <v>1253</v>
      </c>
    </row>
    <row r="62" ht="15.75" customHeight="1">
      <c r="E62">
        <v>2034.0</v>
      </c>
      <c r="P62">
        <v>7.0</v>
      </c>
      <c r="Q62" t="s">
        <v>1254</v>
      </c>
      <c r="R62">
        <v>8.0</v>
      </c>
      <c r="S62" t="s">
        <v>1256</v>
      </c>
      <c r="Z62">
        <v>12.0</v>
      </c>
      <c r="AA62" t="s">
        <v>1257</v>
      </c>
      <c r="AB62">
        <v>13.0</v>
      </c>
      <c r="AC62" t="s">
        <v>1258</v>
      </c>
      <c r="AD62">
        <v>14.0</v>
      </c>
      <c r="AE62" t="s">
        <v>1259</v>
      </c>
      <c r="AF62">
        <v>15.0</v>
      </c>
      <c r="AG62" t="s">
        <v>1260</v>
      </c>
      <c r="AH62">
        <v>16.0</v>
      </c>
      <c r="AI62" t="s">
        <v>1261</v>
      </c>
      <c r="AP62">
        <v>20.0</v>
      </c>
      <c r="AQ62" t="s">
        <v>1263</v>
      </c>
      <c r="AR62">
        <v>21.0</v>
      </c>
      <c r="AS62" t="s">
        <v>1264</v>
      </c>
      <c r="BB62">
        <v>26.0</v>
      </c>
      <c r="BC62" t="s">
        <v>1265</v>
      </c>
      <c r="BH62">
        <v>29.0</v>
      </c>
      <c r="BI62" t="s">
        <v>1266</v>
      </c>
      <c r="BJ62">
        <v>30.0</v>
      </c>
      <c r="BK62" t="s">
        <v>1268</v>
      </c>
      <c r="BL62">
        <v>31.0</v>
      </c>
      <c r="BM62" t="s">
        <v>653</v>
      </c>
    </row>
    <row r="63" ht="15.75" customHeight="1">
      <c r="E63">
        <v>2035.0</v>
      </c>
      <c r="P63">
        <v>7.0</v>
      </c>
      <c r="Q63" t="s">
        <v>1269</v>
      </c>
      <c r="R63">
        <v>8.0</v>
      </c>
      <c r="S63" t="s">
        <v>1270</v>
      </c>
      <c r="Z63">
        <v>12.0</v>
      </c>
      <c r="AA63" t="s">
        <v>1271</v>
      </c>
      <c r="AB63">
        <v>13.0</v>
      </c>
      <c r="AC63" t="s">
        <v>1272</v>
      </c>
      <c r="AD63">
        <v>14.0</v>
      </c>
      <c r="AE63" t="s">
        <v>1273</v>
      </c>
      <c r="AF63">
        <v>15.0</v>
      </c>
      <c r="AG63" t="s">
        <v>1275</v>
      </c>
      <c r="AH63">
        <v>16.0</v>
      </c>
      <c r="AI63" t="s">
        <v>1277</v>
      </c>
      <c r="AP63">
        <v>20.0</v>
      </c>
      <c r="AQ63" t="s">
        <v>1278</v>
      </c>
      <c r="AR63">
        <v>21.0</v>
      </c>
      <c r="AS63" t="s">
        <v>1279</v>
      </c>
      <c r="BB63">
        <v>26.0</v>
      </c>
      <c r="BC63" t="s">
        <v>1280</v>
      </c>
      <c r="BJ63">
        <v>30.0</v>
      </c>
      <c r="BK63" t="s">
        <v>1281</v>
      </c>
      <c r="BL63">
        <v>31.0</v>
      </c>
      <c r="BM63" t="s">
        <v>25</v>
      </c>
    </row>
    <row r="64" ht="15.75" customHeight="1">
      <c r="E64">
        <v>2036.0</v>
      </c>
      <c r="P64">
        <v>7.0</v>
      </c>
      <c r="Q64" t="s">
        <v>1282</v>
      </c>
      <c r="R64">
        <v>8.0</v>
      </c>
      <c r="S64" t="s">
        <v>1283</v>
      </c>
      <c r="Z64">
        <v>12.0</v>
      </c>
      <c r="AA64" t="s">
        <v>1284</v>
      </c>
      <c r="AB64">
        <v>13.0</v>
      </c>
      <c r="AC64" t="s">
        <v>1285</v>
      </c>
      <c r="AD64">
        <v>14.0</v>
      </c>
      <c r="AE64" t="s">
        <v>1286</v>
      </c>
      <c r="AF64">
        <v>15.0</v>
      </c>
      <c r="AG64" t="s">
        <v>1288</v>
      </c>
      <c r="AH64">
        <v>16.0</v>
      </c>
      <c r="AI64" t="s">
        <v>1289</v>
      </c>
      <c r="AP64">
        <v>20.0</v>
      </c>
      <c r="AQ64" t="s">
        <v>1290</v>
      </c>
      <c r="AR64">
        <v>21.0</v>
      </c>
      <c r="AS64" t="s">
        <v>546</v>
      </c>
      <c r="BB64">
        <v>26.0</v>
      </c>
      <c r="BC64" t="s">
        <v>1291</v>
      </c>
      <c r="BJ64">
        <v>30.0</v>
      </c>
      <c r="BK64" t="s">
        <v>1293</v>
      </c>
      <c r="BL64">
        <v>31.0</v>
      </c>
      <c r="BM64" t="s">
        <v>1294</v>
      </c>
    </row>
    <row r="65" ht="15.75" customHeight="1">
      <c r="E65">
        <v>2037.0</v>
      </c>
      <c r="P65">
        <v>7.0</v>
      </c>
      <c r="Q65" t="s">
        <v>1295</v>
      </c>
      <c r="R65">
        <v>8.0</v>
      </c>
      <c r="S65" t="s">
        <v>1296</v>
      </c>
      <c r="Z65">
        <v>12.0</v>
      </c>
      <c r="AA65" t="s">
        <v>1297</v>
      </c>
      <c r="AB65">
        <v>13.0</v>
      </c>
      <c r="AC65" t="s">
        <v>1298</v>
      </c>
      <c r="AD65">
        <v>14.0</v>
      </c>
      <c r="AE65" t="s">
        <v>1300</v>
      </c>
      <c r="AF65">
        <v>15.0</v>
      </c>
      <c r="AG65" t="s">
        <v>1301</v>
      </c>
      <c r="AH65">
        <v>16.0</v>
      </c>
      <c r="AI65" t="s">
        <v>1302</v>
      </c>
      <c r="AP65">
        <v>20.0</v>
      </c>
      <c r="AQ65" t="s">
        <v>1303</v>
      </c>
      <c r="AR65">
        <v>21.0</v>
      </c>
      <c r="AS65" t="s">
        <v>1304</v>
      </c>
      <c r="BB65">
        <v>26.0</v>
      </c>
      <c r="BC65" t="s">
        <v>1305</v>
      </c>
      <c r="BJ65">
        <v>30.0</v>
      </c>
      <c r="BK65" t="s">
        <v>1306</v>
      </c>
      <c r="BL65">
        <v>31.0</v>
      </c>
      <c r="BM65" t="s">
        <v>1307</v>
      </c>
    </row>
    <row r="66" ht="15.75" customHeight="1">
      <c r="E66">
        <v>2038.0</v>
      </c>
      <c r="P66">
        <v>7.0</v>
      </c>
      <c r="Q66" t="s">
        <v>923</v>
      </c>
      <c r="R66">
        <v>8.0</v>
      </c>
      <c r="S66" t="s">
        <v>1308</v>
      </c>
      <c r="Z66">
        <v>12.0</v>
      </c>
      <c r="AA66" t="s">
        <v>1309</v>
      </c>
      <c r="AB66">
        <v>13.0</v>
      </c>
      <c r="AC66" t="s">
        <v>1310</v>
      </c>
      <c r="AD66">
        <v>14.0</v>
      </c>
      <c r="AE66" t="s">
        <v>1311</v>
      </c>
      <c r="AF66">
        <v>15.0</v>
      </c>
      <c r="AG66" t="s">
        <v>1312</v>
      </c>
      <c r="AH66">
        <v>16.0</v>
      </c>
      <c r="AI66" t="s">
        <v>1313</v>
      </c>
      <c r="AP66">
        <v>20.0</v>
      </c>
      <c r="AQ66" t="s">
        <v>1314</v>
      </c>
      <c r="AR66">
        <v>21.0</v>
      </c>
      <c r="AS66" t="s">
        <v>1315</v>
      </c>
      <c r="BB66">
        <v>26.0</v>
      </c>
      <c r="BC66" t="s">
        <v>1316</v>
      </c>
      <c r="BJ66">
        <v>30.0</v>
      </c>
      <c r="BK66" t="s">
        <v>1317</v>
      </c>
      <c r="BL66">
        <v>31.0</v>
      </c>
      <c r="BM66" t="s">
        <v>1318</v>
      </c>
    </row>
    <row r="67" ht="15.75" customHeight="1">
      <c r="E67">
        <v>2039.0</v>
      </c>
      <c r="P67">
        <v>7.0</v>
      </c>
      <c r="Q67" t="s">
        <v>1319</v>
      </c>
      <c r="R67">
        <v>8.0</v>
      </c>
      <c r="S67" t="s">
        <v>1320</v>
      </c>
      <c r="Z67">
        <v>12.0</v>
      </c>
      <c r="AA67" t="s">
        <v>1321</v>
      </c>
      <c r="AB67">
        <v>13.0</v>
      </c>
      <c r="AC67" t="s">
        <v>1322</v>
      </c>
      <c r="AD67">
        <v>14.0</v>
      </c>
      <c r="AE67" t="s">
        <v>1323</v>
      </c>
      <c r="AF67">
        <v>15.0</v>
      </c>
      <c r="AG67" t="s">
        <v>1324</v>
      </c>
      <c r="AH67">
        <v>16.0</v>
      </c>
      <c r="AI67" t="s">
        <v>522</v>
      </c>
      <c r="AP67">
        <v>20.0</v>
      </c>
      <c r="AQ67" t="s">
        <v>1325</v>
      </c>
      <c r="AR67">
        <v>21.0</v>
      </c>
      <c r="AS67" t="s">
        <v>1326</v>
      </c>
      <c r="BB67">
        <v>26.0</v>
      </c>
      <c r="BC67" t="s">
        <v>1327</v>
      </c>
      <c r="BJ67">
        <v>30.0</v>
      </c>
      <c r="BK67" t="s">
        <v>1328</v>
      </c>
      <c r="BL67">
        <v>31.0</v>
      </c>
      <c r="BM67" t="s">
        <v>719</v>
      </c>
    </row>
    <row r="68" ht="15.75" customHeight="1">
      <c r="E68">
        <v>2040.0</v>
      </c>
      <c r="P68">
        <v>7.0</v>
      </c>
      <c r="Q68" t="s">
        <v>1329</v>
      </c>
      <c r="R68">
        <v>8.0</v>
      </c>
      <c r="S68" t="s">
        <v>1330</v>
      </c>
      <c r="Z68">
        <v>12.0</v>
      </c>
      <c r="AA68" t="s">
        <v>1331</v>
      </c>
      <c r="AB68">
        <v>13.0</v>
      </c>
      <c r="AC68" t="s">
        <v>1332</v>
      </c>
      <c r="AD68">
        <v>14.0</v>
      </c>
      <c r="AE68" t="s">
        <v>1333</v>
      </c>
      <c r="AF68">
        <v>15.0</v>
      </c>
      <c r="AG68" t="s">
        <v>1334</v>
      </c>
      <c r="AH68">
        <v>16.0</v>
      </c>
      <c r="AI68" t="s">
        <v>1335</v>
      </c>
      <c r="AP68">
        <v>20.0</v>
      </c>
      <c r="AQ68" t="s">
        <v>1336</v>
      </c>
      <c r="AR68">
        <v>21.0</v>
      </c>
      <c r="AS68" t="s">
        <v>1337</v>
      </c>
      <c r="BB68">
        <v>26.0</v>
      </c>
      <c r="BC68" t="s">
        <v>1338</v>
      </c>
      <c r="BJ68">
        <v>30.0</v>
      </c>
      <c r="BK68" t="s">
        <v>233</v>
      </c>
      <c r="BL68">
        <v>31.0</v>
      </c>
      <c r="BM68" t="s">
        <v>1339</v>
      </c>
    </row>
    <row r="69" ht="15.75" customHeight="1">
      <c r="E69">
        <v>2041.0</v>
      </c>
      <c r="P69">
        <v>7.0</v>
      </c>
      <c r="Q69" t="s">
        <v>1340</v>
      </c>
      <c r="R69">
        <v>8.0</v>
      </c>
      <c r="S69" t="s">
        <v>1341</v>
      </c>
      <c r="Z69">
        <v>12.0</v>
      </c>
      <c r="AA69" t="s">
        <v>1342</v>
      </c>
      <c r="AB69">
        <v>13.0</v>
      </c>
      <c r="AC69" t="s">
        <v>1343</v>
      </c>
      <c r="AD69">
        <v>14.0</v>
      </c>
      <c r="AE69" t="s">
        <v>1344</v>
      </c>
      <c r="AF69">
        <v>15.0</v>
      </c>
      <c r="AG69" t="s">
        <v>1345</v>
      </c>
      <c r="AH69">
        <v>16.0</v>
      </c>
      <c r="AI69" t="s">
        <v>1346</v>
      </c>
      <c r="AP69">
        <v>20.0</v>
      </c>
      <c r="AQ69" t="s">
        <v>1347</v>
      </c>
      <c r="AR69">
        <v>21.0</v>
      </c>
      <c r="AS69" t="s">
        <v>495</v>
      </c>
      <c r="BB69">
        <v>26.0</v>
      </c>
      <c r="BC69" t="s">
        <v>1348</v>
      </c>
      <c r="BJ69">
        <v>30.0</v>
      </c>
      <c r="BK69" t="s">
        <v>1349</v>
      </c>
      <c r="BL69">
        <v>31.0</v>
      </c>
      <c r="BM69" t="s">
        <v>1350</v>
      </c>
    </row>
    <row r="70" ht="15.75" customHeight="1">
      <c r="E70">
        <v>2042.0</v>
      </c>
      <c r="P70">
        <v>7.0</v>
      </c>
      <c r="Q70" t="s">
        <v>1352</v>
      </c>
      <c r="Z70">
        <v>12.0</v>
      </c>
      <c r="AA70" t="s">
        <v>1353</v>
      </c>
      <c r="AB70">
        <v>13.0</v>
      </c>
      <c r="AC70" t="s">
        <v>1354</v>
      </c>
      <c r="AD70">
        <v>14.0</v>
      </c>
      <c r="AE70" t="s">
        <v>1355</v>
      </c>
      <c r="AF70">
        <v>15.0</v>
      </c>
      <c r="AG70" t="s">
        <v>1356</v>
      </c>
      <c r="AH70">
        <v>16.0</v>
      </c>
      <c r="AI70" t="s">
        <v>1357</v>
      </c>
      <c r="AP70">
        <v>20.0</v>
      </c>
      <c r="AQ70" t="s">
        <v>1358</v>
      </c>
      <c r="AR70">
        <v>21.0</v>
      </c>
      <c r="AS70" t="s">
        <v>274</v>
      </c>
      <c r="BB70">
        <v>26.0</v>
      </c>
      <c r="BC70" t="s">
        <v>1359</v>
      </c>
      <c r="BJ70">
        <v>30.0</v>
      </c>
      <c r="BK70" t="s">
        <v>1361</v>
      </c>
      <c r="BL70">
        <v>31.0</v>
      </c>
      <c r="BM70" t="s">
        <v>1362</v>
      </c>
    </row>
    <row r="71" ht="15.75" customHeight="1">
      <c r="E71">
        <v>2043.0</v>
      </c>
      <c r="P71">
        <v>7.0</v>
      </c>
      <c r="Q71" t="s">
        <v>1363</v>
      </c>
      <c r="Z71">
        <v>12.0</v>
      </c>
      <c r="AA71" t="s">
        <v>1364</v>
      </c>
      <c r="AB71">
        <v>13.0</v>
      </c>
      <c r="AC71" t="s">
        <v>1365</v>
      </c>
      <c r="AD71">
        <v>14.0</v>
      </c>
      <c r="AE71" t="s">
        <v>1367</v>
      </c>
      <c r="AF71">
        <v>15.0</v>
      </c>
      <c r="AG71" t="s">
        <v>1368</v>
      </c>
      <c r="AH71">
        <v>16.0</v>
      </c>
      <c r="AI71" t="s">
        <v>1369</v>
      </c>
      <c r="AP71">
        <v>20.0</v>
      </c>
      <c r="AQ71" t="s">
        <v>1370</v>
      </c>
      <c r="AR71">
        <v>21.0</v>
      </c>
      <c r="AS71" t="s">
        <v>1371</v>
      </c>
      <c r="BB71">
        <v>26.0</v>
      </c>
      <c r="BC71" t="s">
        <v>1373</v>
      </c>
      <c r="BJ71">
        <v>30.0</v>
      </c>
      <c r="BK71" t="s">
        <v>1374</v>
      </c>
      <c r="BL71">
        <v>31.0</v>
      </c>
      <c r="BM71" t="s">
        <v>1375</v>
      </c>
    </row>
    <row r="72" ht="15.75" customHeight="1">
      <c r="E72">
        <v>2044.0</v>
      </c>
      <c r="P72">
        <v>7.0</v>
      </c>
      <c r="Q72" t="s">
        <v>1377</v>
      </c>
      <c r="Z72">
        <v>12.0</v>
      </c>
      <c r="AA72" t="s">
        <v>1378</v>
      </c>
      <c r="AB72">
        <v>13.0</v>
      </c>
      <c r="AC72" t="s">
        <v>1379</v>
      </c>
      <c r="AD72">
        <v>14.0</v>
      </c>
      <c r="AE72" t="s">
        <v>1380</v>
      </c>
      <c r="AF72">
        <v>15.0</v>
      </c>
      <c r="AG72" t="s">
        <v>1381</v>
      </c>
      <c r="AH72">
        <v>16.0</v>
      </c>
      <c r="AI72" t="s">
        <v>1382</v>
      </c>
      <c r="AP72">
        <v>20.0</v>
      </c>
      <c r="AQ72" t="s">
        <v>1383</v>
      </c>
      <c r="AR72">
        <v>21.0</v>
      </c>
      <c r="AS72" t="s">
        <v>1384</v>
      </c>
      <c r="BB72">
        <v>26.0</v>
      </c>
      <c r="BC72" t="s">
        <v>1192</v>
      </c>
      <c r="BJ72">
        <v>30.0</v>
      </c>
      <c r="BK72" t="s">
        <v>1385</v>
      </c>
      <c r="BL72">
        <v>31.0</v>
      </c>
      <c r="BM72" t="s">
        <v>1386</v>
      </c>
    </row>
    <row r="73" ht="15.75" customHeight="1">
      <c r="E73">
        <v>2045.0</v>
      </c>
      <c r="P73">
        <v>7.0</v>
      </c>
      <c r="Q73" t="s">
        <v>1387</v>
      </c>
      <c r="Z73">
        <v>12.0</v>
      </c>
      <c r="AA73" t="s">
        <v>1388</v>
      </c>
      <c r="AB73">
        <v>13.0</v>
      </c>
      <c r="AC73" t="s">
        <v>1389</v>
      </c>
      <c r="AD73">
        <v>14.0</v>
      </c>
      <c r="AE73" t="s">
        <v>1390</v>
      </c>
      <c r="AF73">
        <v>15.0</v>
      </c>
      <c r="AG73" t="s">
        <v>1391</v>
      </c>
      <c r="AH73">
        <v>16.0</v>
      </c>
      <c r="AI73" t="s">
        <v>1392</v>
      </c>
      <c r="AP73">
        <v>20.0</v>
      </c>
      <c r="AQ73" t="s">
        <v>1393</v>
      </c>
      <c r="AR73">
        <v>21.0</v>
      </c>
      <c r="AS73" t="s">
        <v>1394</v>
      </c>
      <c r="BB73">
        <v>26.0</v>
      </c>
      <c r="BC73" t="s">
        <v>1395</v>
      </c>
      <c r="BJ73">
        <v>30.0</v>
      </c>
      <c r="BK73" t="s">
        <v>1396</v>
      </c>
      <c r="BL73">
        <v>31.0</v>
      </c>
      <c r="BM73" t="s">
        <v>1398</v>
      </c>
    </row>
    <row r="74" ht="15.75" customHeight="1">
      <c r="E74">
        <v>2046.0</v>
      </c>
      <c r="P74">
        <v>7.0</v>
      </c>
      <c r="Q74" t="s">
        <v>1399</v>
      </c>
      <c r="Z74">
        <v>12.0</v>
      </c>
      <c r="AA74" t="s">
        <v>1400</v>
      </c>
      <c r="AB74">
        <v>13.0</v>
      </c>
      <c r="AC74" t="s">
        <v>1401</v>
      </c>
      <c r="AD74">
        <v>14.0</v>
      </c>
      <c r="AE74" t="s">
        <v>1403</v>
      </c>
      <c r="AF74">
        <v>15.0</v>
      </c>
      <c r="AG74" t="s">
        <v>1404</v>
      </c>
      <c r="AH74">
        <v>16.0</v>
      </c>
      <c r="AI74" t="s">
        <v>1405</v>
      </c>
      <c r="AP74">
        <v>20.0</v>
      </c>
      <c r="AQ74" t="s">
        <v>1406</v>
      </c>
      <c r="AR74">
        <v>21.0</v>
      </c>
      <c r="AS74" t="s">
        <v>1408</v>
      </c>
      <c r="BB74">
        <v>26.0</v>
      </c>
      <c r="BC74" t="s">
        <v>1409</v>
      </c>
      <c r="BJ74">
        <v>30.0</v>
      </c>
      <c r="BK74" t="s">
        <v>1411</v>
      </c>
      <c r="BL74">
        <v>31.0</v>
      </c>
      <c r="BM74" t="s">
        <v>1412</v>
      </c>
    </row>
    <row r="75" ht="15.75" customHeight="1">
      <c r="E75">
        <v>2047.0</v>
      </c>
      <c r="P75">
        <v>7.0</v>
      </c>
      <c r="Q75" t="s">
        <v>1413</v>
      </c>
      <c r="Z75">
        <v>12.0</v>
      </c>
      <c r="AA75" t="s">
        <v>1415</v>
      </c>
      <c r="AB75">
        <v>13.0</v>
      </c>
      <c r="AC75" t="s">
        <v>1416</v>
      </c>
      <c r="AD75">
        <v>14.0</v>
      </c>
      <c r="AE75" t="s">
        <v>1417</v>
      </c>
      <c r="AF75">
        <v>15.0</v>
      </c>
      <c r="AG75" t="s">
        <v>647</v>
      </c>
      <c r="AH75">
        <v>16.0</v>
      </c>
      <c r="AI75" t="s">
        <v>1419</v>
      </c>
      <c r="AP75">
        <v>20.0</v>
      </c>
      <c r="AQ75" t="s">
        <v>1420</v>
      </c>
      <c r="AR75">
        <v>21.0</v>
      </c>
      <c r="AS75" t="s">
        <v>1421</v>
      </c>
      <c r="BJ75">
        <v>30.0</v>
      </c>
      <c r="BK75" t="s">
        <v>1422</v>
      </c>
      <c r="BL75">
        <v>31.0</v>
      </c>
      <c r="BM75" t="s">
        <v>1424</v>
      </c>
    </row>
    <row r="76" ht="15.75" customHeight="1">
      <c r="E76">
        <v>2048.0</v>
      </c>
      <c r="P76">
        <v>7.0</v>
      </c>
      <c r="Q76" t="s">
        <v>1425</v>
      </c>
      <c r="Z76">
        <v>12.0</v>
      </c>
      <c r="AA76" t="s">
        <v>1426</v>
      </c>
      <c r="AB76">
        <v>13.0</v>
      </c>
      <c r="AC76" t="s">
        <v>1427</v>
      </c>
      <c r="AD76">
        <v>14.0</v>
      </c>
      <c r="AE76" t="s">
        <v>1428</v>
      </c>
      <c r="AF76">
        <v>15.0</v>
      </c>
      <c r="AG76" t="s">
        <v>1429</v>
      </c>
      <c r="AH76">
        <v>16.0</v>
      </c>
      <c r="AI76" t="s">
        <v>1430</v>
      </c>
      <c r="AP76">
        <v>20.0</v>
      </c>
      <c r="AQ76" t="s">
        <v>1431</v>
      </c>
      <c r="AR76">
        <v>21.0</v>
      </c>
      <c r="AS76" t="s">
        <v>680</v>
      </c>
      <c r="BJ76">
        <v>30.0</v>
      </c>
      <c r="BK76" t="s">
        <v>1432</v>
      </c>
      <c r="BL76">
        <v>31.0</v>
      </c>
      <c r="BM76" t="s">
        <v>1433</v>
      </c>
    </row>
    <row r="77" ht="15.75" customHeight="1">
      <c r="E77">
        <v>2049.0</v>
      </c>
      <c r="P77">
        <v>7.0</v>
      </c>
      <c r="Q77" t="s">
        <v>1434</v>
      </c>
      <c r="Z77">
        <v>12.0</v>
      </c>
      <c r="AA77" t="s">
        <v>1435</v>
      </c>
      <c r="AB77">
        <v>13.0</v>
      </c>
      <c r="AC77" t="s">
        <v>1436</v>
      </c>
      <c r="AD77">
        <v>14.0</v>
      </c>
      <c r="AE77" t="s">
        <v>1437</v>
      </c>
      <c r="AF77">
        <v>15.0</v>
      </c>
      <c r="AG77" t="s">
        <v>1438</v>
      </c>
      <c r="AH77">
        <v>16.0</v>
      </c>
      <c r="AI77" t="s">
        <v>1439</v>
      </c>
      <c r="AP77">
        <v>20.0</v>
      </c>
      <c r="AQ77" t="s">
        <v>1440</v>
      </c>
      <c r="AR77">
        <v>21.0</v>
      </c>
      <c r="AS77" t="s">
        <v>1441</v>
      </c>
      <c r="BJ77">
        <v>30.0</v>
      </c>
      <c r="BK77" t="s">
        <v>1442</v>
      </c>
      <c r="BL77">
        <v>31.0</v>
      </c>
      <c r="BM77" t="s">
        <v>1444</v>
      </c>
    </row>
    <row r="78" ht="15.75" customHeight="1">
      <c r="E78">
        <v>2050.0</v>
      </c>
      <c r="P78">
        <v>7.0</v>
      </c>
      <c r="Q78" t="s">
        <v>1445</v>
      </c>
      <c r="Z78">
        <v>12.0</v>
      </c>
      <c r="AA78" t="s">
        <v>1446</v>
      </c>
      <c r="AB78">
        <v>13.0</v>
      </c>
      <c r="AC78" t="s">
        <v>1447</v>
      </c>
      <c r="AD78">
        <v>14.0</v>
      </c>
      <c r="AE78" t="s">
        <v>1257</v>
      </c>
      <c r="AF78">
        <v>15.0</v>
      </c>
      <c r="AG78" t="s">
        <v>1448</v>
      </c>
      <c r="AH78">
        <v>16.0</v>
      </c>
      <c r="AI78" t="s">
        <v>1449</v>
      </c>
      <c r="AP78">
        <v>20.0</v>
      </c>
      <c r="AQ78" t="s">
        <v>1450</v>
      </c>
      <c r="AR78">
        <v>21.0</v>
      </c>
      <c r="AS78" t="s">
        <v>1451</v>
      </c>
      <c r="BJ78">
        <v>30.0</v>
      </c>
      <c r="BK78" t="s">
        <v>1452</v>
      </c>
      <c r="BL78">
        <v>31.0</v>
      </c>
      <c r="BM78" t="s">
        <v>1453</v>
      </c>
    </row>
    <row r="79" ht="15.75" customHeight="1">
      <c r="P79">
        <v>7.0</v>
      </c>
      <c r="Q79" t="s">
        <v>1454</v>
      </c>
      <c r="Z79">
        <v>12.0</v>
      </c>
      <c r="AA79" t="s">
        <v>1456</v>
      </c>
      <c r="AB79">
        <v>13.0</v>
      </c>
      <c r="AC79" t="s">
        <v>1457</v>
      </c>
      <c r="AD79">
        <v>14.0</v>
      </c>
      <c r="AE79" t="s">
        <v>1458</v>
      </c>
      <c r="AF79">
        <v>15.0</v>
      </c>
      <c r="AG79" t="s">
        <v>1459</v>
      </c>
      <c r="AH79">
        <v>16.0</v>
      </c>
      <c r="AI79" t="s">
        <v>1460</v>
      </c>
      <c r="AP79">
        <v>20.0</v>
      </c>
      <c r="AQ79" t="s">
        <v>1461</v>
      </c>
      <c r="AR79">
        <v>21.0</v>
      </c>
      <c r="AS79" t="s">
        <v>1463</v>
      </c>
      <c r="BJ79">
        <v>30.0</v>
      </c>
      <c r="BK79" t="s">
        <v>1464</v>
      </c>
      <c r="BL79">
        <v>31.0</v>
      </c>
      <c r="BM79" t="s">
        <v>1465</v>
      </c>
    </row>
    <row r="80" ht="15.75" customHeight="1">
      <c r="P80">
        <v>7.0</v>
      </c>
      <c r="Q80" t="s">
        <v>1468</v>
      </c>
      <c r="Z80">
        <v>12.0</v>
      </c>
      <c r="AA80" t="s">
        <v>1469</v>
      </c>
      <c r="AB80">
        <v>13.0</v>
      </c>
      <c r="AC80" t="s">
        <v>1471</v>
      </c>
      <c r="AD80">
        <v>14.0</v>
      </c>
      <c r="AE80" t="s">
        <v>1472</v>
      </c>
      <c r="AF80">
        <v>15.0</v>
      </c>
      <c r="AG80" t="s">
        <v>1474</v>
      </c>
      <c r="AH80">
        <v>16.0</v>
      </c>
      <c r="AI80" t="s">
        <v>1475</v>
      </c>
      <c r="AP80">
        <v>20.0</v>
      </c>
      <c r="AQ80" t="s">
        <v>1477</v>
      </c>
      <c r="AR80">
        <v>21.0</v>
      </c>
      <c r="AS80" t="s">
        <v>1478</v>
      </c>
      <c r="BJ80">
        <v>30.0</v>
      </c>
      <c r="BK80" t="s">
        <v>1481</v>
      </c>
      <c r="BL80">
        <v>31.0</v>
      </c>
      <c r="BM80" t="s">
        <v>1483</v>
      </c>
    </row>
    <row r="81" ht="15.75" customHeight="1">
      <c r="P81">
        <v>7.0</v>
      </c>
      <c r="Q81" t="s">
        <v>1490</v>
      </c>
      <c r="Z81">
        <v>12.0</v>
      </c>
      <c r="AA81" t="s">
        <v>1494</v>
      </c>
      <c r="AB81">
        <v>13.0</v>
      </c>
      <c r="AC81" t="s">
        <v>1497</v>
      </c>
      <c r="AD81">
        <v>14.0</v>
      </c>
      <c r="AE81" t="s">
        <v>1498</v>
      </c>
      <c r="AF81">
        <v>15.0</v>
      </c>
      <c r="AG81" t="s">
        <v>1500</v>
      </c>
      <c r="AH81">
        <v>16.0</v>
      </c>
      <c r="AI81" t="s">
        <v>1501</v>
      </c>
      <c r="AP81">
        <v>20.0</v>
      </c>
      <c r="AQ81" t="s">
        <v>1502</v>
      </c>
      <c r="AR81">
        <v>21.0</v>
      </c>
      <c r="AS81" t="s">
        <v>1503</v>
      </c>
      <c r="BJ81">
        <v>30.0</v>
      </c>
      <c r="BK81" t="s">
        <v>1504</v>
      </c>
      <c r="BL81">
        <v>31.0</v>
      </c>
      <c r="BM81" t="s">
        <v>1506</v>
      </c>
    </row>
    <row r="82" ht="15.75" customHeight="1">
      <c r="P82">
        <v>7.0</v>
      </c>
      <c r="Q82" t="s">
        <v>1507</v>
      </c>
      <c r="Z82">
        <v>12.0</v>
      </c>
      <c r="AA82" t="s">
        <v>1509</v>
      </c>
      <c r="AB82">
        <v>13.0</v>
      </c>
      <c r="AC82" t="s">
        <v>1510</v>
      </c>
      <c r="AD82">
        <v>14.0</v>
      </c>
      <c r="AE82" t="s">
        <v>1511</v>
      </c>
      <c r="AF82">
        <v>15.0</v>
      </c>
      <c r="AG82" t="s">
        <v>1512</v>
      </c>
      <c r="AH82">
        <v>16.0</v>
      </c>
      <c r="AI82" t="s">
        <v>1513</v>
      </c>
      <c r="AP82">
        <v>20.0</v>
      </c>
      <c r="AQ82" t="s">
        <v>1514</v>
      </c>
      <c r="AR82">
        <v>21.0</v>
      </c>
      <c r="AS82" t="s">
        <v>1515</v>
      </c>
      <c r="BJ82">
        <v>30.0</v>
      </c>
      <c r="BK82" t="s">
        <v>1516</v>
      </c>
      <c r="BL82">
        <v>31.0</v>
      </c>
      <c r="BM82" t="s">
        <v>1517</v>
      </c>
    </row>
    <row r="83" ht="15.75" customHeight="1">
      <c r="P83">
        <v>7.0</v>
      </c>
      <c r="Q83" t="s">
        <v>1518</v>
      </c>
      <c r="Z83">
        <v>12.0</v>
      </c>
      <c r="AA83" t="s">
        <v>1519</v>
      </c>
      <c r="AB83">
        <v>13.0</v>
      </c>
      <c r="AC83" t="s">
        <v>1520</v>
      </c>
      <c r="AD83">
        <v>14.0</v>
      </c>
      <c r="AE83" t="s">
        <v>1521</v>
      </c>
      <c r="AF83">
        <v>15.0</v>
      </c>
      <c r="AG83" t="s">
        <v>1523</v>
      </c>
      <c r="AH83">
        <v>16.0</v>
      </c>
      <c r="AI83" t="s">
        <v>1524</v>
      </c>
      <c r="AP83">
        <v>20.0</v>
      </c>
      <c r="AQ83" t="s">
        <v>1525</v>
      </c>
      <c r="AR83">
        <v>21.0</v>
      </c>
      <c r="AS83" t="s">
        <v>1526</v>
      </c>
      <c r="BJ83">
        <v>30.0</v>
      </c>
      <c r="BK83" t="s">
        <v>1527</v>
      </c>
      <c r="BL83">
        <v>31.0</v>
      </c>
      <c r="BM83" t="s">
        <v>1528</v>
      </c>
    </row>
    <row r="84" ht="15.75" customHeight="1">
      <c r="P84">
        <v>7.0</v>
      </c>
      <c r="Q84" t="s">
        <v>1529</v>
      </c>
      <c r="AB84">
        <v>13.0</v>
      </c>
      <c r="AC84" t="s">
        <v>1530</v>
      </c>
      <c r="AD84">
        <v>14.0</v>
      </c>
      <c r="AE84" t="s">
        <v>1531</v>
      </c>
      <c r="AF84">
        <v>15.0</v>
      </c>
      <c r="AG84" t="s">
        <v>1532</v>
      </c>
      <c r="AH84">
        <v>16.0</v>
      </c>
      <c r="AI84" t="s">
        <v>1534</v>
      </c>
      <c r="AP84">
        <v>20.0</v>
      </c>
      <c r="AQ84" t="s">
        <v>1535</v>
      </c>
      <c r="AR84">
        <v>21.0</v>
      </c>
      <c r="AS84" t="s">
        <v>1536</v>
      </c>
      <c r="BJ84">
        <v>30.0</v>
      </c>
      <c r="BK84" t="s">
        <v>1538</v>
      </c>
      <c r="BL84">
        <v>31.0</v>
      </c>
      <c r="BM84" t="s">
        <v>1539</v>
      </c>
    </row>
    <row r="85" ht="15.75" customHeight="1">
      <c r="P85">
        <v>7.0</v>
      </c>
      <c r="Q85" t="s">
        <v>647</v>
      </c>
      <c r="AB85">
        <v>13.0</v>
      </c>
      <c r="AC85" t="s">
        <v>1541</v>
      </c>
      <c r="AD85">
        <v>14.0</v>
      </c>
      <c r="AE85" t="s">
        <v>435</v>
      </c>
      <c r="AF85">
        <v>15.0</v>
      </c>
      <c r="AG85" t="s">
        <v>1543</v>
      </c>
      <c r="AH85">
        <v>16.0</v>
      </c>
      <c r="AI85" t="s">
        <v>1545</v>
      </c>
      <c r="AP85">
        <v>20.0</v>
      </c>
      <c r="AQ85" t="s">
        <v>1546</v>
      </c>
      <c r="AR85">
        <v>21.0</v>
      </c>
      <c r="AS85" t="s">
        <v>1547</v>
      </c>
      <c r="BJ85">
        <v>30.0</v>
      </c>
      <c r="BK85" t="s">
        <v>1548</v>
      </c>
      <c r="BL85">
        <v>31.0</v>
      </c>
      <c r="BM85" t="s">
        <v>1550</v>
      </c>
    </row>
    <row r="86" ht="15.75" customHeight="1">
      <c r="P86">
        <v>7.0</v>
      </c>
      <c r="Q86" t="s">
        <v>1551</v>
      </c>
      <c r="AB86">
        <v>13.0</v>
      </c>
      <c r="AC86" t="s">
        <v>1552</v>
      </c>
      <c r="AD86">
        <v>14.0</v>
      </c>
      <c r="AE86" t="s">
        <v>1553</v>
      </c>
      <c r="AF86">
        <v>15.0</v>
      </c>
      <c r="AG86" t="s">
        <v>1554</v>
      </c>
      <c r="AH86">
        <v>16.0</v>
      </c>
      <c r="AI86" t="s">
        <v>1555</v>
      </c>
      <c r="AP86">
        <v>20.0</v>
      </c>
      <c r="AQ86" t="s">
        <v>1556</v>
      </c>
      <c r="AR86">
        <v>21.0</v>
      </c>
      <c r="AS86" t="s">
        <v>1557</v>
      </c>
      <c r="BJ86">
        <v>30.0</v>
      </c>
      <c r="BK86" t="s">
        <v>1558</v>
      </c>
      <c r="BL86">
        <v>31.0</v>
      </c>
      <c r="BM86" t="s">
        <v>1559</v>
      </c>
    </row>
    <row r="87" ht="15.75" customHeight="1">
      <c r="P87">
        <v>7.0</v>
      </c>
      <c r="Q87" t="s">
        <v>1560</v>
      </c>
      <c r="AD87">
        <v>14.0</v>
      </c>
      <c r="AE87" t="s">
        <v>1562</v>
      </c>
      <c r="AF87">
        <v>15.0</v>
      </c>
      <c r="AG87" t="s">
        <v>1563</v>
      </c>
      <c r="AH87">
        <v>16.0</v>
      </c>
      <c r="AI87" t="s">
        <v>1564</v>
      </c>
      <c r="AP87">
        <v>20.0</v>
      </c>
      <c r="AQ87" t="s">
        <v>1565</v>
      </c>
      <c r="AR87">
        <v>21.0</v>
      </c>
      <c r="AS87" t="s">
        <v>1568</v>
      </c>
      <c r="BJ87">
        <v>30.0</v>
      </c>
      <c r="BK87" t="s">
        <v>1570</v>
      </c>
      <c r="BL87">
        <v>31.0</v>
      </c>
      <c r="BM87" t="s">
        <v>1571</v>
      </c>
    </row>
    <row r="88" ht="15.75" customHeight="1">
      <c r="P88">
        <v>7.0</v>
      </c>
      <c r="Q88" t="s">
        <v>1572</v>
      </c>
      <c r="AD88">
        <v>14.0</v>
      </c>
      <c r="AE88" t="s">
        <v>1573</v>
      </c>
      <c r="AF88">
        <v>15.0</v>
      </c>
      <c r="AG88" t="s">
        <v>1574</v>
      </c>
      <c r="AH88">
        <v>16.0</v>
      </c>
      <c r="AI88" t="s">
        <v>1575</v>
      </c>
      <c r="AP88">
        <v>20.0</v>
      </c>
      <c r="AQ88" t="s">
        <v>1576</v>
      </c>
      <c r="AR88">
        <v>21.0</v>
      </c>
      <c r="AS88" t="s">
        <v>1577</v>
      </c>
      <c r="BJ88">
        <v>30.0</v>
      </c>
      <c r="BK88" t="s">
        <v>1578</v>
      </c>
      <c r="BL88">
        <v>31.0</v>
      </c>
      <c r="BM88" t="s">
        <v>1579</v>
      </c>
    </row>
    <row r="89" ht="15.75" customHeight="1">
      <c r="P89">
        <v>7.0</v>
      </c>
      <c r="Q89" t="s">
        <v>1580</v>
      </c>
      <c r="AD89">
        <v>14.0</v>
      </c>
      <c r="AE89" t="s">
        <v>1581</v>
      </c>
      <c r="AF89">
        <v>15.0</v>
      </c>
      <c r="AG89" t="s">
        <v>1584</v>
      </c>
      <c r="AH89">
        <v>16.0</v>
      </c>
      <c r="AI89" t="s">
        <v>1585</v>
      </c>
      <c r="AP89">
        <v>20.0</v>
      </c>
      <c r="AQ89" t="s">
        <v>1586</v>
      </c>
      <c r="AR89">
        <v>21.0</v>
      </c>
      <c r="AS89" t="s">
        <v>1588</v>
      </c>
      <c r="BJ89">
        <v>30.0</v>
      </c>
      <c r="BK89" t="s">
        <v>1589</v>
      </c>
      <c r="BL89">
        <v>31.0</v>
      </c>
      <c r="BM89" t="s">
        <v>1590</v>
      </c>
    </row>
    <row r="90" ht="15.75" customHeight="1">
      <c r="P90">
        <v>7.0</v>
      </c>
      <c r="Q90" t="s">
        <v>1592</v>
      </c>
      <c r="AD90">
        <v>14.0</v>
      </c>
      <c r="AE90" t="s">
        <v>1593</v>
      </c>
      <c r="AF90">
        <v>15.0</v>
      </c>
      <c r="AG90" t="s">
        <v>1594</v>
      </c>
      <c r="AH90">
        <v>16.0</v>
      </c>
      <c r="AI90" t="s">
        <v>1596</v>
      </c>
      <c r="AP90">
        <v>20.0</v>
      </c>
      <c r="AQ90" t="s">
        <v>1597</v>
      </c>
      <c r="AR90">
        <v>21.0</v>
      </c>
      <c r="AS90" t="s">
        <v>1598</v>
      </c>
      <c r="BJ90">
        <v>30.0</v>
      </c>
      <c r="BK90" t="s">
        <v>1599</v>
      </c>
      <c r="BL90">
        <v>31.0</v>
      </c>
      <c r="BM90" t="s">
        <v>1601</v>
      </c>
    </row>
    <row r="91" ht="15.75" customHeight="1">
      <c r="P91">
        <v>7.0</v>
      </c>
      <c r="Q91" t="s">
        <v>847</v>
      </c>
      <c r="AD91">
        <v>14.0</v>
      </c>
      <c r="AE91" t="s">
        <v>1604</v>
      </c>
      <c r="AF91">
        <v>15.0</v>
      </c>
      <c r="AG91" t="s">
        <v>1605</v>
      </c>
      <c r="AH91">
        <v>16.0</v>
      </c>
      <c r="AI91" t="s">
        <v>1606</v>
      </c>
      <c r="AP91">
        <v>20.0</v>
      </c>
      <c r="AQ91" t="s">
        <v>1607</v>
      </c>
      <c r="AR91">
        <v>21.0</v>
      </c>
      <c r="AS91" t="s">
        <v>1608</v>
      </c>
      <c r="BJ91">
        <v>30.0</v>
      </c>
      <c r="BK91" t="s">
        <v>1609</v>
      </c>
      <c r="BL91">
        <v>31.0</v>
      </c>
      <c r="BM91" t="s">
        <v>1610</v>
      </c>
    </row>
    <row r="92" ht="15.75" customHeight="1">
      <c r="P92">
        <v>7.0</v>
      </c>
      <c r="Q92" t="s">
        <v>1612</v>
      </c>
      <c r="AD92">
        <v>14.0</v>
      </c>
      <c r="AE92" t="s">
        <v>1613</v>
      </c>
      <c r="AF92">
        <v>15.0</v>
      </c>
      <c r="AG92" t="s">
        <v>999</v>
      </c>
      <c r="AH92">
        <v>16.0</v>
      </c>
      <c r="AI92" t="s">
        <v>1614</v>
      </c>
      <c r="AP92">
        <v>20.0</v>
      </c>
      <c r="AQ92" t="s">
        <v>1615</v>
      </c>
      <c r="AR92">
        <v>21.0</v>
      </c>
      <c r="AS92" t="s">
        <v>1616</v>
      </c>
      <c r="BJ92">
        <v>30.0</v>
      </c>
      <c r="BK92" t="s">
        <v>1617</v>
      </c>
      <c r="BL92">
        <v>31.0</v>
      </c>
      <c r="BM92" t="s">
        <v>1618</v>
      </c>
    </row>
    <row r="93" ht="15.75" customHeight="1">
      <c r="P93">
        <v>7.0</v>
      </c>
      <c r="Q93" t="s">
        <v>1501</v>
      </c>
      <c r="AD93">
        <v>14.0</v>
      </c>
      <c r="AE93" t="s">
        <v>1620</v>
      </c>
      <c r="AF93">
        <v>15.0</v>
      </c>
      <c r="AG93" t="s">
        <v>1621</v>
      </c>
      <c r="AH93">
        <v>16.0</v>
      </c>
      <c r="AI93" t="s">
        <v>1622</v>
      </c>
      <c r="AP93">
        <v>20.0</v>
      </c>
      <c r="AQ93" t="s">
        <v>1623</v>
      </c>
      <c r="AR93">
        <v>21.0</v>
      </c>
      <c r="AS93" t="s">
        <v>1624</v>
      </c>
      <c r="BJ93">
        <v>30.0</v>
      </c>
      <c r="BK93" t="s">
        <v>1625</v>
      </c>
      <c r="BL93">
        <v>31.0</v>
      </c>
      <c r="BM93" t="s">
        <v>1626</v>
      </c>
    </row>
    <row r="94" ht="15.75" customHeight="1">
      <c r="P94">
        <v>7.0</v>
      </c>
      <c r="Q94" t="s">
        <v>1627</v>
      </c>
      <c r="AD94">
        <v>14.0</v>
      </c>
      <c r="AE94" t="s">
        <v>1628</v>
      </c>
      <c r="AF94">
        <v>15.0</v>
      </c>
      <c r="AG94" t="s">
        <v>1629</v>
      </c>
      <c r="AH94">
        <v>16.0</v>
      </c>
      <c r="AI94" t="s">
        <v>1630</v>
      </c>
      <c r="AP94">
        <v>20.0</v>
      </c>
      <c r="AQ94" t="s">
        <v>1631</v>
      </c>
      <c r="AR94">
        <v>21.0</v>
      </c>
      <c r="AS94" t="s">
        <v>1632</v>
      </c>
      <c r="BJ94">
        <v>30.0</v>
      </c>
      <c r="BK94" t="s">
        <v>1044</v>
      </c>
      <c r="BL94">
        <v>31.0</v>
      </c>
      <c r="BM94" t="s">
        <v>1634</v>
      </c>
    </row>
    <row r="95" ht="15.75" customHeight="1">
      <c r="P95">
        <v>7.0</v>
      </c>
      <c r="Q95" t="s">
        <v>1635</v>
      </c>
      <c r="AD95">
        <v>14.0</v>
      </c>
      <c r="AE95" t="s">
        <v>1637</v>
      </c>
      <c r="AF95">
        <v>15.0</v>
      </c>
      <c r="AG95" t="s">
        <v>1638</v>
      </c>
      <c r="AH95">
        <v>16.0</v>
      </c>
      <c r="AI95" t="s">
        <v>1639</v>
      </c>
      <c r="AP95">
        <v>20.0</v>
      </c>
      <c r="AQ95" t="s">
        <v>1640</v>
      </c>
      <c r="AR95">
        <v>21.0</v>
      </c>
      <c r="AS95" t="s">
        <v>1641</v>
      </c>
      <c r="BJ95">
        <v>30.0</v>
      </c>
      <c r="BK95" t="s">
        <v>1642</v>
      </c>
      <c r="BL95">
        <v>31.0</v>
      </c>
      <c r="BM95" t="s">
        <v>1643</v>
      </c>
    </row>
    <row r="96" ht="15.75" customHeight="1">
      <c r="P96">
        <v>7.0</v>
      </c>
      <c r="Q96" t="s">
        <v>1644</v>
      </c>
      <c r="AD96">
        <v>14.0</v>
      </c>
      <c r="AE96" t="s">
        <v>1645</v>
      </c>
      <c r="AF96">
        <v>15.0</v>
      </c>
      <c r="AG96" t="s">
        <v>1646</v>
      </c>
      <c r="AH96">
        <v>16.0</v>
      </c>
      <c r="AI96" t="s">
        <v>1647</v>
      </c>
      <c r="AP96">
        <v>20.0</v>
      </c>
      <c r="AQ96" t="s">
        <v>1649</v>
      </c>
      <c r="AR96">
        <v>21.0</v>
      </c>
      <c r="AS96" t="s">
        <v>1650</v>
      </c>
      <c r="BJ96">
        <v>30.0</v>
      </c>
      <c r="BK96" t="s">
        <v>1651</v>
      </c>
      <c r="BL96">
        <v>31.0</v>
      </c>
      <c r="BM96" t="s">
        <v>1652</v>
      </c>
    </row>
    <row r="97" ht="15.75" customHeight="1">
      <c r="P97">
        <v>7.0</v>
      </c>
      <c r="Q97" t="s">
        <v>1653</v>
      </c>
      <c r="AD97">
        <v>14.0</v>
      </c>
      <c r="AE97" t="s">
        <v>1655</v>
      </c>
      <c r="AF97">
        <v>15.0</v>
      </c>
      <c r="AG97" t="s">
        <v>1656</v>
      </c>
      <c r="AH97">
        <v>16.0</v>
      </c>
      <c r="AI97" t="s">
        <v>1657</v>
      </c>
      <c r="AP97">
        <v>20.0</v>
      </c>
      <c r="AQ97" t="s">
        <v>1659</v>
      </c>
      <c r="AR97">
        <v>21.0</v>
      </c>
      <c r="AS97" t="s">
        <v>1660</v>
      </c>
      <c r="BJ97">
        <v>30.0</v>
      </c>
      <c r="BK97" t="s">
        <v>1662</v>
      </c>
      <c r="BL97">
        <v>31.0</v>
      </c>
      <c r="BM97" t="s">
        <v>1663</v>
      </c>
    </row>
    <row r="98" ht="15.75" customHeight="1">
      <c r="P98">
        <v>7.0</v>
      </c>
      <c r="Q98" t="s">
        <v>1664</v>
      </c>
      <c r="AD98">
        <v>14.0</v>
      </c>
      <c r="AE98" t="s">
        <v>1666</v>
      </c>
      <c r="AF98">
        <v>15.0</v>
      </c>
      <c r="AG98" t="s">
        <v>1667</v>
      </c>
      <c r="AH98">
        <v>16.0</v>
      </c>
      <c r="AI98" t="s">
        <v>1669</v>
      </c>
      <c r="AP98">
        <v>20.0</v>
      </c>
      <c r="AQ98" t="s">
        <v>1670</v>
      </c>
      <c r="AR98">
        <v>21.0</v>
      </c>
      <c r="AS98" t="s">
        <v>1671</v>
      </c>
      <c r="BJ98">
        <v>30.0</v>
      </c>
      <c r="BK98" t="s">
        <v>1672</v>
      </c>
      <c r="BL98">
        <v>31.0</v>
      </c>
      <c r="BM98" t="s">
        <v>1674</v>
      </c>
    </row>
    <row r="99" ht="15.75" customHeight="1">
      <c r="P99">
        <v>7.0</v>
      </c>
      <c r="Q99" t="s">
        <v>1675</v>
      </c>
      <c r="AD99">
        <v>14.0</v>
      </c>
      <c r="AE99" t="s">
        <v>1677</v>
      </c>
      <c r="AF99">
        <v>15.0</v>
      </c>
      <c r="AG99" t="s">
        <v>1678</v>
      </c>
      <c r="AH99">
        <v>16.0</v>
      </c>
      <c r="AI99" t="s">
        <v>1679</v>
      </c>
      <c r="AP99">
        <v>20.0</v>
      </c>
      <c r="AQ99" t="s">
        <v>1680</v>
      </c>
      <c r="AR99">
        <v>21.0</v>
      </c>
      <c r="AS99" t="s">
        <v>1681</v>
      </c>
      <c r="BJ99">
        <v>30.0</v>
      </c>
      <c r="BK99" t="s">
        <v>1683</v>
      </c>
      <c r="BL99">
        <v>31.0</v>
      </c>
      <c r="BM99" t="s">
        <v>1684</v>
      </c>
    </row>
    <row r="100" ht="15.75" customHeight="1">
      <c r="P100">
        <v>7.0</v>
      </c>
      <c r="Q100" t="s">
        <v>1685</v>
      </c>
      <c r="AD100">
        <v>14.0</v>
      </c>
      <c r="AE100" t="s">
        <v>1687</v>
      </c>
      <c r="AF100">
        <v>15.0</v>
      </c>
      <c r="AG100" t="s">
        <v>1688</v>
      </c>
      <c r="AH100">
        <v>16.0</v>
      </c>
      <c r="AI100" t="s">
        <v>1690</v>
      </c>
      <c r="AP100">
        <v>20.0</v>
      </c>
      <c r="AQ100" t="s">
        <v>1691</v>
      </c>
      <c r="AR100">
        <v>21.0</v>
      </c>
      <c r="AS100" t="s">
        <v>1693</v>
      </c>
      <c r="BJ100">
        <v>30.0</v>
      </c>
      <c r="BK100" t="s">
        <v>1694</v>
      </c>
      <c r="BL100">
        <v>31.0</v>
      </c>
      <c r="BM100" t="s">
        <v>1695</v>
      </c>
    </row>
    <row r="101" ht="15.75" customHeight="1">
      <c r="P101">
        <v>7.0</v>
      </c>
      <c r="Q101" t="s">
        <v>1696</v>
      </c>
      <c r="AD101">
        <v>14.0</v>
      </c>
      <c r="AE101" t="s">
        <v>1697</v>
      </c>
      <c r="AF101">
        <v>15.0</v>
      </c>
      <c r="AG101" t="s">
        <v>1698</v>
      </c>
      <c r="AH101">
        <v>16.0</v>
      </c>
      <c r="AI101" t="s">
        <v>530</v>
      </c>
      <c r="AP101">
        <v>20.0</v>
      </c>
      <c r="AQ101" t="s">
        <v>1700</v>
      </c>
      <c r="AR101">
        <v>21.0</v>
      </c>
      <c r="AS101" t="s">
        <v>1701</v>
      </c>
      <c r="BJ101">
        <v>30.0</v>
      </c>
      <c r="BK101" t="s">
        <v>1702</v>
      </c>
      <c r="BL101">
        <v>31.0</v>
      </c>
      <c r="BM101" t="s">
        <v>1703</v>
      </c>
    </row>
    <row r="102" ht="15.75" customHeight="1">
      <c r="P102">
        <v>7.0</v>
      </c>
      <c r="Q102" t="s">
        <v>1705</v>
      </c>
      <c r="AD102">
        <v>14.0</v>
      </c>
      <c r="AE102" t="s">
        <v>511</v>
      </c>
      <c r="AF102">
        <v>15.0</v>
      </c>
      <c r="AG102" t="s">
        <v>1706</v>
      </c>
      <c r="AH102">
        <v>16.0</v>
      </c>
      <c r="AI102" t="s">
        <v>1707</v>
      </c>
      <c r="AP102">
        <v>20.0</v>
      </c>
      <c r="AQ102" t="s">
        <v>1708</v>
      </c>
      <c r="AR102">
        <v>21.0</v>
      </c>
      <c r="AS102" t="s">
        <v>1710</v>
      </c>
      <c r="BJ102">
        <v>30.0</v>
      </c>
      <c r="BK102" t="s">
        <v>1712</v>
      </c>
      <c r="BL102">
        <v>31.0</v>
      </c>
      <c r="BM102" t="s">
        <v>1713</v>
      </c>
    </row>
    <row r="103" ht="15.75" customHeight="1">
      <c r="P103">
        <v>7.0</v>
      </c>
      <c r="Q103" t="s">
        <v>1714</v>
      </c>
      <c r="AD103">
        <v>14.0</v>
      </c>
      <c r="AE103" t="s">
        <v>1716</v>
      </c>
      <c r="AF103">
        <v>15.0</v>
      </c>
      <c r="AG103" t="s">
        <v>1717</v>
      </c>
      <c r="AH103">
        <v>16.0</v>
      </c>
      <c r="AI103" t="s">
        <v>1718</v>
      </c>
      <c r="AP103">
        <v>20.0</v>
      </c>
      <c r="AQ103" t="s">
        <v>1719</v>
      </c>
      <c r="AR103">
        <v>21.0</v>
      </c>
      <c r="AS103" t="s">
        <v>1720</v>
      </c>
      <c r="BJ103">
        <v>30.0</v>
      </c>
      <c r="BK103" t="s">
        <v>1722</v>
      </c>
      <c r="BL103">
        <v>31.0</v>
      </c>
      <c r="BM103" t="s">
        <v>1723</v>
      </c>
    </row>
    <row r="104" ht="15.75" customHeight="1">
      <c r="P104">
        <v>7.0</v>
      </c>
      <c r="Q104" t="s">
        <v>1724</v>
      </c>
      <c r="AD104">
        <v>14.0</v>
      </c>
      <c r="AE104" t="s">
        <v>1725</v>
      </c>
      <c r="AF104">
        <v>15.0</v>
      </c>
      <c r="AG104" t="s">
        <v>1726</v>
      </c>
      <c r="AH104">
        <v>16.0</v>
      </c>
      <c r="AI104" t="s">
        <v>1727</v>
      </c>
      <c r="AP104">
        <v>20.0</v>
      </c>
      <c r="AQ104" t="s">
        <v>1728</v>
      </c>
      <c r="AR104">
        <v>21.0</v>
      </c>
      <c r="AS104" t="s">
        <v>1729</v>
      </c>
      <c r="BJ104">
        <v>30.0</v>
      </c>
      <c r="BK104" t="s">
        <v>1731</v>
      </c>
      <c r="BL104">
        <v>31.0</v>
      </c>
      <c r="BM104" t="s">
        <v>1733</v>
      </c>
    </row>
    <row r="105" ht="15.75" customHeight="1">
      <c r="P105">
        <v>7.0</v>
      </c>
      <c r="Q105" t="s">
        <v>1734</v>
      </c>
      <c r="AD105">
        <v>14.0</v>
      </c>
      <c r="AE105" t="s">
        <v>1735</v>
      </c>
      <c r="AF105">
        <v>15.0</v>
      </c>
      <c r="AG105" t="s">
        <v>1736</v>
      </c>
      <c r="AH105">
        <v>16.0</v>
      </c>
      <c r="AI105" t="s">
        <v>1737</v>
      </c>
      <c r="AP105">
        <v>20.0</v>
      </c>
      <c r="AQ105" t="s">
        <v>1739</v>
      </c>
      <c r="AR105">
        <v>21.0</v>
      </c>
      <c r="AS105" t="s">
        <v>1740</v>
      </c>
      <c r="BJ105">
        <v>30.0</v>
      </c>
      <c r="BK105" t="s">
        <v>1158</v>
      </c>
      <c r="BL105">
        <v>31.0</v>
      </c>
      <c r="BM105" t="s">
        <v>1741</v>
      </c>
    </row>
    <row r="106" ht="15.75" customHeight="1">
      <c r="P106">
        <v>7.0</v>
      </c>
      <c r="Q106" t="s">
        <v>1743</v>
      </c>
      <c r="AD106">
        <v>14.0</v>
      </c>
      <c r="AE106" t="s">
        <v>1744</v>
      </c>
      <c r="AF106">
        <v>15.0</v>
      </c>
      <c r="AG106" t="s">
        <v>1745</v>
      </c>
      <c r="AH106">
        <v>16.0</v>
      </c>
      <c r="AI106" t="s">
        <v>427</v>
      </c>
      <c r="AP106">
        <v>20.0</v>
      </c>
      <c r="AQ106" t="s">
        <v>1746</v>
      </c>
      <c r="AR106">
        <v>21.0</v>
      </c>
      <c r="AS106" t="s">
        <v>1747</v>
      </c>
      <c r="BJ106">
        <v>30.0</v>
      </c>
      <c r="BK106" t="s">
        <v>904</v>
      </c>
      <c r="BL106">
        <v>31.0</v>
      </c>
      <c r="BM106" t="s">
        <v>1749</v>
      </c>
    </row>
    <row r="107" ht="15.75" customHeight="1">
      <c r="P107">
        <v>7.0</v>
      </c>
      <c r="Q107" t="s">
        <v>1750</v>
      </c>
      <c r="AD107">
        <v>14.0</v>
      </c>
      <c r="AE107" t="s">
        <v>1751</v>
      </c>
      <c r="AF107">
        <v>15.0</v>
      </c>
      <c r="AG107" t="s">
        <v>1752</v>
      </c>
      <c r="AH107">
        <v>16.0</v>
      </c>
      <c r="AI107" t="s">
        <v>1753</v>
      </c>
      <c r="AP107">
        <v>20.0</v>
      </c>
      <c r="AQ107" t="s">
        <v>1754</v>
      </c>
      <c r="AR107">
        <v>21.0</v>
      </c>
      <c r="AS107" t="s">
        <v>1755</v>
      </c>
      <c r="BJ107">
        <v>30.0</v>
      </c>
      <c r="BK107" t="s">
        <v>1757</v>
      </c>
      <c r="BL107">
        <v>31.0</v>
      </c>
      <c r="BM107" t="s">
        <v>1758</v>
      </c>
    </row>
    <row r="108" ht="15.75" customHeight="1">
      <c r="P108">
        <v>7.0</v>
      </c>
      <c r="Q108" t="s">
        <v>1759</v>
      </c>
      <c r="AD108">
        <v>14.0</v>
      </c>
      <c r="AE108" t="s">
        <v>1760</v>
      </c>
      <c r="AF108">
        <v>15.0</v>
      </c>
      <c r="AG108" t="s">
        <v>1762</v>
      </c>
      <c r="AH108">
        <v>16.0</v>
      </c>
      <c r="AI108" t="s">
        <v>1763</v>
      </c>
      <c r="AP108">
        <v>20.0</v>
      </c>
      <c r="AQ108" t="s">
        <v>1764</v>
      </c>
      <c r="AR108">
        <v>21.0</v>
      </c>
      <c r="AS108" t="s">
        <v>1765</v>
      </c>
      <c r="BJ108">
        <v>30.0</v>
      </c>
      <c r="BK108" t="s">
        <v>1766</v>
      </c>
      <c r="BL108">
        <v>31.0</v>
      </c>
      <c r="BM108" t="s">
        <v>1767</v>
      </c>
    </row>
    <row r="109" ht="15.75" customHeight="1">
      <c r="P109">
        <v>7.0</v>
      </c>
      <c r="Q109" t="s">
        <v>1768</v>
      </c>
      <c r="AD109">
        <v>14.0</v>
      </c>
      <c r="AE109" t="s">
        <v>1770</v>
      </c>
      <c r="AF109">
        <v>15.0</v>
      </c>
      <c r="AG109" t="s">
        <v>1771</v>
      </c>
      <c r="AH109">
        <v>16.0</v>
      </c>
      <c r="AI109" t="s">
        <v>1772</v>
      </c>
      <c r="AP109">
        <v>20.0</v>
      </c>
      <c r="AQ109" t="s">
        <v>1774</v>
      </c>
      <c r="AR109">
        <v>21.0</v>
      </c>
      <c r="AS109" t="s">
        <v>1399</v>
      </c>
      <c r="BJ109">
        <v>30.0</v>
      </c>
      <c r="BK109" t="s">
        <v>1775</v>
      </c>
      <c r="BL109">
        <v>31.0</v>
      </c>
      <c r="BM109" t="s">
        <v>1776</v>
      </c>
    </row>
    <row r="110" ht="15.75" customHeight="1">
      <c r="P110">
        <v>7.0</v>
      </c>
      <c r="Q110" t="s">
        <v>1777</v>
      </c>
      <c r="AD110">
        <v>14.0</v>
      </c>
      <c r="AE110" t="s">
        <v>1778</v>
      </c>
      <c r="AF110">
        <v>15.0</v>
      </c>
      <c r="AG110" t="s">
        <v>1779</v>
      </c>
      <c r="AH110">
        <v>16.0</v>
      </c>
      <c r="AI110" t="s">
        <v>1780</v>
      </c>
      <c r="AP110">
        <v>20.0</v>
      </c>
      <c r="AQ110" t="s">
        <v>1781</v>
      </c>
      <c r="AR110">
        <v>21.0</v>
      </c>
      <c r="AS110" t="s">
        <v>1782</v>
      </c>
      <c r="BJ110">
        <v>30.0</v>
      </c>
      <c r="BK110" t="s">
        <v>1783</v>
      </c>
    </row>
    <row r="111" ht="15.75" customHeight="1">
      <c r="P111">
        <v>7.0</v>
      </c>
      <c r="Q111" t="s">
        <v>1725</v>
      </c>
      <c r="AD111">
        <v>14.0</v>
      </c>
      <c r="AE111" t="s">
        <v>530</v>
      </c>
      <c r="AF111">
        <v>15.0</v>
      </c>
      <c r="AG111" t="s">
        <v>1785</v>
      </c>
      <c r="AH111">
        <v>16.0</v>
      </c>
      <c r="AI111" t="s">
        <v>1786</v>
      </c>
      <c r="AP111">
        <v>20.0</v>
      </c>
      <c r="AQ111" t="s">
        <v>1788</v>
      </c>
      <c r="AR111">
        <v>21.0</v>
      </c>
      <c r="AS111" t="s">
        <v>1789</v>
      </c>
      <c r="BJ111">
        <v>30.0</v>
      </c>
      <c r="BK111" t="s">
        <v>1790</v>
      </c>
    </row>
    <row r="112" ht="15.75" customHeight="1">
      <c r="P112">
        <v>7.0</v>
      </c>
      <c r="Q112" t="s">
        <v>1792</v>
      </c>
      <c r="AD112">
        <v>14.0</v>
      </c>
      <c r="AE112" t="s">
        <v>1793</v>
      </c>
      <c r="AF112">
        <v>15.0</v>
      </c>
      <c r="AG112" t="s">
        <v>1794</v>
      </c>
      <c r="AH112">
        <v>16.0</v>
      </c>
      <c r="AI112" t="s">
        <v>1795</v>
      </c>
      <c r="AP112">
        <v>20.0</v>
      </c>
      <c r="AQ112" t="s">
        <v>1796</v>
      </c>
      <c r="AR112">
        <v>21.0</v>
      </c>
      <c r="AS112" t="s">
        <v>1797</v>
      </c>
      <c r="BJ112">
        <v>30.0</v>
      </c>
      <c r="BK112" t="s">
        <v>1798</v>
      </c>
    </row>
    <row r="113" ht="15.75" customHeight="1">
      <c r="P113">
        <v>7.0</v>
      </c>
      <c r="Q113" t="s">
        <v>1799</v>
      </c>
      <c r="AD113">
        <v>14.0</v>
      </c>
      <c r="AE113" t="s">
        <v>1800</v>
      </c>
      <c r="AF113">
        <v>15.0</v>
      </c>
      <c r="AG113" t="s">
        <v>1801</v>
      </c>
      <c r="AH113">
        <v>16.0</v>
      </c>
      <c r="AI113" t="s">
        <v>1802</v>
      </c>
      <c r="AP113">
        <v>20.0</v>
      </c>
      <c r="AQ113" t="s">
        <v>1803</v>
      </c>
      <c r="AR113">
        <v>21.0</v>
      </c>
      <c r="AS113" t="s">
        <v>1804</v>
      </c>
      <c r="BJ113">
        <v>30.0</v>
      </c>
      <c r="BK113" t="s">
        <v>1805</v>
      </c>
    </row>
    <row r="114" ht="15.75" customHeight="1">
      <c r="P114">
        <v>7.0</v>
      </c>
      <c r="Q114" t="s">
        <v>1806</v>
      </c>
      <c r="AD114">
        <v>14.0</v>
      </c>
      <c r="AE114" t="s">
        <v>1807</v>
      </c>
      <c r="AF114">
        <v>15.0</v>
      </c>
      <c r="AG114" t="s">
        <v>1809</v>
      </c>
      <c r="AH114">
        <v>16.0</v>
      </c>
      <c r="AI114" t="s">
        <v>1810</v>
      </c>
      <c r="AP114">
        <v>20.0</v>
      </c>
      <c r="AQ114" t="s">
        <v>1812</v>
      </c>
      <c r="AR114">
        <v>21.0</v>
      </c>
      <c r="AS114" t="s">
        <v>1813</v>
      </c>
      <c r="BJ114">
        <v>30.0</v>
      </c>
      <c r="BK114" t="s">
        <v>1814</v>
      </c>
    </row>
    <row r="115" ht="15.75" customHeight="1">
      <c r="P115">
        <v>7.0</v>
      </c>
      <c r="Q115" t="s">
        <v>1815</v>
      </c>
      <c r="AD115">
        <v>14.0</v>
      </c>
      <c r="AE115" t="s">
        <v>1816</v>
      </c>
      <c r="AF115">
        <v>15.0</v>
      </c>
      <c r="AG115" t="s">
        <v>1817</v>
      </c>
      <c r="AH115">
        <v>16.0</v>
      </c>
      <c r="AI115" t="s">
        <v>1818</v>
      </c>
      <c r="AP115">
        <v>20.0</v>
      </c>
      <c r="AQ115" t="s">
        <v>1819</v>
      </c>
      <c r="AR115">
        <v>21.0</v>
      </c>
      <c r="AS115" t="s">
        <v>1490</v>
      </c>
      <c r="BJ115">
        <v>30.0</v>
      </c>
      <c r="BK115" t="s">
        <v>241</v>
      </c>
    </row>
    <row r="116" ht="15.75" customHeight="1">
      <c r="P116">
        <v>7.0</v>
      </c>
      <c r="Q116" t="s">
        <v>1820</v>
      </c>
      <c r="AD116">
        <v>14.0</v>
      </c>
      <c r="AE116" t="s">
        <v>1822</v>
      </c>
      <c r="AF116">
        <v>15.0</v>
      </c>
      <c r="AG116" t="s">
        <v>1823</v>
      </c>
      <c r="AP116">
        <v>20.0</v>
      </c>
      <c r="AQ116" t="s">
        <v>1824</v>
      </c>
      <c r="AR116">
        <v>21.0</v>
      </c>
      <c r="AS116" t="s">
        <v>1825</v>
      </c>
      <c r="BJ116">
        <v>30.0</v>
      </c>
      <c r="BK116" t="s">
        <v>1826</v>
      </c>
    </row>
    <row r="117" ht="15.75" customHeight="1">
      <c r="P117">
        <v>7.0</v>
      </c>
      <c r="Q117" t="s">
        <v>1829</v>
      </c>
      <c r="AD117">
        <v>14.0</v>
      </c>
      <c r="AE117" t="s">
        <v>1830</v>
      </c>
      <c r="AF117">
        <v>15.0</v>
      </c>
      <c r="AG117" t="s">
        <v>1831</v>
      </c>
      <c r="AP117">
        <v>20.0</v>
      </c>
      <c r="AQ117" t="s">
        <v>1832</v>
      </c>
      <c r="AR117">
        <v>21.0</v>
      </c>
      <c r="AS117" t="s">
        <v>1833</v>
      </c>
      <c r="BJ117">
        <v>30.0</v>
      </c>
      <c r="BK117" t="s">
        <v>1835</v>
      </c>
    </row>
    <row r="118" ht="15.75" customHeight="1">
      <c r="P118">
        <v>7.0</v>
      </c>
      <c r="Q118" t="s">
        <v>1836</v>
      </c>
      <c r="AD118">
        <v>14.0</v>
      </c>
      <c r="AE118" t="s">
        <v>1192</v>
      </c>
      <c r="AF118">
        <v>15.0</v>
      </c>
      <c r="AG118" t="s">
        <v>1837</v>
      </c>
      <c r="AP118">
        <v>20.0</v>
      </c>
      <c r="AQ118" t="s">
        <v>1838</v>
      </c>
      <c r="AR118">
        <v>21.0</v>
      </c>
      <c r="AS118" t="s">
        <v>23</v>
      </c>
      <c r="BJ118">
        <v>30.0</v>
      </c>
      <c r="BK118" t="s">
        <v>1839</v>
      </c>
    </row>
    <row r="119" ht="15.75" customHeight="1">
      <c r="P119">
        <v>7.0</v>
      </c>
      <c r="Q119" t="s">
        <v>427</v>
      </c>
      <c r="AD119">
        <v>14.0</v>
      </c>
      <c r="AE119" t="s">
        <v>1841</v>
      </c>
      <c r="AF119">
        <v>15.0</v>
      </c>
      <c r="AG119" t="s">
        <v>1830</v>
      </c>
      <c r="AP119">
        <v>20.0</v>
      </c>
      <c r="AQ119" t="s">
        <v>1842</v>
      </c>
      <c r="AR119">
        <v>21.0</v>
      </c>
      <c r="AS119" t="s">
        <v>1844</v>
      </c>
      <c r="BJ119">
        <v>30.0</v>
      </c>
      <c r="BK119" t="s">
        <v>1845</v>
      </c>
    </row>
    <row r="120" ht="15.75" customHeight="1">
      <c r="P120">
        <v>7.0</v>
      </c>
      <c r="Q120" t="s">
        <v>1846</v>
      </c>
      <c r="AD120">
        <v>14.0</v>
      </c>
      <c r="AE120" t="s">
        <v>1847</v>
      </c>
      <c r="AF120">
        <v>15.0</v>
      </c>
      <c r="AG120" t="s">
        <v>1848</v>
      </c>
      <c r="AP120">
        <v>20.0</v>
      </c>
      <c r="AQ120" t="s">
        <v>1849</v>
      </c>
      <c r="AR120">
        <v>21.0</v>
      </c>
      <c r="AS120" t="s">
        <v>1850</v>
      </c>
      <c r="BJ120">
        <v>30.0</v>
      </c>
      <c r="BK120" t="s">
        <v>1851</v>
      </c>
    </row>
    <row r="121" ht="15.75" customHeight="1">
      <c r="P121">
        <v>7.0</v>
      </c>
      <c r="Q121" t="s">
        <v>1852</v>
      </c>
      <c r="AD121">
        <v>14.0</v>
      </c>
      <c r="AE121" t="s">
        <v>1853</v>
      </c>
      <c r="AF121">
        <v>15.0</v>
      </c>
      <c r="AG121" t="s">
        <v>1854</v>
      </c>
      <c r="AP121">
        <v>20.0</v>
      </c>
      <c r="AQ121" t="s">
        <v>1855</v>
      </c>
      <c r="AR121">
        <v>21.0</v>
      </c>
      <c r="AS121" t="s">
        <v>1856</v>
      </c>
      <c r="BJ121">
        <v>30.0</v>
      </c>
      <c r="BK121" t="s">
        <v>1857</v>
      </c>
    </row>
    <row r="122" ht="15.75" customHeight="1">
      <c r="P122">
        <v>7.0</v>
      </c>
      <c r="Q122" t="s">
        <v>1858</v>
      </c>
      <c r="AD122">
        <v>14.0</v>
      </c>
      <c r="AE122" t="s">
        <v>1859</v>
      </c>
      <c r="AF122">
        <v>15.0</v>
      </c>
      <c r="AG122" t="s">
        <v>1860</v>
      </c>
      <c r="AP122">
        <v>20.0</v>
      </c>
      <c r="AQ122" t="s">
        <v>1862</v>
      </c>
      <c r="AR122">
        <v>21.0</v>
      </c>
      <c r="AS122" t="s">
        <v>1863</v>
      </c>
      <c r="BJ122">
        <v>30.0</v>
      </c>
      <c r="BK122" t="s">
        <v>1865</v>
      </c>
    </row>
    <row r="123" ht="15.75" customHeight="1">
      <c r="P123">
        <v>7.0</v>
      </c>
      <c r="Q123" t="s">
        <v>1866</v>
      </c>
      <c r="AD123">
        <v>14.0</v>
      </c>
      <c r="AE123" t="s">
        <v>1867</v>
      </c>
      <c r="AF123">
        <v>15.0</v>
      </c>
      <c r="AG123" t="s">
        <v>1868</v>
      </c>
      <c r="AP123">
        <v>20.0</v>
      </c>
      <c r="AQ123" t="s">
        <v>1869</v>
      </c>
      <c r="AR123">
        <v>21.0</v>
      </c>
      <c r="AS123" t="s">
        <v>1870</v>
      </c>
      <c r="BJ123">
        <v>30.0</v>
      </c>
      <c r="BK123" t="s">
        <v>1872</v>
      </c>
    </row>
    <row r="124" ht="15.75" customHeight="1">
      <c r="P124">
        <v>7.0</v>
      </c>
      <c r="Q124" t="s">
        <v>1873</v>
      </c>
      <c r="AD124">
        <v>14.0</v>
      </c>
      <c r="AE124" t="s">
        <v>1874</v>
      </c>
      <c r="AF124">
        <v>15.0</v>
      </c>
      <c r="AG124" t="s">
        <v>803</v>
      </c>
      <c r="AP124">
        <v>20.0</v>
      </c>
      <c r="AQ124" t="s">
        <v>1876</v>
      </c>
      <c r="AR124">
        <v>21.0</v>
      </c>
      <c r="AS124" t="s">
        <v>1878</v>
      </c>
      <c r="BJ124">
        <v>30.0</v>
      </c>
      <c r="BK124" t="s">
        <v>1032</v>
      </c>
    </row>
    <row r="125" ht="15.75" customHeight="1">
      <c r="AD125">
        <v>14.0</v>
      </c>
      <c r="AE125" t="s">
        <v>1879</v>
      </c>
      <c r="AF125">
        <v>15.0</v>
      </c>
      <c r="AG125" t="s">
        <v>1880</v>
      </c>
      <c r="AP125">
        <v>20.0</v>
      </c>
      <c r="AQ125" t="s">
        <v>1882</v>
      </c>
      <c r="AR125">
        <v>21.0</v>
      </c>
      <c r="AS125" t="s">
        <v>1883</v>
      </c>
      <c r="BJ125">
        <v>30.0</v>
      </c>
      <c r="BK125" t="s">
        <v>1884</v>
      </c>
    </row>
    <row r="126" ht="15.75" customHeight="1">
      <c r="AD126">
        <v>14.0</v>
      </c>
      <c r="AE126" t="s">
        <v>1885</v>
      </c>
      <c r="AF126">
        <v>15.0</v>
      </c>
      <c r="AG126" t="s">
        <v>1887</v>
      </c>
      <c r="AP126">
        <v>20.0</v>
      </c>
      <c r="AQ126" t="s">
        <v>1888</v>
      </c>
      <c r="AR126">
        <v>21.0</v>
      </c>
      <c r="AS126" t="s">
        <v>1889</v>
      </c>
      <c r="BJ126">
        <v>30.0</v>
      </c>
      <c r="BK126" t="s">
        <v>1890</v>
      </c>
    </row>
    <row r="127" ht="15.75" customHeight="1">
      <c r="AD127">
        <v>14.0</v>
      </c>
      <c r="AE127" t="s">
        <v>1892</v>
      </c>
      <c r="AF127">
        <v>15.0</v>
      </c>
      <c r="AG127" t="s">
        <v>1893</v>
      </c>
      <c r="AP127">
        <v>20.0</v>
      </c>
      <c r="AQ127" t="s">
        <v>1894</v>
      </c>
      <c r="AR127">
        <v>21.0</v>
      </c>
      <c r="AS127" t="s">
        <v>1895</v>
      </c>
      <c r="BJ127">
        <v>30.0</v>
      </c>
      <c r="BK127" t="s">
        <v>1897</v>
      </c>
    </row>
    <row r="128" ht="15.75" customHeight="1">
      <c r="AP128">
        <v>20.0</v>
      </c>
      <c r="AQ128" t="s">
        <v>1898</v>
      </c>
      <c r="AR128">
        <v>21.0</v>
      </c>
      <c r="AS128" t="s">
        <v>1899</v>
      </c>
      <c r="BJ128">
        <v>30.0</v>
      </c>
      <c r="BK128" t="s">
        <v>1900</v>
      </c>
    </row>
    <row r="129" ht="15.75" customHeight="1">
      <c r="AP129">
        <v>20.0</v>
      </c>
      <c r="AQ129" t="s">
        <v>1901</v>
      </c>
      <c r="AR129">
        <v>21.0</v>
      </c>
      <c r="AS129" t="s">
        <v>1902</v>
      </c>
      <c r="BJ129">
        <v>30.0</v>
      </c>
      <c r="BK129" t="s">
        <v>1903</v>
      </c>
    </row>
    <row r="130" ht="15.75" customHeight="1">
      <c r="AP130">
        <v>20.0</v>
      </c>
      <c r="AQ130" t="s">
        <v>1904</v>
      </c>
      <c r="AR130">
        <v>21.0</v>
      </c>
      <c r="AS130" t="s">
        <v>1906</v>
      </c>
      <c r="BJ130">
        <v>30.0</v>
      </c>
      <c r="BK130" t="s">
        <v>1907</v>
      </c>
    </row>
    <row r="131" ht="15.75" customHeight="1">
      <c r="AP131">
        <v>20.0</v>
      </c>
      <c r="AQ131" t="s">
        <v>1909</v>
      </c>
      <c r="AR131">
        <v>21.0</v>
      </c>
      <c r="AS131" t="s">
        <v>1910</v>
      </c>
      <c r="BJ131">
        <v>30.0</v>
      </c>
      <c r="BK131" t="s">
        <v>1912</v>
      </c>
    </row>
    <row r="132" ht="15.75" customHeight="1">
      <c r="AP132">
        <v>20.0</v>
      </c>
      <c r="AQ132" t="s">
        <v>1913</v>
      </c>
      <c r="AR132">
        <v>21.0</v>
      </c>
      <c r="AS132" t="s">
        <v>1914</v>
      </c>
      <c r="BJ132">
        <v>30.0</v>
      </c>
      <c r="BK132" t="s">
        <v>890</v>
      </c>
    </row>
    <row r="133" ht="15.75" customHeight="1">
      <c r="AP133">
        <v>20.0</v>
      </c>
      <c r="AQ133" t="s">
        <v>1915</v>
      </c>
      <c r="AR133">
        <v>21.0</v>
      </c>
      <c r="AS133" t="s">
        <v>1917</v>
      </c>
      <c r="BJ133">
        <v>30.0</v>
      </c>
      <c r="BK133" t="s">
        <v>1918</v>
      </c>
    </row>
    <row r="134" ht="15.75" customHeight="1">
      <c r="AP134">
        <v>20.0</v>
      </c>
      <c r="AQ134" t="s">
        <v>1919</v>
      </c>
      <c r="AR134">
        <v>21.0</v>
      </c>
      <c r="AS134" t="s">
        <v>1920</v>
      </c>
      <c r="BJ134">
        <v>30.0</v>
      </c>
      <c r="BK134" t="s">
        <v>1921</v>
      </c>
    </row>
    <row r="135" ht="15.75" customHeight="1">
      <c r="AP135">
        <v>20.0</v>
      </c>
      <c r="AQ135" t="s">
        <v>1922</v>
      </c>
      <c r="AR135">
        <v>21.0</v>
      </c>
      <c r="AS135" t="s">
        <v>1923</v>
      </c>
      <c r="BJ135">
        <v>30.0</v>
      </c>
      <c r="BK135" t="s">
        <v>1925</v>
      </c>
    </row>
    <row r="136" ht="15.75" customHeight="1">
      <c r="AP136">
        <v>20.0</v>
      </c>
      <c r="AQ136" t="s">
        <v>1926</v>
      </c>
      <c r="AR136">
        <v>21.0</v>
      </c>
      <c r="AS136" t="s">
        <v>1927</v>
      </c>
      <c r="BJ136">
        <v>30.0</v>
      </c>
      <c r="BK136" t="s">
        <v>1928</v>
      </c>
    </row>
    <row r="137" ht="15.75" customHeight="1">
      <c r="AP137">
        <v>20.0</v>
      </c>
      <c r="AQ137" t="s">
        <v>1929</v>
      </c>
      <c r="AR137">
        <v>21.0</v>
      </c>
      <c r="AS137" t="s">
        <v>1930</v>
      </c>
      <c r="BJ137">
        <v>30.0</v>
      </c>
      <c r="BK137" t="s">
        <v>1931</v>
      </c>
    </row>
    <row r="138" ht="15.75" customHeight="1">
      <c r="AP138">
        <v>20.0</v>
      </c>
      <c r="AQ138" t="s">
        <v>1932</v>
      </c>
      <c r="AR138">
        <v>21.0</v>
      </c>
      <c r="AS138" t="s">
        <v>1933</v>
      </c>
      <c r="BJ138">
        <v>30.0</v>
      </c>
      <c r="BK138" t="s">
        <v>1934</v>
      </c>
    </row>
    <row r="139" ht="15.75" customHeight="1">
      <c r="AP139">
        <v>20.0</v>
      </c>
      <c r="AQ139" t="s">
        <v>1935</v>
      </c>
      <c r="AR139">
        <v>21.0</v>
      </c>
      <c r="AS139" t="s">
        <v>1937</v>
      </c>
      <c r="BJ139">
        <v>30.0</v>
      </c>
      <c r="BK139" t="s">
        <v>1939</v>
      </c>
    </row>
    <row r="140" ht="15.75" customHeight="1">
      <c r="AP140">
        <v>20.0</v>
      </c>
      <c r="AQ140" t="s">
        <v>1940</v>
      </c>
      <c r="AR140">
        <v>21.0</v>
      </c>
      <c r="AS140" t="s">
        <v>1941</v>
      </c>
      <c r="BJ140">
        <v>30.0</v>
      </c>
      <c r="BK140" t="s">
        <v>1942</v>
      </c>
    </row>
    <row r="141" ht="15.75" customHeight="1">
      <c r="AP141">
        <v>20.0</v>
      </c>
      <c r="AQ141" t="s">
        <v>1943</v>
      </c>
      <c r="AR141">
        <v>21.0</v>
      </c>
      <c r="AS141" t="s">
        <v>1944</v>
      </c>
      <c r="BJ141">
        <v>30.0</v>
      </c>
      <c r="BK141" t="s">
        <v>1945</v>
      </c>
    </row>
    <row r="142" ht="15.75" customHeight="1">
      <c r="AP142">
        <v>20.0</v>
      </c>
      <c r="AQ142" t="s">
        <v>1946</v>
      </c>
      <c r="AR142">
        <v>21.0</v>
      </c>
      <c r="AS142" t="s">
        <v>1947</v>
      </c>
      <c r="BJ142">
        <v>30.0</v>
      </c>
      <c r="BK142" t="s">
        <v>1949</v>
      </c>
    </row>
    <row r="143" ht="15.75" customHeight="1">
      <c r="AP143">
        <v>20.0</v>
      </c>
      <c r="AQ143" t="s">
        <v>1950</v>
      </c>
      <c r="AR143">
        <v>21.0</v>
      </c>
      <c r="AS143" t="s">
        <v>1951</v>
      </c>
      <c r="BJ143">
        <v>30.0</v>
      </c>
      <c r="BK143" t="s">
        <v>1952</v>
      </c>
    </row>
    <row r="144" ht="15.75" customHeight="1">
      <c r="AP144">
        <v>20.0</v>
      </c>
      <c r="AQ144" t="s">
        <v>1953</v>
      </c>
      <c r="AR144">
        <v>21.0</v>
      </c>
      <c r="AS144" t="s">
        <v>1954</v>
      </c>
      <c r="BJ144">
        <v>30.0</v>
      </c>
      <c r="BK144" t="s">
        <v>1955</v>
      </c>
    </row>
    <row r="145" ht="15.75" customHeight="1">
      <c r="AP145">
        <v>20.0</v>
      </c>
      <c r="AQ145" t="s">
        <v>1956</v>
      </c>
      <c r="AR145">
        <v>21.0</v>
      </c>
      <c r="AS145" t="s">
        <v>1958</v>
      </c>
      <c r="BJ145">
        <v>30.0</v>
      </c>
      <c r="BK145" t="s">
        <v>1959</v>
      </c>
    </row>
    <row r="146" ht="15.75" customHeight="1">
      <c r="AP146">
        <v>20.0</v>
      </c>
      <c r="AQ146" t="s">
        <v>1960</v>
      </c>
      <c r="AR146">
        <v>21.0</v>
      </c>
      <c r="AS146" t="s">
        <v>1961</v>
      </c>
      <c r="BJ146">
        <v>30.0</v>
      </c>
      <c r="BK146" t="s">
        <v>1962</v>
      </c>
    </row>
    <row r="147" ht="15.75" customHeight="1">
      <c r="AP147">
        <v>20.0</v>
      </c>
      <c r="AQ147" t="s">
        <v>1963</v>
      </c>
      <c r="AR147">
        <v>21.0</v>
      </c>
      <c r="AS147" t="s">
        <v>1964</v>
      </c>
      <c r="BJ147">
        <v>30.0</v>
      </c>
      <c r="BK147" t="s">
        <v>1965</v>
      </c>
    </row>
    <row r="148" ht="15.75" customHeight="1">
      <c r="AP148">
        <v>20.0</v>
      </c>
      <c r="AQ148" t="s">
        <v>1967</v>
      </c>
      <c r="AR148">
        <v>21.0</v>
      </c>
      <c r="AS148" t="s">
        <v>1968</v>
      </c>
      <c r="BJ148">
        <v>30.0</v>
      </c>
      <c r="BK148" t="s">
        <v>1969</v>
      </c>
    </row>
    <row r="149" ht="15.75" customHeight="1">
      <c r="AP149">
        <v>20.0</v>
      </c>
      <c r="AQ149" t="s">
        <v>1970</v>
      </c>
      <c r="AR149">
        <v>21.0</v>
      </c>
      <c r="AS149" t="s">
        <v>1971</v>
      </c>
      <c r="BJ149">
        <v>30.0</v>
      </c>
      <c r="BK149" t="s">
        <v>1972</v>
      </c>
    </row>
    <row r="150" ht="15.75" customHeight="1">
      <c r="AP150">
        <v>20.0</v>
      </c>
      <c r="AQ150" t="s">
        <v>1973</v>
      </c>
      <c r="AR150">
        <v>21.0</v>
      </c>
      <c r="AS150" t="s">
        <v>1975</v>
      </c>
      <c r="BJ150">
        <v>30.0</v>
      </c>
      <c r="BK150" t="s">
        <v>1976</v>
      </c>
    </row>
    <row r="151" ht="15.75" customHeight="1">
      <c r="AP151">
        <v>20.0</v>
      </c>
      <c r="AQ151" t="s">
        <v>1977</v>
      </c>
      <c r="AR151">
        <v>21.0</v>
      </c>
      <c r="AS151" t="s">
        <v>1978</v>
      </c>
      <c r="BJ151">
        <v>30.0</v>
      </c>
      <c r="BK151" t="s">
        <v>1979</v>
      </c>
    </row>
    <row r="152" ht="15.75" customHeight="1">
      <c r="AP152">
        <v>20.0</v>
      </c>
      <c r="AQ152" t="s">
        <v>1980</v>
      </c>
      <c r="AR152">
        <v>21.0</v>
      </c>
      <c r="AS152" t="s">
        <v>1981</v>
      </c>
      <c r="BJ152">
        <v>30.0</v>
      </c>
      <c r="BK152" t="s">
        <v>1982</v>
      </c>
    </row>
    <row r="153" ht="15.75" customHeight="1">
      <c r="AP153">
        <v>20.0</v>
      </c>
      <c r="AQ153" t="s">
        <v>1983</v>
      </c>
      <c r="AR153">
        <v>21.0</v>
      </c>
      <c r="AS153" t="s">
        <v>1984</v>
      </c>
      <c r="BJ153">
        <v>30.0</v>
      </c>
      <c r="BK153" t="s">
        <v>1985</v>
      </c>
    </row>
    <row r="154" ht="15.75" customHeight="1">
      <c r="AP154">
        <v>20.0</v>
      </c>
      <c r="AQ154" t="s">
        <v>1986</v>
      </c>
      <c r="AR154">
        <v>21.0</v>
      </c>
      <c r="AS154" t="s">
        <v>1988</v>
      </c>
      <c r="BJ154">
        <v>30.0</v>
      </c>
      <c r="BK154" t="s">
        <v>1989</v>
      </c>
    </row>
    <row r="155" ht="15.75" customHeight="1">
      <c r="AP155">
        <v>20.0</v>
      </c>
      <c r="AQ155" t="s">
        <v>1990</v>
      </c>
      <c r="AR155">
        <v>21.0</v>
      </c>
      <c r="AS155" t="s">
        <v>1991</v>
      </c>
      <c r="BJ155">
        <v>30.0</v>
      </c>
      <c r="BK155" t="s">
        <v>1992</v>
      </c>
    </row>
    <row r="156" ht="15.75" customHeight="1">
      <c r="AP156">
        <v>20.0</v>
      </c>
      <c r="AQ156" t="s">
        <v>1993</v>
      </c>
      <c r="AR156">
        <v>21.0</v>
      </c>
      <c r="AS156" t="s">
        <v>1994</v>
      </c>
      <c r="BJ156">
        <v>30.0</v>
      </c>
      <c r="BK156" t="s">
        <v>1995</v>
      </c>
    </row>
    <row r="157" ht="15.75" customHeight="1">
      <c r="AP157">
        <v>20.0</v>
      </c>
      <c r="AQ157" t="s">
        <v>1997</v>
      </c>
      <c r="AR157">
        <v>21.0</v>
      </c>
      <c r="AS157" t="s">
        <v>1998</v>
      </c>
      <c r="BJ157">
        <v>30.0</v>
      </c>
      <c r="BK157" t="s">
        <v>1999</v>
      </c>
    </row>
    <row r="158" ht="15.75" customHeight="1">
      <c r="AP158">
        <v>20.0</v>
      </c>
      <c r="AQ158" t="s">
        <v>2000</v>
      </c>
      <c r="AR158">
        <v>21.0</v>
      </c>
      <c r="AS158" t="s">
        <v>2001</v>
      </c>
      <c r="BJ158">
        <v>30.0</v>
      </c>
      <c r="BK158" t="s">
        <v>2002</v>
      </c>
    </row>
    <row r="159" ht="15.75" customHeight="1">
      <c r="AP159">
        <v>20.0</v>
      </c>
      <c r="AQ159" t="s">
        <v>2003</v>
      </c>
      <c r="AR159">
        <v>21.0</v>
      </c>
      <c r="AS159" t="s">
        <v>2004</v>
      </c>
      <c r="BJ159">
        <v>30.0</v>
      </c>
      <c r="BK159" t="s">
        <v>2005</v>
      </c>
    </row>
    <row r="160" ht="15.75" customHeight="1">
      <c r="AP160">
        <v>20.0</v>
      </c>
      <c r="AQ160" t="s">
        <v>2006</v>
      </c>
      <c r="AR160">
        <v>21.0</v>
      </c>
      <c r="AS160" t="s">
        <v>2007</v>
      </c>
      <c r="BJ160">
        <v>30.0</v>
      </c>
      <c r="BK160" t="s">
        <v>2009</v>
      </c>
    </row>
    <row r="161" ht="15.75" customHeight="1">
      <c r="AP161">
        <v>20.0</v>
      </c>
      <c r="AQ161" t="s">
        <v>2010</v>
      </c>
      <c r="AR161">
        <v>21.0</v>
      </c>
      <c r="AS161" t="s">
        <v>2011</v>
      </c>
      <c r="BJ161">
        <v>30.0</v>
      </c>
      <c r="BK161" t="s">
        <v>2012</v>
      </c>
    </row>
    <row r="162" ht="15.75" customHeight="1">
      <c r="AP162">
        <v>20.0</v>
      </c>
      <c r="AQ162" t="s">
        <v>2013</v>
      </c>
      <c r="AR162">
        <v>21.0</v>
      </c>
      <c r="AS162" t="s">
        <v>2014</v>
      </c>
      <c r="BJ162">
        <v>30.0</v>
      </c>
      <c r="BK162" t="s">
        <v>2015</v>
      </c>
    </row>
    <row r="163" ht="15.75" customHeight="1">
      <c r="AP163">
        <v>20.0</v>
      </c>
      <c r="AQ163" t="s">
        <v>2016</v>
      </c>
      <c r="AR163">
        <v>21.0</v>
      </c>
      <c r="AS163" t="s">
        <v>2017</v>
      </c>
      <c r="BJ163">
        <v>30.0</v>
      </c>
      <c r="BK163" t="s">
        <v>2018</v>
      </c>
    </row>
    <row r="164" ht="15.75" customHeight="1">
      <c r="AP164">
        <v>20.0</v>
      </c>
      <c r="AQ164" t="s">
        <v>2019</v>
      </c>
      <c r="AR164">
        <v>21.0</v>
      </c>
      <c r="AS164" t="s">
        <v>2020</v>
      </c>
      <c r="BJ164">
        <v>30.0</v>
      </c>
      <c r="BK164" t="s">
        <v>2021</v>
      </c>
    </row>
    <row r="165" ht="15.75" customHeight="1">
      <c r="AP165">
        <v>20.0</v>
      </c>
      <c r="AQ165" t="s">
        <v>2022</v>
      </c>
      <c r="AR165">
        <v>21.0</v>
      </c>
      <c r="AS165" t="s">
        <v>2023</v>
      </c>
      <c r="BJ165">
        <v>30.0</v>
      </c>
      <c r="BK165" t="s">
        <v>2024</v>
      </c>
    </row>
    <row r="166" ht="15.75" customHeight="1">
      <c r="AP166">
        <v>20.0</v>
      </c>
      <c r="AQ166" t="s">
        <v>2025</v>
      </c>
      <c r="AR166">
        <v>21.0</v>
      </c>
      <c r="AS166" t="s">
        <v>2026</v>
      </c>
      <c r="BJ166">
        <v>30.0</v>
      </c>
      <c r="BK166" t="s">
        <v>2027</v>
      </c>
    </row>
    <row r="167" ht="15.75" customHeight="1">
      <c r="AP167">
        <v>20.0</v>
      </c>
      <c r="AQ167" t="s">
        <v>2028</v>
      </c>
      <c r="AR167">
        <v>21.0</v>
      </c>
      <c r="AS167" t="s">
        <v>2029</v>
      </c>
      <c r="BJ167">
        <v>30.0</v>
      </c>
      <c r="BK167" t="s">
        <v>2030</v>
      </c>
    </row>
    <row r="168" ht="15.75" customHeight="1">
      <c r="AP168">
        <v>20.0</v>
      </c>
      <c r="AQ168" t="s">
        <v>2031</v>
      </c>
      <c r="AR168">
        <v>21.0</v>
      </c>
      <c r="AS168" t="s">
        <v>2032</v>
      </c>
      <c r="BJ168">
        <v>30.0</v>
      </c>
      <c r="BK168" t="s">
        <v>2033</v>
      </c>
    </row>
    <row r="169" ht="15.75" customHeight="1">
      <c r="AP169">
        <v>20.0</v>
      </c>
      <c r="AQ169" t="s">
        <v>2034</v>
      </c>
      <c r="AR169">
        <v>21.0</v>
      </c>
      <c r="AS169" t="s">
        <v>2036</v>
      </c>
      <c r="BJ169">
        <v>30.0</v>
      </c>
      <c r="BK169" t="s">
        <v>2037</v>
      </c>
    </row>
    <row r="170" ht="15.75" customHeight="1">
      <c r="AP170">
        <v>20.0</v>
      </c>
      <c r="AQ170" t="s">
        <v>2038</v>
      </c>
      <c r="AR170">
        <v>21.0</v>
      </c>
      <c r="AS170" t="s">
        <v>2039</v>
      </c>
      <c r="BJ170">
        <v>30.0</v>
      </c>
      <c r="BK170" t="s">
        <v>2040</v>
      </c>
    </row>
    <row r="171" ht="15.75" customHeight="1">
      <c r="AP171">
        <v>20.0</v>
      </c>
      <c r="AQ171" t="s">
        <v>2041</v>
      </c>
      <c r="AR171">
        <v>21.0</v>
      </c>
      <c r="AS171" t="s">
        <v>2042</v>
      </c>
      <c r="BJ171">
        <v>30.0</v>
      </c>
      <c r="BK171" t="s">
        <v>2043</v>
      </c>
    </row>
    <row r="172" ht="15.75" customHeight="1">
      <c r="AP172">
        <v>20.0</v>
      </c>
      <c r="AQ172" t="s">
        <v>2044</v>
      </c>
      <c r="AR172">
        <v>21.0</v>
      </c>
      <c r="AS172" t="s">
        <v>2045</v>
      </c>
      <c r="BJ172">
        <v>30.0</v>
      </c>
      <c r="BK172" t="s">
        <v>2046</v>
      </c>
    </row>
    <row r="173" ht="15.75" customHeight="1">
      <c r="AP173">
        <v>20.0</v>
      </c>
      <c r="AQ173" t="s">
        <v>2048</v>
      </c>
      <c r="AR173">
        <v>21.0</v>
      </c>
      <c r="AS173" t="s">
        <v>2049</v>
      </c>
      <c r="BJ173">
        <v>30.0</v>
      </c>
      <c r="BK173" t="s">
        <v>2050</v>
      </c>
    </row>
    <row r="174" ht="15.75" customHeight="1">
      <c r="AP174">
        <v>20.0</v>
      </c>
      <c r="AQ174" t="s">
        <v>2051</v>
      </c>
      <c r="AR174">
        <v>21.0</v>
      </c>
      <c r="AS174" t="s">
        <v>2052</v>
      </c>
      <c r="BJ174">
        <v>30.0</v>
      </c>
      <c r="BK174" t="s">
        <v>2036</v>
      </c>
    </row>
    <row r="175" ht="15.75" customHeight="1">
      <c r="AP175">
        <v>20.0</v>
      </c>
      <c r="AQ175" t="s">
        <v>2053</v>
      </c>
      <c r="AR175">
        <v>21.0</v>
      </c>
      <c r="AS175" t="s">
        <v>2054</v>
      </c>
      <c r="BJ175">
        <v>30.0</v>
      </c>
      <c r="BK175" t="s">
        <v>1666</v>
      </c>
    </row>
    <row r="176" ht="15.75" customHeight="1">
      <c r="AP176">
        <v>20.0</v>
      </c>
      <c r="AQ176" t="s">
        <v>2055</v>
      </c>
      <c r="AR176">
        <v>21.0</v>
      </c>
      <c r="AS176" t="s">
        <v>2056</v>
      </c>
      <c r="BJ176">
        <v>30.0</v>
      </c>
      <c r="BK176" t="s">
        <v>2058</v>
      </c>
    </row>
    <row r="177" ht="15.75" customHeight="1">
      <c r="AP177">
        <v>20.0</v>
      </c>
      <c r="AQ177" t="s">
        <v>2059</v>
      </c>
      <c r="AR177">
        <v>21.0</v>
      </c>
      <c r="AS177" t="s">
        <v>2060</v>
      </c>
      <c r="BJ177">
        <v>30.0</v>
      </c>
      <c r="BK177" t="s">
        <v>2061</v>
      </c>
    </row>
    <row r="178" ht="15.75" customHeight="1">
      <c r="AP178">
        <v>20.0</v>
      </c>
      <c r="AQ178" t="s">
        <v>2062</v>
      </c>
      <c r="AR178">
        <v>21.0</v>
      </c>
      <c r="AS178" t="s">
        <v>2063</v>
      </c>
      <c r="BJ178">
        <v>30.0</v>
      </c>
      <c r="BK178" t="s">
        <v>2064</v>
      </c>
    </row>
    <row r="179" ht="15.75" customHeight="1">
      <c r="AP179">
        <v>20.0</v>
      </c>
      <c r="AQ179" t="s">
        <v>2065</v>
      </c>
      <c r="AR179">
        <v>21.0</v>
      </c>
      <c r="AS179" t="s">
        <v>2066</v>
      </c>
      <c r="BJ179">
        <v>30.0</v>
      </c>
      <c r="BK179" t="s">
        <v>2067</v>
      </c>
    </row>
    <row r="180" ht="15.75" customHeight="1">
      <c r="AP180">
        <v>20.0</v>
      </c>
      <c r="AQ180" t="s">
        <v>2068</v>
      </c>
      <c r="AR180">
        <v>21.0</v>
      </c>
      <c r="AS180" t="s">
        <v>2069</v>
      </c>
      <c r="BJ180">
        <v>30.0</v>
      </c>
      <c r="BK180" t="s">
        <v>931</v>
      </c>
    </row>
    <row r="181" ht="15.75" customHeight="1">
      <c r="AP181">
        <v>20.0</v>
      </c>
      <c r="AQ181" t="s">
        <v>2071</v>
      </c>
      <c r="AR181">
        <v>21.0</v>
      </c>
      <c r="AS181" t="s">
        <v>2072</v>
      </c>
      <c r="BJ181">
        <v>30.0</v>
      </c>
      <c r="BK181" t="s">
        <v>2073</v>
      </c>
    </row>
    <row r="182" ht="15.75" customHeight="1">
      <c r="AP182">
        <v>20.0</v>
      </c>
      <c r="AQ182" t="s">
        <v>2074</v>
      </c>
      <c r="AR182">
        <v>21.0</v>
      </c>
      <c r="AS182" t="s">
        <v>2075</v>
      </c>
      <c r="BJ182">
        <v>30.0</v>
      </c>
      <c r="BK182" t="s">
        <v>2076</v>
      </c>
    </row>
    <row r="183" ht="15.75" customHeight="1">
      <c r="AP183">
        <v>20.0</v>
      </c>
      <c r="AQ183" t="s">
        <v>2077</v>
      </c>
      <c r="AR183">
        <v>21.0</v>
      </c>
      <c r="AS183" t="s">
        <v>2078</v>
      </c>
      <c r="BJ183">
        <v>30.0</v>
      </c>
      <c r="BK183" t="s">
        <v>2079</v>
      </c>
    </row>
    <row r="184" ht="15.75" customHeight="1">
      <c r="AP184">
        <v>20.0</v>
      </c>
      <c r="AQ184" t="s">
        <v>2080</v>
      </c>
      <c r="AR184">
        <v>21.0</v>
      </c>
      <c r="AS184" t="s">
        <v>2081</v>
      </c>
      <c r="BJ184">
        <v>30.0</v>
      </c>
      <c r="BK184" t="s">
        <v>2083</v>
      </c>
    </row>
    <row r="185" ht="15.75" customHeight="1">
      <c r="AP185">
        <v>20.0</v>
      </c>
      <c r="AQ185" t="s">
        <v>2084</v>
      </c>
      <c r="AR185">
        <v>21.0</v>
      </c>
      <c r="AS185" t="s">
        <v>2085</v>
      </c>
      <c r="BJ185">
        <v>30.0</v>
      </c>
      <c r="BK185" t="s">
        <v>2086</v>
      </c>
    </row>
    <row r="186" ht="15.75" customHeight="1">
      <c r="AP186">
        <v>20.0</v>
      </c>
      <c r="AQ186" t="s">
        <v>2087</v>
      </c>
      <c r="AR186">
        <v>21.0</v>
      </c>
      <c r="AS186" t="s">
        <v>2088</v>
      </c>
      <c r="BJ186">
        <v>30.0</v>
      </c>
      <c r="BK186" t="s">
        <v>2089</v>
      </c>
    </row>
    <row r="187" ht="15.75" customHeight="1">
      <c r="AP187">
        <v>20.0</v>
      </c>
      <c r="AQ187" t="s">
        <v>2090</v>
      </c>
      <c r="AR187">
        <v>21.0</v>
      </c>
      <c r="AS187" t="s">
        <v>2091</v>
      </c>
      <c r="BJ187">
        <v>30.0</v>
      </c>
      <c r="BK187" t="s">
        <v>2092</v>
      </c>
    </row>
    <row r="188" ht="15.75" customHeight="1">
      <c r="AP188">
        <v>20.0</v>
      </c>
      <c r="AQ188" t="s">
        <v>2093</v>
      </c>
      <c r="AR188">
        <v>21.0</v>
      </c>
      <c r="AS188" t="s">
        <v>2094</v>
      </c>
      <c r="BJ188">
        <v>30.0</v>
      </c>
      <c r="BK188" t="s">
        <v>2096</v>
      </c>
    </row>
    <row r="189" ht="15.75" customHeight="1">
      <c r="AP189">
        <v>20.0</v>
      </c>
      <c r="AQ189" t="s">
        <v>2097</v>
      </c>
      <c r="AR189">
        <v>21.0</v>
      </c>
      <c r="AS189" t="s">
        <v>1134</v>
      </c>
      <c r="BJ189">
        <v>30.0</v>
      </c>
      <c r="BK189" t="s">
        <v>2098</v>
      </c>
    </row>
    <row r="190" ht="15.75" customHeight="1">
      <c r="AP190">
        <v>20.0</v>
      </c>
      <c r="AQ190" t="s">
        <v>2099</v>
      </c>
      <c r="AR190">
        <v>21.0</v>
      </c>
      <c r="AS190" t="s">
        <v>2100</v>
      </c>
      <c r="BJ190">
        <v>30.0</v>
      </c>
      <c r="BK190" t="s">
        <v>2101</v>
      </c>
    </row>
    <row r="191" ht="15.75" customHeight="1">
      <c r="AP191">
        <v>20.0</v>
      </c>
      <c r="AQ191" t="s">
        <v>2102</v>
      </c>
      <c r="AR191">
        <v>21.0</v>
      </c>
      <c r="AS191" t="s">
        <v>2103</v>
      </c>
      <c r="BJ191">
        <v>30.0</v>
      </c>
      <c r="BK191" t="s">
        <v>2104</v>
      </c>
    </row>
    <row r="192" ht="15.75" customHeight="1">
      <c r="AP192">
        <v>20.0</v>
      </c>
      <c r="AQ192" t="s">
        <v>2106</v>
      </c>
      <c r="AR192">
        <v>21.0</v>
      </c>
      <c r="AS192" t="s">
        <v>2107</v>
      </c>
      <c r="BJ192">
        <v>30.0</v>
      </c>
      <c r="BK192" t="s">
        <v>2108</v>
      </c>
    </row>
    <row r="193" ht="15.75" customHeight="1">
      <c r="AP193">
        <v>20.0</v>
      </c>
      <c r="AQ193" t="s">
        <v>2109</v>
      </c>
      <c r="AR193">
        <v>21.0</v>
      </c>
      <c r="AS193" t="s">
        <v>2110</v>
      </c>
      <c r="BJ193">
        <v>30.0</v>
      </c>
      <c r="BK193" t="s">
        <v>1716</v>
      </c>
    </row>
    <row r="194" ht="15.75" customHeight="1">
      <c r="AP194">
        <v>20.0</v>
      </c>
      <c r="AQ194" t="s">
        <v>2111</v>
      </c>
      <c r="AR194">
        <v>21.0</v>
      </c>
      <c r="AS194" t="s">
        <v>2112</v>
      </c>
      <c r="BJ194">
        <v>30.0</v>
      </c>
      <c r="BK194" t="s">
        <v>2113</v>
      </c>
    </row>
    <row r="195" ht="15.75" customHeight="1">
      <c r="AP195">
        <v>20.0</v>
      </c>
      <c r="AQ195" t="s">
        <v>2114</v>
      </c>
      <c r="AR195">
        <v>21.0</v>
      </c>
      <c r="AS195" t="s">
        <v>2115</v>
      </c>
      <c r="BJ195">
        <v>30.0</v>
      </c>
      <c r="BK195" t="s">
        <v>2117</v>
      </c>
    </row>
    <row r="196" ht="15.75" customHeight="1">
      <c r="AP196">
        <v>20.0</v>
      </c>
      <c r="AQ196" t="s">
        <v>2118</v>
      </c>
      <c r="AR196">
        <v>21.0</v>
      </c>
      <c r="AS196" t="s">
        <v>427</v>
      </c>
      <c r="BJ196">
        <v>30.0</v>
      </c>
      <c r="BK196" t="s">
        <v>2119</v>
      </c>
    </row>
    <row r="197" ht="15.75" customHeight="1">
      <c r="AP197">
        <v>20.0</v>
      </c>
      <c r="AQ197" t="s">
        <v>2120</v>
      </c>
      <c r="AR197">
        <v>21.0</v>
      </c>
      <c r="AS197" t="s">
        <v>912</v>
      </c>
      <c r="BJ197">
        <v>30.0</v>
      </c>
      <c r="BK197" t="s">
        <v>530</v>
      </c>
    </row>
    <row r="198" ht="15.75" customHeight="1">
      <c r="AP198">
        <v>20.0</v>
      </c>
      <c r="AQ198" t="s">
        <v>2121</v>
      </c>
      <c r="AR198">
        <v>21.0</v>
      </c>
      <c r="AS198" t="s">
        <v>2122</v>
      </c>
      <c r="BJ198">
        <v>30.0</v>
      </c>
      <c r="BK198" t="s">
        <v>2123</v>
      </c>
    </row>
    <row r="199" ht="15.75" customHeight="1">
      <c r="AP199">
        <v>20.0</v>
      </c>
      <c r="AQ199" t="s">
        <v>2125</v>
      </c>
      <c r="AR199">
        <v>21.0</v>
      </c>
      <c r="AS199" t="s">
        <v>2126</v>
      </c>
      <c r="BJ199">
        <v>30.0</v>
      </c>
      <c r="BK199" t="s">
        <v>2127</v>
      </c>
    </row>
    <row r="200" ht="15.75" customHeight="1">
      <c r="AP200">
        <v>20.0</v>
      </c>
      <c r="AQ200" t="s">
        <v>2128</v>
      </c>
      <c r="AR200">
        <v>21.0</v>
      </c>
      <c r="AS200" t="s">
        <v>2129</v>
      </c>
      <c r="BJ200">
        <v>30.0</v>
      </c>
      <c r="BK200" t="s">
        <v>2130</v>
      </c>
    </row>
    <row r="201" ht="15.75" customHeight="1">
      <c r="AP201">
        <v>20.0</v>
      </c>
      <c r="AQ201" t="s">
        <v>464</v>
      </c>
      <c r="AR201">
        <v>21.0</v>
      </c>
      <c r="AS201" t="s">
        <v>2131</v>
      </c>
      <c r="BJ201">
        <v>30.0</v>
      </c>
      <c r="BK201" t="s">
        <v>2132</v>
      </c>
    </row>
    <row r="202" ht="15.75" customHeight="1">
      <c r="AP202">
        <v>20.0</v>
      </c>
      <c r="AQ202" t="s">
        <v>2133</v>
      </c>
      <c r="AR202">
        <v>21.0</v>
      </c>
      <c r="AS202" t="s">
        <v>2134</v>
      </c>
      <c r="BJ202">
        <v>30.0</v>
      </c>
      <c r="BK202" t="s">
        <v>2135</v>
      </c>
    </row>
    <row r="203" ht="15.75" customHeight="1">
      <c r="AP203">
        <v>20.0</v>
      </c>
      <c r="AQ203" t="s">
        <v>2136</v>
      </c>
      <c r="AR203">
        <v>21.0</v>
      </c>
      <c r="AS203" t="s">
        <v>2137</v>
      </c>
      <c r="BJ203">
        <v>30.0</v>
      </c>
      <c r="BK203" t="s">
        <v>2138</v>
      </c>
    </row>
    <row r="204" ht="15.75" customHeight="1">
      <c r="AP204">
        <v>20.0</v>
      </c>
      <c r="AQ204" t="s">
        <v>2139</v>
      </c>
      <c r="AR204">
        <v>21.0</v>
      </c>
      <c r="AS204" t="s">
        <v>2140</v>
      </c>
      <c r="BJ204">
        <v>30.0</v>
      </c>
      <c r="BK204" t="s">
        <v>2141</v>
      </c>
    </row>
    <row r="205" ht="15.75" customHeight="1">
      <c r="AP205">
        <v>20.0</v>
      </c>
      <c r="AQ205" t="s">
        <v>2143</v>
      </c>
      <c r="AR205">
        <v>21.0</v>
      </c>
      <c r="AS205" t="s">
        <v>2144</v>
      </c>
      <c r="BJ205">
        <v>30.0</v>
      </c>
      <c r="BK205" t="s">
        <v>2145</v>
      </c>
    </row>
    <row r="206" ht="15.75" customHeight="1">
      <c r="AP206">
        <v>20.0</v>
      </c>
      <c r="AQ206" t="s">
        <v>2146</v>
      </c>
      <c r="AR206">
        <v>21.0</v>
      </c>
      <c r="AS206" t="s">
        <v>2147</v>
      </c>
      <c r="BJ206">
        <v>30.0</v>
      </c>
      <c r="BK206" t="s">
        <v>2148</v>
      </c>
    </row>
    <row r="207" ht="15.75" customHeight="1">
      <c r="AP207">
        <v>20.0</v>
      </c>
      <c r="AQ207" t="s">
        <v>2149</v>
      </c>
      <c r="AR207">
        <v>21.0</v>
      </c>
      <c r="AS207" t="s">
        <v>2150</v>
      </c>
      <c r="BJ207">
        <v>30.0</v>
      </c>
      <c r="BK207" t="s">
        <v>2151</v>
      </c>
    </row>
    <row r="208" ht="15.75" customHeight="1">
      <c r="AP208">
        <v>20.0</v>
      </c>
      <c r="AQ208" t="s">
        <v>2153</v>
      </c>
      <c r="AR208">
        <v>21.0</v>
      </c>
      <c r="AS208" t="s">
        <v>2154</v>
      </c>
      <c r="BJ208">
        <v>30.0</v>
      </c>
      <c r="BK208" t="s">
        <v>2155</v>
      </c>
    </row>
    <row r="209" ht="15.75" customHeight="1">
      <c r="AP209">
        <v>20.0</v>
      </c>
      <c r="AQ209" t="s">
        <v>2156</v>
      </c>
      <c r="AR209">
        <v>21.0</v>
      </c>
      <c r="AS209" t="s">
        <v>2157</v>
      </c>
      <c r="BJ209">
        <v>30.0</v>
      </c>
      <c r="BK209" t="s">
        <v>803</v>
      </c>
    </row>
    <row r="210" ht="15.75" customHeight="1">
      <c r="AP210">
        <v>20.0</v>
      </c>
      <c r="AQ210" t="s">
        <v>2158</v>
      </c>
      <c r="AR210">
        <v>21.0</v>
      </c>
      <c r="AS210" t="s">
        <v>2159</v>
      </c>
      <c r="BJ210">
        <v>30.0</v>
      </c>
      <c r="BK210" t="s">
        <v>891</v>
      </c>
    </row>
    <row r="211" ht="15.75" customHeight="1">
      <c r="AP211">
        <v>20.0</v>
      </c>
      <c r="AQ211" t="s">
        <v>2160</v>
      </c>
      <c r="AR211">
        <v>21.0</v>
      </c>
      <c r="AS211" t="s">
        <v>2161</v>
      </c>
      <c r="BJ211">
        <v>30.0</v>
      </c>
      <c r="BK211" t="s">
        <v>2163</v>
      </c>
    </row>
    <row r="212" ht="15.75" customHeight="1">
      <c r="AP212">
        <v>20.0</v>
      </c>
      <c r="AQ212" t="s">
        <v>2164</v>
      </c>
      <c r="AR212">
        <v>21.0</v>
      </c>
      <c r="AS212" t="s">
        <v>2165</v>
      </c>
      <c r="BJ212">
        <v>30.0</v>
      </c>
      <c r="BK212" t="s">
        <v>2166</v>
      </c>
    </row>
    <row r="213" ht="15.75" customHeight="1">
      <c r="AP213">
        <v>20.0</v>
      </c>
      <c r="AQ213" t="s">
        <v>2167</v>
      </c>
      <c r="AR213">
        <v>21.0</v>
      </c>
      <c r="AS213" t="s">
        <v>891</v>
      </c>
      <c r="BJ213">
        <v>30.0</v>
      </c>
      <c r="BK213" t="s">
        <v>2168</v>
      </c>
    </row>
    <row r="214" ht="15.75" customHeight="1">
      <c r="AP214">
        <v>20.0</v>
      </c>
      <c r="AQ214" t="s">
        <v>2169</v>
      </c>
      <c r="AR214">
        <v>21.0</v>
      </c>
      <c r="AS214" t="s">
        <v>2170</v>
      </c>
      <c r="BJ214">
        <v>30.0</v>
      </c>
      <c r="BK214" t="s">
        <v>2171</v>
      </c>
    </row>
    <row r="215" ht="15.75" customHeight="1">
      <c r="AP215">
        <v>20.0</v>
      </c>
      <c r="AQ215" t="s">
        <v>2172</v>
      </c>
      <c r="AR215">
        <v>21.0</v>
      </c>
      <c r="AS215" t="s">
        <v>2173</v>
      </c>
    </row>
    <row r="216" ht="15.75" customHeight="1">
      <c r="AP216">
        <v>20.0</v>
      </c>
      <c r="AQ216" t="s">
        <v>2175</v>
      </c>
      <c r="AR216">
        <v>21.0</v>
      </c>
      <c r="AS216" t="s">
        <v>2176</v>
      </c>
    </row>
    <row r="217" ht="15.75" customHeight="1">
      <c r="AP217">
        <v>20.0</v>
      </c>
      <c r="AQ217" t="s">
        <v>2177</v>
      </c>
      <c r="AR217">
        <v>21.0</v>
      </c>
      <c r="AS217" t="s">
        <v>2178</v>
      </c>
    </row>
    <row r="218" ht="15.75" customHeight="1">
      <c r="AP218">
        <v>20.0</v>
      </c>
      <c r="AQ218" t="s">
        <v>2179</v>
      </c>
      <c r="AR218">
        <v>21.0</v>
      </c>
      <c r="AS218" t="s">
        <v>2180</v>
      </c>
    </row>
    <row r="219" ht="15.75" customHeight="1">
      <c r="AP219">
        <v>20.0</v>
      </c>
      <c r="AQ219" t="s">
        <v>2181</v>
      </c>
      <c r="AR219">
        <v>21.0</v>
      </c>
      <c r="AS219" t="s">
        <v>2182</v>
      </c>
    </row>
    <row r="220" ht="15.75" customHeight="1">
      <c r="AP220">
        <v>20.0</v>
      </c>
      <c r="AQ220" t="s">
        <v>2184</v>
      </c>
    </row>
    <row r="221" ht="15.75" customHeight="1">
      <c r="AP221">
        <v>20.0</v>
      </c>
      <c r="AQ221" t="s">
        <v>2185</v>
      </c>
    </row>
    <row r="222" ht="15.75" customHeight="1">
      <c r="AP222">
        <v>20.0</v>
      </c>
      <c r="AQ222" t="s">
        <v>2186</v>
      </c>
    </row>
    <row r="223" ht="15.75" customHeight="1">
      <c r="AP223">
        <v>20.0</v>
      </c>
      <c r="AQ223" t="s">
        <v>2187</v>
      </c>
    </row>
    <row r="224" ht="15.75" customHeight="1">
      <c r="AP224">
        <v>20.0</v>
      </c>
      <c r="AQ224" t="s">
        <v>2188</v>
      </c>
    </row>
    <row r="225" ht="15.75" customHeight="1">
      <c r="AP225">
        <v>20.0</v>
      </c>
      <c r="AQ225" t="s">
        <v>2189</v>
      </c>
    </row>
    <row r="226" ht="15.75" customHeight="1">
      <c r="AP226">
        <v>20.0</v>
      </c>
      <c r="AQ226" t="s">
        <v>2190</v>
      </c>
    </row>
    <row r="227" ht="15.75" customHeight="1">
      <c r="AP227">
        <v>20.0</v>
      </c>
      <c r="AQ227" t="s">
        <v>2192</v>
      </c>
    </row>
    <row r="228" ht="15.75" customHeight="1">
      <c r="AP228">
        <v>20.0</v>
      </c>
      <c r="AQ228" t="s">
        <v>2193</v>
      </c>
    </row>
    <row r="229" ht="15.75" customHeight="1">
      <c r="AP229">
        <v>20.0</v>
      </c>
      <c r="AQ229" t="s">
        <v>2194</v>
      </c>
    </row>
    <row r="230" ht="15.75" customHeight="1">
      <c r="AP230">
        <v>20.0</v>
      </c>
      <c r="AQ230" t="s">
        <v>2195</v>
      </c>
    </row>
    <row r="231" ht="15.75" customHeight="1">
      <c r="AP231">
        <v>20.0</v>
      </c>
      <c r="AQ231" t="s">
        <v>2196</v>
      </c>
    </row>
    <row r="232" ht="15.75" customHeight="1">
      <c r="AP232">
        <v>20.0</v>
      </c>
      <c r="AQ232" t="s">
        <v>2198</v>
      </c>
    </row>
    <row r="233" ht="15.75" customHeight="1">
      <c r="AP233">
        <v>20.0</v>
      </c>
      <c r="AQ233" t="s">
        <v>2199</v>
      </c>
    </row>
    <row r="234" ht="15.75" customHeight="1">
      <c r="AP234">
        <v>20.0</v>
      </c>
      <c r="AQ234" t="s">
        <v>2200</v>
      </c>
    </row>
    <row r="235" ht="15.75" customHeight="1">
      <c r="AP235">
        <v>20.0</v>
      </c>
      <c r="AQ235" t="s">
        <v>2201</v>
      </c>
    </row>
    <row r="236" ht="15.75" customHeight="1">
      <c r="AP236">
        <v>20.0</v>
      </c>
      <c r="AQ236" t="s">
        <v>2202</v>
      </c>
    </row>
    <row r="237" ht="15.75" customHeight="1">
      <c r="AP237">
        <v>20.0</v>
      </c>
      <c r="AQ237" t="s">
        <v>2204</v>
      </c>
    </row>
    <row r="238" ht="15.75" customHeight="1">
      <c r="AP238">
        <v>20.0</v>
      </c>
      <c r="AQ238" t="s">
        <v>2205</v>
      </c>
    </row>
    <row r="239" ht="15.75" customHeight="1">
      <c r="AP239">
        <v>20.0</v>
      </c>
      <c r="AQ239" t="s">
        <v>2206</v>
      </c>
    </row>
    <row r="240" ht="15.75" customHeight="1">
      <c r="AP240">
        <v>20.0</v>
      </c>
      <c r="AQ240" t="s">
        <v>2207</v>
      </c>
    </row>
    <row r="241" ht="15.75" customHeight="1">
      <c r="AP241">
        <v>20.0</v>
      </c>
      <c r="AQ241" t="s">
        <v>2209</v>
      </c>
    </row>
    <row r="242" ht="15.75" customHeight="1">
      <c r="AP242">
        <v>20.0</v>
      </c>
      <c r="AQ242" t="s">
        <v>2210</v>
      </c>
    </row>
    <row r="243" ht="15.75" customHeight="1">
      <c r="AP243">
        <v>20.0</v>
      </c>
      <c r="AQ243" t="s">
        <v>2211</v>
      </c>
    </row>
    <row r="244" ht="15.75" customHeight="1">
      <c r="AP244">
        <v>20.0</v>
      </c>
      <c r="AQ244" t="s">
        <v>2212</v>
      </c>
    </row>
    <row r="245" ht="15.75" customHeight="1">
      <c r="AP245">
        <v>20.0</v>
      </c>
      <c r="AQ245" t="s">
        <v>2213</v>
      </c>
    </row>
    <row r="246" ht="15.75" customHeight="1">
      <c r="AP246">
        <v>20.0</v>
      </c>
      <c r="AQ246" t="s">
        <v>2215</v>
      </c>
    </row>
    <row r="247" ht="15.75" customHeight="1">
      <c r="AP247">
        <v>20.0</v>
      </c>
      <c r="AQ247" t="s">
        <v>2216</v>
      </c>
    </row>
    <row r="248" ht="15.75" customHeight="1">
      <c r="AP248">
        <v>20.0</v>
      </c>
      <c r="AQ248" t="s">
        <v>2217</v>
      </c>
    </row>
    <row r="249" ht="15.75" customHeight="1">
      <c r="AP249">
        <v>20.0</v>
      </c>
      <c r="AQ249" t="s">
        <v>2218</v>
      </c>
    </row>
    <row r="250" ht="15.75" customHeight="1">
      <c r="AP250">
        <v>20.0</v>
      </c>
      <c r="AQ250" t="s">
        <v>2219</v>
      </c>
    </row>
    <row r="251" ht="15.75" customHeight="1">
      <c r="AP251">
        <v>20.0</v>
      </c>
      <c r="AQ251" t="s">
        <v>2220</v>
      </c>
    </row>
    <row r="252" ht="15.75" customHeight="1">
      <c r="AP252">
        <v>20.0</v>
      </c>
      <c r="AQ252" t="s">
        <v>2222</v>
      </c>
    </row>
    <row r="253" ht="15.75" customHeight="1">
      <c r="AP253">
        <v>20.0</v>
      </c>
      <c r="AQ253" t="s">
        <v>2223</v>
      </c>
    </row>
    <row r="254" ht="15.75" customHeight="1">
      <c r="AP254">
        <v>20.0</v>
      </c>
      <c r="AQ254" t="s">
        <v>2224</v>
      </c>
    </row>
    <row r="255" ht="15.75" customHeight="1">
      <c r="AP255">
        <v>20.0</v>
      </c>
      <c r="AQ255" t="s">
        <v>2225</v>
      </c>
    </row>
    <row r="256" ht="15.75" customHeight="1">
      <c r="AP256">
        <v>20.0</v>
      </c>
      <c r="AQ256" t="s">
        <v>2226</v>
      </c>
    </row>
    <row r="257" ht="15.75" customHeight="1">
      <c r="AP257">
        <v>20.0</v>
      </c>
      <c r="AQ257" t="s">
        <v>2227</v>
      </c>
    </row>
    <row r="258" ht="15.75" customHeight="1">
      <c r="AP258">
        <v>20.0</v>
      </c>
      <c r="AQ258" t="s">
        <v>2228</v>
      </c>
    </row>
    <row r="259" ht="15.75" customHeight="1">
      <c r="AP259">
        <v>20.0</v>
      </c>
      <c r="AQ259" t="s">
        <v>2229</v>
      </c>
    </row>
    <row r="260" ht="15.75" customHeight="1">
      <c r="AP260">
        <v>20.0</v>
      </c>
      <c r="AQ260" t="s">
        <v>2230</v>
      </c>
    </row>
    <row r="261" ht="15.75" customHeight="1">
      <c r="AP261">
        <v>20.0</v>
      </c>
      <c r="AQ261" t="s">
        <v>2232</v>
      </c>
    </row>
    <row r="262" ht="15.75" customHeight="1">
      <c r="AP262">
        <v>20.0</v>
      </c>
      <c r="AQ262" t="s">
        <v>2233</v>
      </c>
    </row>
    <row r="263" ht="15.75" customHeight="1">
      <c r="AP263">
        <v>20.0</v>
      </c>
      <c r="AQ263" t="s">
        <v>2234</v>
      </c>
    </row>
    <row r="264" ht="15.75" customHeight="1">
      <c r="AP264">
        <v>20.0</v>
      </c>
      <c r="AQ264" t="s">
        <v>2235</v>
      </c>
    </row>
    <row r="265" ht="15.75" customHeight="1">
      <c r="AP265">
        <v>20.0</v>
      </c>
      <c r="AQ265" t="s">
        <v>2236</v>
      </c>
    </row>
    <row r="266" ht="15.75" customHeight="1">
      <c r="AP266">
        <v>20.0</v>
      </c>
      <c r="AQ266" t="s">
        <v>2238</v>
      </c>
    </row>
    <row r="267" ht="15.75" customHeight="1">
      <c r="AP267">
        <v>20.0</v>
      </c>
      <c r="AQ267" t="s">
        <v>2239</v>
      </c>
    </row>
    <row r="268" ht="15.75" customHeight="1">
      <c r="AP268">
        <v>20.0</v>
      </c>
      <c r="AQ268" t="s">
        <v>2240</v>
      </c>
    </row>
    <row r="269" ht="15.75" customHeight="1">
      <c r="AP269">
        <v>20.0</v>
      </c>
      <c r="AQ269" t="s">
        <v>2241</v>
      </c>
    </row>
    <row r="270" ht="15.75" customHeight="1">
      <c r="AP270">
        <v>20.0</v>
      </c>
      <c r="AQ270" t="s">
        <v>2243</v>
      </c>
    </row>
    <row r="271" ht="15.75" customHeight="1">
      <c r="AP271">
        <v>20.0</v>
      </c>
      <c r="AQ271" t="s">
        <v>2244</v>
      </c>
    </row>
    <row r="272" ht="15.75" customHeight="1">
      <c r="AP272">
        <v>20.0</v>
      </c>
      <c r="AQ272" t="s">
        <v>2245</v>
      </c>
    </row>
    <row r="273" ht="15.75" customHeight="1">
      <c r="AP273">
        <v>20.0</v>
      </c>
      <c r="AQ273" t="s">
        <v>2246</v>
      </c>
    </row>
    <row r="274" ht="15.75" customHeight="1">
      <c r="AP274">
        <v>20.0</v>
      </c>
      <c r="AQ274" t="s">
        <v>2247</v>
      </c>
    </row>
    <row r="275" ht="15.75" customHeight="1">
      <c r="AP275">
        <v>20.0</v>
      </c>
      <c r="AQ275" t="s">
        <v>2249</v>
      </c>
    </row>
    <row r="276" ht="15.75" customHeight="1">
      <c r="AP276">
        <v>20.0</v>
      </c>
      <c r="AQ276" t="s">
        <v>2250</v>
      </c>
    </row>
    <row r="277" ht="15.75" customHeight="1">
      <c r="AP277">
        <v>20.0</v>
      </c>
      <c r="AQ277" t="s">
        <v>2251</v>
      </c>
    </row>
    <row r="278" ht="15.75" customHeight="1">
      <c r="AP278">
        <v>20.0</v>
      </c>
      <c r="AQ278" t="s">
        <v>2252</v>
      </c>
    </row>
    <row r="279" ht="15.75" customHeight="1">
      <c r="AP279">
        <v>20.0</v>
      </c>
      <c r="AQ279" t="s">
        <v>2254</v>
      </c>
    </row>
    <row r="280" ht="15.75" customHeight="1">
      <c r="AP280">
        <v>20.0</v>
      </c>
      <c r="AQ280" t="s">
        <v>2255</v>
      </c>
    </row>
    <row r="281" ht="15.75" customHeight="1">
      <c r="AP281">
        <v>20.0</v>
      </c>
      <c r="AQ281" t="s">
        <v>2256</v>
      </c>
    </row>
    <row r="282" ht="15.75" customHeight="1">
      <c r="AP282">
        <v>20.0</v>
      </c>
      <c r="AQ282" t="s">
        <v>2257</v>
      </c>
    </row>
    <row r="283" ht="15.75" customHeight="1">
      <c r="AP283">
        <v>20.0</v>
      </c>
      <c r="AQ283" t="s">
        <v>2259</v>
      </c>
    </row>
    <row r="284" ht="15.75" customHeight="1">
      <c r="AP284">
        <v>20.0</v>
      </c>
      <c r="AQ284" t="s">
        <v>2260</v>
      </c>
    </row>
    <row r="285" ht="15.75" customHeight="1">
      <c r="AP285">
        <v>20.0</v>
      </c>
      <c r="AQ285" t="s">
        <v>2261</v>
      </c>
    </row>
    <row r="286" ht="15.75" customHeight="1">
      <c r="AP286">
        <v>20.0</v>
      </c>
      <c r="AQ286" t="s">
        <v>2262</v>
      </c>
    </row>
    <row r="287" ht="15.75" customHeight="1">
      <c r="AP287">
        <v>20.0</v>
      </c>
      <c r="AQ287" t="s">
        <v>2263</v>
      </c>
    </row>
    <row r="288" ht="15.75" customHeight="1">
      <c r="AP288">
        <v>20.0</v>
      </c>
      <c r="AQ288" t="s">
        <v>2265</v>
      </c>
    </row>
    <row r="289" ht="15.75" customHeight="1">
      <c r="AP289">
        <v>20.0</v>
      </c>
      <c r="AQ289" t="s">
        <v>2266</v>
      </c>
    </row>
    <row r="290" ht="15.75" customHeight="1">
      <c r="AP290">
        <v>20.0</v>
      </c>
      <c r="AQ290" t="s">
        <v>2267</v>
      </c>
    </row>
    <row r="291" ht="15.75" customHeight="1">
      <c r="AP291">
        <v>20.0</v>
      </c>
      <c r="AQ291" t="s">
        <v>2268</v>
      </c>
    </row>
    <row r="292" ht="15.75" customHeight="1">
      <c r="AP292">
        <v>20.0</v>
      </c>
      <c r="AQ292" t="s">
        <v>2269</v>
      </c>
    </row>
    <row r="293" ht="15.75" customHeight="1">
      <c r="AP293">
        <v>20.0</v>
      </c>
      <c r="AQ293" t="s">
        <v>865</v>
      </c>
    </row>
    <row r="294" ht="15.75" customHeight="1">
      <c r="AP294">
        <v>20.0</v>
      </c>
      <c r="AQ294" t="s">
        <v>2271</v>
      </c>
    </row>
    <row r="295" ht="15.75" customHeight="1">
      <c r="AP295">
        <v>20.0</v>
      </c>
      <c r="AQ295" t="s">
        <v>2272</v>
      </c>
    </row>
    <row r="296" ht="15.75" customHeight="1">
      <c r="AP296">
        <v>20.0</v>
      </c>
      <c r="AQ296" t="s">
        <v>2273</v>
      </c>
    </row>
    <row r="297" ht="15.75" customHeight="1">
      <c r="AP297">
        <v>20.0</v>
      </c>
      <c r="AQ297" t="s">
        <v>2275</v>
      </c>
    </row>
    <row r="298" ht="15.75" customHeight="1">
      <c r="AP298">
        <v>20.0</v>
      </c>
      <c r="AQ298" t="s">
        <v>2276</v>
      </c>
    </row>
    <row r="299" ht="15.75" customHeight="1">
      <c r="AP299">
        <v>20.0</v>
      </c>
      <c r="AQ299" t="s">
        <v>2277</v>
      </c>
    </row>
    <row r="300" ht="15.75" customHeight="1">
      <c r="AP300">
        <v>20.0</v>
      </c>
      <c r="AQ300" t="s">
        <v>2278</v>
      </c>
    </row>
    <row r="301" ht="15.75" customHeight="1">
      <c r="AP301">
        <v>20.0</v>
      </c>
      <c r="AQ301" t="s">
        <v>2280</v>
      </c>
    </row>
    <row r="302" ht="15.75" customHeight="1">
      <c r="AP302">
        <v>20.0</v>
      </c>
      <c r="AQ302" t="s">
        <v>2281</v>
      </c>
    </row>
    <row r="303" ht="15.75" customHeight="1">
      <c r="AP303">
        <v>20.0</v>
      </c>
      <c r="AQ303" t="s">
        <v>2282</v>
      </c>
    </row>
    <row r="304" ht="15.75" customHeight="1">
      <c r="AP304">
        <v>20.0</v>
      </c>
      <c r="AQ304" t="s">
        <v>2283</v>
      </c>
    </row>
    <row r="305" ht="15.75" customHeight="1">
      <c r="AP305">
        <v>20.0</v>
      </c>
      <c r="AQ305" t="s">
        <v>2284</v>
      </c>
    </row>
    <row r="306" ht="15.75" customHeight="1">
      <c r="AP306">
        <v>20.0</v>
      </c>
      <c r="AQ306" t="s">
        <v>2286</v>
      </c>
    </row>
    <row r="307" ht="15.75" customHeight="1">
      <c r="AP307">
        <v>20.0</v>
      </c>
      <c r="AQ307" t="s">
        <v>2287</v>
      </c>
    </row>
    <row r="308" ht="15.75" customHeight="1">
      <c r="AP308">
        <v>20.0</v>
      </c>
      <c r="AQ308" t="s">
        <v>2288</v>
      </c>
    </row>
    <row r="309" ht="15.75" customHeight="1">
      <c r="AP309">
        <v>20.0</v>
      </c>
      <c r="AQ309" t="s">
        <v>2289</v>
      </c>
    </row>
    <row r="310" ht="15.75" customHeight="1">
      <c r="AP310">
        <v>20.0</v>
      </c>
      <c r="AQ310" t="s">
        <v>2290</v>
      </c>
    </row>
    <row r="311" ht="15.75" customHeight="1">
      <c r="AP311">
        <v>20.0</v>
      </c>
      <c r="AQ311" t="s">
        <v>2292</v>
      </c>
    </row>
    <row r="312" ht="15.75" customHeight="1">
      <c r="AP312">
        <v>20.0</v>
      </c>
      <c r="AQ312" t="s">
        <v>2293</v>
      </c>
    </row>
    <row r="313" ht="15.75" customHeight="1">
      <c r="AP313">
        <v>20.0</v>
      </c>
      <c r="AQ313" t="s">
        <v>2294</v>
      </c>
    </row>
    <row r="314" ht="15.75" customHeight="1">
      <c r="AP314">
        <v>20.0</v>
      </c>
      <c r="AQ314" t="s">
        <v>2295</v>
      </c>
    </row>
    <row r="315" ht="15.75" customHeight="1">
      <c r="AP315">
        <v>20.0</v>
      </c>
      <c r="AQ315" t="s">
        <v>2297</v>
      </c>
    </row>
    <row r="316" ht="15.75" customHeight="1">
      <c r="AP316">
        <v>20.0</v>
      </c>
      <c r="AQ316" t="s">
        <v>2298</v>
      </c>
    </row>
    <row r="317" ht="15.75" customHeight="1">
      <c r="AP317">
        <v>20.0</v>
      </c>
      <c r="AQ317" t="s">
        <v>2299</v>
      </c>
    </row>
    <row r="318" ht="15.75" customHeight="1">
      <c r="AP318">
        <v>20.0</v>
      </c>
      <c r="AQ318" t="s">
        <v>2300</v>
      </c>
    </row>
    <row r="319" ht="15.75" customHeight="1">
      <c r="AP319">
        <v>20.0</v>
      </c>
      <c r="AQ319" t="s">
        <v>2302</v>
      </c>
    </row>
    <row r="320" ht="15.75" customHeight="1">
      <c r="AP320">
        <v>20.0</v>
      </c>
      <c r="AQ320" t="s">
        <v>2303</v>
      </c>
    </row>
    <row r="321" ht="15.75" customHeight="1">
      <c r="AP321">
        <v>20.0</v>
      </c>
      <c r="AQ321" t="s">
        <v>2304</v>
      </c>
    </row>
    <row r="322" ht="15.75" customHeight="1">
      <c r="AP322">
        <v>20.0</v>
      </c>
      <c r="AQ322" t="s">
        <v>2305</v>
      </c>
    </row>
    <row r="323" ht="15.75" customHeight="1">
      <c r="AP323">
        <v>20.0</v>
      </c>
      <c r="AQ323" t="s">
        <v>2307</v>
      </c>
    </row>
    <row r="324" ht="15.75" customHeight="1">
      <c r="AP324">
        <v>20.0</v>
      </c>
      <c r="AQ324" t="s">
        <v>2308</v>
      </c>
    </row>
    <row r="325" ht="15.75" customHeight="1">
      <c r="AP325">
        <v>20.0</v>
      </c>
      <c r="AQ325" t="s">
        <v>2309</v>
      </c>
    </row>
    <row r="326" ht="15.75" customHeight="1">
      <c r="AP326">
        <v>20.0</v>
      </c>
      <c r="AQ326" t="s">
        <v>2310</v>
      </c>
    </row>
    <row r="327" ht="15.75" customHeight="1">
      <c r="AP327">
        <v>20.0</v>
      </c>
      <c r="AQ327" t="s">
        <v>2312</v>
      </c>
    </row>
    <row r="328" ht="15.75" customHeight="1">
      <c r="AP328">
        <v>20.0</v>
      </c>
      <c r="AQ328" t="s">
        <v>2313</v>
      </c>
    </row>
    <row r="329" ht="15.75" customHeight="1">
      <c r="AP329">
        <v>20.0</v>
      </c>
      <c r="AQ329" t="s">
        <v>2314</v>
      </c>
    </row>
    <row r="330" ht="15.75" customHeight="1">
      <c r="AP330">
        <v>20.0</v>
      </c>
      <c r="AQ330" t="s">
        <v>2315</v>
      </c>
    </row>
    <row r="331" ht="15.75" customHeight="1">
      <c r="AP331">
        <v>20.0</v>
      </c>
      <c r="AQ331" t="s">
        <v>2316</v>
      </c>
    </row>
    <row r="332" ht="15.75" customHeight="1">
      <c r="AP332">
        <v>20.0</v>
      </c>
      <c r="AQ332" t="s">
        <v>2318</v>
      </c>
    </row>
    <row r="333" ht="15.75" customHeight="1">
      <c r="AP333">
        <v>20.0</v>
      </c>
      <c r="AQ333" t="s">
        <v>2319</v>
      </c>
    </row>
    <row r="334" ht="15.75" customHeight="1">
      <c r="AP334">
        <v>20.0</v>
      </c>
      <c r="AQ334" t="s">
        <v>2320</v>
      </c>
    </row>
    <row r="335" ht="15.75" customHeight="1">
      <c r="AP335">
        <v>20.0</v>
      </c>
      <c r="AQ335" t="s">
        <v>2321</v>
      </c>
    </row>
    <row r="336" ht="15.75" customHeight="1">
      <c r="AP336">
        <v>20.0</v>
      </c>
      <c r="AQ336" t="s">
        <v>2323</v>
      </c>
    </row>
    <row r="337" ht="15.75" customHeight="1">
      <c r="AP337">
        <v>20.0</v>
      </c>
      <c r="AQ337" t="s">
        <v>2324</v>
      </c>
    </row>
    <row r="338" ht="15.75" customHeight="1">
      <c r="AP338">
        <v>20.0</v>
      </c>
      <c r="AQ338" t="s">
        <v>2325</v>
      </c>
    </row>
    <row r="339" ht="15.75" customHeight="1">
      <c r="AP339">
        <v>20.0</v>
      </c>
      <c r="AQ339" t="s">
        <v>2326</v>
      </c>
    </row>
    <row r="340" ht="15.75" customHeight="1">
      <c r="AP340">
        <v>20.0</v>
      </c>
      <c r="AQ340" t="s">
        <v>2327</v>
      </c>
    </row>
    <row r="341" ht="15.75" customHeight="1">
      <c r="AP341">
        <v>20.0</v>
      </c>
      <c r="AQ341" t="s">
        <v>2328</v>
      </c>
    </row>
    <row r="342" ht="15.75" customHeight="1">
      <c r="AP342">
        <v>20.0</v>
      </c>
      <c r="AQ342" t="s">
        <v>2329</v>
      </c>
    </row>
    <row r="343" ht="15.75" customHeight="1">
      <c r="AP343">
        <v>20.0</v>
      </c>
      <c r="AQ343" t="s">
        <v>2330</v>
      </c>
    </row>
    <row r="344" ht="15.75" customHeight="1">
      <c r="AP344">
        <v>20.0</v>
      </c>
      <c r="AQ344" t="s">
        <v>2331</v>
      </c>
    </row>
    <row r="345" ht="15.75" customHeight="1">
      <c r="AP345">
        <v>20.0</v>
      </c>
      <c r="AQ345" t="s">
        <v>2333</v>
      </c>
    </row>
    <row r="346" ht="15.75" customHeight="1">
      <c r="AP346">
        <v>20.0</v>
      </c>
      <c r="AQ346" t="s">
        <v>2334</v>
      </c>
    </row>
    <row r="347" ht="15.75" customHeight="1">
      <c r="AP347">
        <v>20.0</v>
      </c>
      <c r="AQ347" t="s">
        <v>2335</v>
      </c>
    </row>
    <row r="348" ht="15.75" customHeight="1">
      <c r="AP348">
        <v>20.0</v>
      </c>
      <c r="AQ348" t="s">
        <v>2336</v>
      </c>
    </row>
    <row r="349" ht="15.75" customHeight="1">
      <c r="AP349">
        <v>20.0</v>
      </c>
      <c r="AQ349" t="s">
        <v>2337</v>
      </c>
    </row>
    <row r="350" ht="15.75" customHeight="1">
      <c r="AP350">
        <v>20.0</v>
      </c>
      <c r="AQ350" t="s">
        <v>2339</v>
      </c>
    </row>
    <row r="351" ht="15.75" customHeight="1">
      <c r="AP351">
        <v>20.0</v>
      </c>
      <c r="AQ351" t="s">
        <v>2340</v>
      </c>
    </row>
    <row r="352" ht="15.75" customHeight="1">
      <c r="AP352">
        <v>20.0</v>
      </c>
      <c r="AQ352" t="s">
        <v>2341</v>
      </c>
    </row>
    <row r="353" ht="15.75" customHeight="1">
      <c r="AP353">
        <v>20.0</v>
      </c>
      <c r="AQ353" t="s">
        <v>2342</v>
      </c>
    </row>
    <row r="354" ht="15.75" customHeight="1">
      <c r="AP354">
        <v>20.0</v>
      </c>
      <c r="AQ354" t="s">
        <v>2343</v>
      </c>
    </row>
    <row r="355" ht="15.75" customHeight="1">
      <c r="AP355">
        <v>20.0</v>
      </c>
      <c r="AQ355" t="s">
        <v>2345</v>
      </c>
    </row>
    <row r="356" ht="15.75" customHeight="1">
      <c r="AP356">
        <v>20.0</v>
      </c>
      <c r="AQ356" t="s">
        <v>2346</v>
      </c>
    </row>
    <row r="357" ht="15.75" customHeight="1">
      <c r="AP357">
        <v>20.0</v>
      </c>
      <c r="AQ357" t="s">
        <v>2347</v>
      </c>
    </row>
    <row r="358" ht="15.75" customHeight="1">
      <c r="AP358">
        <v>20.0</v>
      </c>
      <c r="AQ358" t="s">
        <v>1280</v>
      </c>
    </row>
    <row r="359" ht="15.75" customHeight="1">
      <c r="AP359">
        <v>20.0</v>
      </c>
      <c r="AQ359" t="s">
        <v>2349</v>
      </c>
    </row>
    <row r="360" ht="15.75" customHeight="1">
      <c r="AP360">
        <v>20.0</v>
      </c>
      <c r="AQ360" t="s">
        <v>2350</v>
      </c>
    </row>
    <row r="361" ht="15.75" customHeight="1">
      <c r="AP361">
        <v>20.0</v>
      </c>
      <c r="AQ361" t="s">
        <v>2351</v>
      </c>
    </row>
    <row r="362" ht="15.75" customHeight="1">
      <c r="AP362">
        <v>20.0</v>
      </c>
      <c r="AQ362" t="s">
        <v>2352</v>
      </c>
    </row>
    <row r="363" ht="15.75" customHeight="1">
      <c r="AP363">
        <v>20.0</v>
      </c>
      <c r="AQ363" t="s">
        <v>2353</v>
      </c>
    </row>
    <row r="364" ht="15.75" customHeight="1">
      <c r="AP364">
        <v>20.0</v>
      </c>
      <c r="AQ364" t="s">
        <v>2355</v>
      </c>
    </row>
    <row r="365" ht="15.75" customHeight="1">
      <c r="AP365">
        <v>20.0</v>
      </c>
      <c r="AQ365" t="s">
        <v>2356</v>
      </c>
    </row>
    <row r="366" ht="15.75" customHeight="1">
      <c r="AP366">
        <v>20.0</v>
      </c>
      <c r="AQ366" t="s">
        <v>2357</v>
      </c>
    </row>
    <row r="367" ht="15.75" customHeight="1">
      <c r="AP367">
        <v>20.0</v>
      </c>
      <c r="AQ367" t="s">
        <v>2358</v>
      </c>
    </row>
    <row r="368" ht="15.75" customHeight="1">
      <c r="AP368">
        <v>20.0</v>
      </c>
      <c r="AQ368" t="s">
        <v>2360</v>
      </c>
    </row>
    <row r="369" ht="15.75" customHeight="1">
      <c r="AP369">
        <v>20.0</v>
      </c>
      <c r="AQ369" t="s">
        <v>2361</v>
      </c>
    </row>
    <row r="370" ht="15.75" customHeight="1">
      <c r="AP370">
        <v>20.0</v>
      </c>
      <c r="AQ370" t="s">
        <v>2362</v>
      </c>
    </row>
    <row r="371" ht="15.75" customHeight="1">
      <c r="AP371">
        <v>20.0</v>
      </c>
      <c r="AQ371" t="s">
        <v>2363</v>
      </c>
    </row>
    <row r="372" ht="15.75" customHeight="1">
      <c r="AP372">
        <v>20.0</v>
      </c>
      <c r="AQ372" t="s">
        <v>2365</v>
      </c>
    </row>
    <row r="373" ht="15.75" customHeight="1">
      <c r="AP373">
        <v>20.0</v>
      </c>
      <c r="AQ373" t="s">
        <v>2366</v>
      </c>
    </row>
    <row r="374" ht="15.75" customHeight="1">
      <c r="AP374">
        <v>20.0</v>
      </c>
      <c r="AQ374" t="s">
        <v>2367</v>
      </c>
    </row>
    <row r="375" ht="15.75" customHeight="1">
      <c r="AP375">
        <v>20.0</v>
      </c>
      <c r="AQ375" t="s">
        <v>2368</v>
      </c>
    </row>
    <row r="376" ht="15.75" customHeight="1">
      <c r="AP376">
        <v>20.0</v>
      </c>
      <c r="AQ376" t="s">
        <v>2369</v>
      </c>
    </row>
    <row r="377" ht="15.75" customHeight="1">
      <c r="AP377">
        <v>20.0</v>
      </c>
      <c r="AQ377" t="s">
        <v>2371</v>
      </c>
    </row>
    <row r="378" ht="15.75" customHeight="1">
      <c r="AP378">
        <v>20.0</v>
      </c>
      <c r="AQ378" t="s">
        <v>2372</v>
      </c>
    </row>
    <row r="379" ht="15.75" customHeight="1">
      <c r="AP379">
        <v>20.0</v>
      </c>
      <c r="AQ379" t="s">
        <v>2373</v>
      </c>
    </row>
    <row r="380" ht="15.75" customHeight="1">
      <c r="AP380">
        <v>20.0</v>
      </c>
      <c r="AQ380" t="s">
        <v>2374</v>
      </c>
    </row>
    <row r="381" ht="15.75" customHeight="1">
      <c r="AP381">
        <v>20.0</v>
      </c>
      <c r="AQ381" t="s">
        <v>2375</v>
      </c>
    </row>
    <row r="382" ht="15.75" customHeight="1">
      <c r="AP382">
        <v>20.0</v>
      </c>
      <c r="AQ382" t="s">
        <v>2377</v>
      </c>
    </row>
    <row r="383" ht="15.75" customHeight="1">
      <c r="AP383">
        <v>20.0</v>
      </c>
      <c r="AQ383" t="s">
        <v>2378</v>
      </c>
    </row>
    <row r="384" ht="15.75" customHeight="1">
      <c r="AP384">
        <v>20.0</v>
      </c>
      <c r="AQ384" t="s">
        <v>2379</v>
      </c>
    </row>
    <row r="385" ht="15.75" customHeight="1">
      <c r="AP385">
        <v>20.0</v>
      </c>
      <c r="AQ385" t="s">
        <v>2380</v>
      </c>
    </row>
    <row r="386" ht="15.75" customHeight="1">
      <c r="AP386">
        <v>20.0</v>
      </c>
      <c r="AQ386" t="s">
        <v>2382</v>
      </c>
    </row>
    <row r="387" ht="15.75" customHeight="1">
      <c r="AP387">
        <v>20.0</v>
      </c>
      <c r="AQ387" t="s">
        <v>2383</v>
      </c>
    </row>
    <row r="388" ht="15.75" customHeight="1">
      <c r="AP388">
        <v>20.0</v>
      </c>
      <c r="AQ388" t="s">
        <v>2384</v>
      </c>
    </row>
    <row r="389" ht="15.75" customHeight="1">
      <c r="AP389">
        <v>20.0</v>
      </c>
      <c r="AQ389" t="s">
        <v>2385</v>
      </c>
    </row>
    <row r="390" ht="15.75" customHeight="1">
      <c r="AP390">
        <v>20.0</v>
      </c>
      <c r="AQ390" t="s">
        <v>2386</v>
      </c>
    </row>
    <row r="391" ht="15.75" customHeight="1">
      <c r="AP391">
        <v>20.0</v>
      </c>
      <c r="AQ391" t="s">
        <v>2388</v>
      </c>
    </row>
    <row r="392" ht="15.75" customHeight="1">
      <c r="AP392">
        <v>20.0</v>
      </c>
      <c r="AQ392" t="s">
        <v>2389</v>
      </c>
    </row>
    <row r="393" ht="15.75" customHeight="1">
      <c r="AP393">
        <v>20.0</v>
      </c>
      <c r="AQ393" t="s">
        <v>2390</v>
      </c>
    </row>
    <row r="394" ht="15.75" customHeight="1">
      <c r="AP394">
        <v>20.0</v>
      </c>
      <c r="AQ394" t="s">
        <v>2391</v>
      </c>
    </row>
    <row r="395" ht="15.75" customHeight="1">
      <c r="AP395">
        <v>20.0</v>
      </c>
      <c r="AQ395" t="s">
        <v>2392</v>
      </c>
    </row>
    <row r="396" ht="15.75" customHeight="1">
      <c r="AP396">
        <v>20.0</v>
      </c>
      <c r="AQ396" t="s">
        <v>2394</v>
      </c>
    </row>
    <row r="397" ht="15.75" customHeight="1">
      <c r="AP397">
        <v>20.0</v>
      </c>
      <c r="AQ397" t="s">
        <v>2395</v>
      </c>
    </row>
    <row r="398" ht="15.75" customHeight="1">
      <c r="AP398">
        <v>20.0</v>
      </c>
      <c r="AQ398" t="s">
        <v>2396</v>
      </c>
    </row>
    <row r="399" ht="15.75" customHeight="1">
      <c r="AP399">
        <v>20.0</v>
      </c>
      <c r="AQ399" t="s">
        <v>2397</v>
      </c>
    </row>
    <row r="400" ht="15.75" customHeight="1">
      <c r="AP400">
        <v>20.0</v>
      </c>
      <c r="AQ400" t="s">
        <v>2399</v>
      </c>
    </row>
    <row r="401" ht="15.75" customHeight="1">
      <c r="AP401">
        <v>20.0</v>
      </c>
      <c r="AQ401" t="s">
        <v>2400</v>
      </c>
    </row>
    <row r="402" ht="15.75" customHeight="1">
      <c r="AP402">
        <v>20.0</v>
      </c>
      <c r="AQ402" t="s">
        <v>2401</v>
      </c>
    </row>
    <row r="403" ht="15.75" customHeight="1">
      <c r="AP403">
        <v>20.0</v>
      </c>
      <c r="AQ403" t="s">
        <v>2402</v>
      </c>
    </row>
    <row r="404" ht="15.75" customHeight="1">
      <c r="AP404">
        <v>20.0</v>
      </c>
      <c r="AQ404" t="s">
        <v>2403</v>
      </c>
    </row>
    <row r="405" ht="15.75" customHeight="1">
      <c r="AP405">
        <v>20.0</v>
      </c>
      <c r="AQ405" t="s">
        <v>2405</v>
      </c>
    </row>
    <row r="406" ht="15.75" customHeight="1">
      <c r="AP406">
        <v>20.0</v>
      </c>
      <c r="AQ406" t="s">
        <v>2406</v>
      </c>
    </row>
    <row r="407" ht="15.75" customHeight="1">
      <c r="AP407">
        <v>20.0</v>
      </c>
      <c r="AQ407" t="s">
        <v>2407</v>
      </c>
    </row>
    <row r="408" ht="15.75" customHeight="1">
      <c r="AP408">
        <v>20.0</v>
      </c>
      <c r="AQ408" t="s">
        <v>2408</v>
      </c>
    </row>
    <row r="409" ht="15.75" customHeight="1">
      <c r="AP409">
        <v>20.0</v>
      </c>
      <c r="AQ409" t="s">
        <v>2409</v>
      </c>
    </row>
    <row r="410" ht="15.75" customHeight="1">
      <c r="AP410">
        <v>20.0</v>
      </c>
      <c r="AQ410" t="s">
        <v>2411</v>
      </c>
    </row>
    <row r="411" ht="15.75" customHeight="1">
      <c r="AP411">
        <v>20.0</v>
      </c>
      <c r="AQ411" t="s">
        <v>2412</v>
      </c>
    </row>
    <row r="412" ht="15.75" customHeight="1">
      <c r="AP412">
        <v>20.0</v>
      </c>
      <c r="AQ412" t="s">
        <v>2413</v>
      </c>
    </row>
    <row r="413" ht="15.75" customHeight="1">
      <c r="AP413">
        <v>20.0</v>
      </c>
      <c r="AQ413" t="s">
        <v>2414</v>
      </c>
    </row>
    <row r="414" ht="15.75" customHeight="1">
      <c r="AP414">
        <v>20.0</v>
      </c>
      <c r="AQ414" t="s">
        <v>2415</v>
      </c>
    </row>
    <row r="415" ht="15.75" customHeight="1">
      <c r="AP415">
        <v>20.0</v>
      </c>
      <c r="AQ415" t="s">
        <v>2417</v>
      </c>
    </row>
    <row r="416" ht="15.75" customHeight="1">
      <c r="AP416">
        <v>20.0</v>
      </c>
      <c r="AQ416" t="s">
        <v>2418</v>
      </c>
    </row>
    <row r="417" ht="15.75" customHeight="1">
      <c r="AP417">
        <v>20.0</v>
      </c>
      <c r="AQ417" t="s">
        <v>2419</v>
      </c>
    </row>
    <row r="418" ht="15.75" customHeight="1">
      <c r="AP418">
        <v>20.0</v>
      </c>
      <c r="AQ418" t="s">
        <v>2420</v>
      </c>
    </row>
    <row r="419" ht="15.75" customHeight="1">
      <c r="AP419">
        <v>20.0</v>
      </c>
      <c r="AQ419" t="s">
        <v>2421</v>
      </c>
    </row>
    <row r="420" ht="15.75" customHeight="1">
      <c r="AP420">
        <v>20.0</v>
      </c>
      <c r="AQ420" t="s">
        <v>2423</v>
      </c>
    </row>
    <row r="421" ht="15.75" customHeight="1">
      <c r="AP421">
        <v>20.0</v>
      </c>
      <c r="AQ421" t="s">
        <v>2424</v>
      </c>
    </row>
    <row r="422" ht="15.75" customHeight="1">
      <c r="AP422">
        <v>20.0</v>
      </c>
      <c r="AQ422" t="s">
        <v>2425</v>
      </c>
    </row>
    <row r="423" ht="15.75" customHeight="1">
      <c r="AP423">
        <v>20.0</v>
      </c>
      <c r="AQ423" t="s">
        <v>2426</v>
      </c>
    </row>
    <row r="424" ht="15.75" customHeight="1">
      <c r="AP424">
        <v>20.0</v>
      </c>
      <c r="AQ424" t="s">
        <v>2427</v>
      </c>
    </row>
    <row r="425" ht="15.75" customHeight="1">
      <c r="AP425">
        <v>20.0</v>
      </c>
      <c r="AQ425" t="s">
        <v>2429</v>
      </c>
    </row>
    <row r="426" ht="15.75" customHeight="1">
      <c r="AP426">
        <v>20.0</v>
      </c>
      <c r="AQ426" t="s">
        <v>2430</v>
      </c>
    </row>
    <row r="427" ht="15.75" customHeight="1">
      <c r="AP427">
        <v>20.0</v>
      </c>
      <c r="AQ427" t="s">
        <v>2431</v>
      </c>
    </row>
    <row r="428" ht="15.75" customHeight="1">
      <c r="AP428">
        <v>20.0</v>
      </c>
      <c r="AQ428" t="s">
        <v>2432</v>
      </c>
    </row>
    <row r="429" ht="15.75" customHeight="1">
      <c r="AP429">
        <v>20.0</v>
      </c>
      <c r="AQ429" t="s">
        <v>2434</v>
      </c>
    </row>
    <row r="430" ht="15.75" customHeight="1">
      <c r="AP430">
        <v>20.0</v>
      </c>
      <c r="AQ430" t="s">
        <v>2435</v>
      </c>
    </row>
    <row r="431" ht="15.75" customHeight="1">
      <c r="AP431">
        <v>20.0</v>
      </c>
      <c r="AQ431" t="s">
        <v>2436</v>
      </c>
    </row>
    <row r="432" ht="15.75" customHeight="1">
      <c r="AP432">
        <v>20.0</v>
      </c>
      <c r="AQ432" t="s">
        <v>2437</v>
      </c>
    </row>
    <row r="433" ht="15.75" customHeight="1">
      <c r="AP433">
        <v>20.0</v>
      </c>
      <c r="AQ433" t="s">
        <v>2439</v>
      </c>
    </row>
    <row r="434" ht="15.75" customHeight="1">
      <c r="AP434">
        <v>20.0</v>
      </c>
      <c r="AQ434" t="s">
        <v>2440</v>
      </c>
    </row>
    <row r="435" ht="15.75" customHeight="1">
      <c r="AP435">
        <v>20.0</v>
      </c>
      <c r="AQ435" t="s">
        <v>2441</v>
      </c>
    </row>
    <row r="436" ht="15.75" customHeight="1">
      <c r="AP436">
        <v>20.0</v>
      </c>
      <c r="AQ436" t="s">
        <v>2442</v>
      </c>
    </row>
    <row r="437" ht="15.75" customHeight="1">
      <c r="AP437">
        <v>20.0</v>
      </c>
      <c r="AQ437" t="s">
        <v>2443</v>
      </c>
    </row>
    <row r="438" ht="15.75" customHeight="1">
      <c r="AP438">
        <v>20.0</v>
      </c>
      <c r="AQ438" t="s">
        <v>2444</v>
      </c>
    </row>
    <row r="439" ht="15.75" customHeight="1">
      <c r="AP439">
        <v>20.0</v>
      </c>
      <c r="AQ439" t="s">
        <v>2445</v>
      </c>
    </row>
    <row r="440" ht="15.75" customHeight="1">
      <c r="AP440">
        <v>20.0</v>
      </c>
      <c r="AQ440" t="s">
        <v>2446</v>
      </c>
    </row>
    <row r="441" ht="15.75" customHeight="1">
      <c r="AP441">
        <v>20.0</v>
      </c>
      <c r="AQ441" t="s">
        <v>2448</v>
      </c>
    </row>
    <row r="442" ht="15.75" customHeight="1">
      <c r="AP442">
        <v>20.0</v>
      </c>
      <c r="AQ442" t="s">
        <v>2449</v>
      </c>
    </row>
    <row r="443" ht="15.75" customHeight="1">
      <c r="AP443">
        <v>20.0</v>
      </c>
      <c r="AQ443" t="s">
        <v>2450</v>
      </c>
    </row>
    <row r="444" ht="15.75" customHeight="1">
      <c r="AP444">
        <v>20.0</v>
      </c>
      <c r="AQ444" t="s">
        <v>2451</v>
      </c>
    </row>
    <row r="445" ht="15.75" customHeight="1">
      <c r="AP445">
        <v>20.0</v>
      </c>
      <c r="AQ445" t="s">
        <v>2452</v>
      </c>
    </row>
    <row r="446" ht="15.75" customHeight="1">
      <c r="AP446">
        <v>20.0</v>
      </c>
      <c r="AQ446" t="s">
        <v>2454</v>
      </c>
    </row>
    <row r="447" ht="15.75" customHeight="1">
      <c r="AP447">
        <v>20.0</v>
      </c>
      <c r="AQ447" t="s">
        <v>2455</v>
      </c>
    </row>
    <row r="448" ht="15.75" customHeight="1">
      <c r="AP448">
        <v>20.0</v>
      </c>
      <c r="AQ448" t="s">
        <v>2456</v>
      </c>
    </row>
    <row r="449" ht="15.75" customHeight="1">
      <c r="AP449">
        <v>20.0</v>
      </c>
      <c r="AQ449" t="s">
        <v>2457</v>
      </c>
    </row>
    <row r="450" ht="15.75" customHeight="1">
      <c r="AP450">
        <v>20.0</v>
      </c>
      <c r="AQ450" t="s">
        <v>2458</v>
      </c>
    </row>
    <row r="451" ht="15.75" customHeight="1">
      <c r="AP451">
        <v>20.0</v>
      </c>
      <c r="AQ451" t="s">
        <v>2460</v>
      </c>
    </row>
    <row r="452" ht="15.75" customHeight="1">
      <c r="AP452">
        <v>20.0</v>
      </c>
      <c r="AQ452" t="s">
        <v>2461</v>
      </c>
    </row>
    <row r="453" ht="15.75" customHeight="1">
      <c r="AP453">
        <v>20.0</v>
      </c>
      <c r="AQ453" t="s">
        <v>2462</v>
      </c>
    </row>
    <row r="454" ht="15.75" customHeight="1">
      <c r="AP454">
        <v>20.0</v>
      </c>
      <c r="AQ454" t="s">
        <v>2463</v>
      </c>
    </row>
    <row r="455" ht="15.75" customHeight="1">
      <c r="AP455">
        <v>20.0</v>
      </c>
      <c r="AQ455" t="s">
        <v>2465</v>
      </c>
    </row>
    <row r="456" ht="15.75" customHeight="1">
      <c r="AP456">
        <v>20.0</v>
      </c>
      <c r="AQ456" t="s">
        <v>2466</v>
      </c>
    </row>
    <row r="457" ht="15.75" customHeight="1">
      <c r="AP457">
        <v>20.0</v>
      </c>
      <c r="AQ457" t="s">
        <v>2467</v>
      </c>
    </row>
    <row r="458" ht="15.75" customHeight="1">
      <c r="AP458">
        <v>20.0</v>
      </c>
      <c r="AQ458" t="s">
        <v>2468</v>
      </c>
    </row>
    <row r="459" ht="15.75" customHeight="1">
      <c r="AP459">
        <v>20.0</v>
      </c>
      <c r="AQ459" t="s">
        <v>2469</v>
      </c>
    </row>
    <row r="460" ht="15.75" customHeight="1">
      <c r="AP460">
        <v>20.0</v>
      </c>
      <c r="AQ460" t="s">
        <v>2471</v>
      </c>
    </row>
    <row r="461" ht="15.75" customHeight="1">
      <c r="AP461">
        <v>20.0</v>
      </c>
      <c r="AQ461" t="s">
        <v>2472</v>
      </c>
    </row>
    <row r="462" ht="15.75" customHeight="1">
      <c r="AP462">
        <v>20.0</v>
      </c>
      <c r="AQ462" t="s">
        <v>2473</v>
      </c>
    </row>
    <row r="463" ht="15.75" customHeight="1">
      <c r="AP463">
        <v>20.0</v>
      </c>
      <c r="AQ463" t="s">
        <v>2474</v>
      </c>
    </row>
    <row r="464" ht="15.75" customHeight="1">
      <c r="AP464">
        <v>20.0</v>
      </c>
      <c r="AQ464" t="s">
        <v>2475</v>
      </c>
    </row>
    <row r="465" ht="15.75" customHeight="1">
      <c r="AP465">
        <v>20.0</v>
      </c>
      <c r="AQ465" t="s">
        <v>2477</v>
      </c>
    </row>
    <row r="466" ht="15.75" customHeight="1">
      <c r="AP466">
        <v>20.0</v>
      </c>
      <c r="AQ466" t="s">
        <v>2478</v>
      </c>
    </row>
    <row r="467" ht="15.75" customHeight="1">
      <c r="AP467">
        <v>20.0</v>
      </c>
      <c r="AQ467" t="s">
        <v>2479</v>
      </c>
    </row>
    <row r="468" ht="15.75" customHeight="1">
      <c r="AP468">
        <v>20.0</v>
      </c>
      <c r="AQ468" t="s">
        <v>2480</v>
      </c>
    </row>
    <row r="469" ht="15.75" customHeight="1">
      <c r="AP469">
        <v>20.0</v>
      </c>
      <c r="AQ469" t="s">
        <v>2481</v>
      </c>
    </row>
    <row r="470" ht="15.75" customHeight="1">
      <c r="AP470">
        <v>20.0</v>
      </c>
      <c r="AQ470" t="s">
        <v>2483</v>
      </c>
    </row>
    <row r="471" ht="15.75" customHeight="1">
      <c r="AP471">
        <v>20.0</v>
      </c>
      <c r="AQ471" t="s">
        <v>2484</v>
      </c>
    </row>
    <row r="472" ht="15.75" customHeight="1">
      <c r="AP472">
        <v>20.0</v>
      </c>
      <c r="AQ472" t="s">
        <v>2485</v>
      </c>
    </row>
    <row r="473" ht="15.75" customHeight="1">
      <c r="AP473">
        <v>20.0</v>
      </c>
      <c r="AQ473" t="s">
        <v>2486</v>
      </c>
    </row>
    <row r="474" ht="15.75" customHeight="1">
      <c r="AP474">
        <v>20.0</v>
      </c>
      <c r="AQ474" t="s">
        <v>2488</v>
      </c>
    </row>
    <row r="475" ht="15.75" customHeight="1">
      <c r="AP475">
        <v>20.0</v>
      </c>
      <c r="AQ475" t="s">
        <v>2489</v>
      </c>
    </row>
    <row r="476" ht="15.75" customHeight="1">
      <c r="AP476">
        <v>20.0</v>
      </c>
      <c r="AQ476" t="s">
        <v>2490</v>
      </c>
    </row>
    <row r="477" ht="15.75" customHeight="1">
      <c r="AP477">
        <v>20.0</v>
      </c>
      <c r="AQ477" t="s">
        <v>2491</v>
      </c>
    </row>
    <row r="478" ht="15.75" customHeight="1">
      <c r="AP478">
        <v>20.0</v>
      </c>
      <c r="AQ478" t="s">
        <v>2492</v>
      </c>
    </row>
    <row r="479" ht="15.75" customHeight="1">
      <c r="AP479">
        <v>20.0</v>
      </c>
      <c r="AQ479" t="s">
        <v>2493</v>
      </c>
    </row>
    <row r="480" ht="15.75" customHeight="1">
      <c r="AP480">
        <v>20.0</v>
      </c>
      <c r="AQ480" t="s">
        <v>2494</v>
      </c>
    </row>
    <row r="481" ht="15.75" customHeight="1">
      <c r="AP481">
        <v>20.0</v>
      </c>
      <c r="AQ481" t="s">
        <v>2495</v>
      </c>
    </row>
    <row r="482" ht="15.75" customHeight="1">
      <c r="AP482">
        <v>20.0</v>
      </c>
      <c r="AQ482" t="s">
        <v>2496</v>
      </c>
    </row>
    <row r="483" ht="15.75" customHeight="1">
      <c r="AP483">
        <v>20.0</v>
      </c>
      <c r="AQ483" t="s">
        <v>2498</v>
      </c>
    </row>
    <row r="484" ht="15.75" customHeight="1">
      <c r="AP484">
        <v>20.0</v>
      </c>
      <c r="AQ484" t="s">
        <v>2499</v>
      </c>
    </row>
    <row r="485" ht="15.75" customHeight="1">
      <c r="AP485">
        <v>20.0</v>
      </c>
      <c r="AQ485" t="s">
        <v>2500</v>
      </c>
    </row>
    <row r="486" ht="15.75" customHeight="1">
      <c r="AP486">
        <v>20.0</v>
      </c>
      <c r="AQ486" t="s">
        <v>2501</v>
      </c>
    </row>
    <row r="487" ht="15.75" customHeight="1">
      <c r="AP487">
        <v>20.0</v>
      </c>
      <c r="AQ487" t="s">
        <v>2502</v>
      </c>
    </row>
    <row r="488" ht="15.75" customHeight="1">
      <c r="AP488">
        <v>20.0</v>
      </c>
      <c r="AQ488" t="s">
        <v>2504</v>
      </c>
    </row>
    <row r="489" ht="15.75" customHeight="1">
      <c r="AP489">
        <v>20.0</v>
      </c>
      <c r="AQ489" t="s">
        <v>2505</v>
      </c>
    </row>
    <row r="490" ht="15.75" customHeight="1">
      <c r="AP490">
        <v>20.0</v>
      </c>
      <c r="AQ490" t="s">
        <v>2506</v>
      </c>
    </row>
    <row r="491" ht="15.75" customHeight="1">
      <c r="AP491">
        <v>20.0</v>
      </c>
      <c r="AQ491" t="s">
        <v>2507</v>
      </c>
    </row>
    <row r="492" ht="15.75" customHeight="1">
      <c r="AP492">
        <v>20.0</v>
      </c>
      <c r="AQ492" t="s">
        <v>2509</v>
      </c>
    </row>
    <row r="493" ht="15.75" customHeight="1">
      <c r="AP493">
        <v>20.0</v>
      </c>
      <c r="AQ493" t="s">
        <v>2510</v>
      </c>
    </row>
    <row r="494" ht="15.75" customHeight="1">
      <c r="AP494">
        <v>20.0</v>
      </c>
      <c r="AQ494" t="s">
        <v>2512</v>
      </c>
    </row>
    <row r="495" ht="15.75" customHeight="1">
      <c r="AP495">
        <v>20.0</v>
      </c>
      <c r="AQ495" t="s">
        <v>2513</v>
      </c>
    </row>
    <row r="496" ht="15.75" customHeight="1">
      <c r="AP496">
        <v>20.0</v>
      </c>
      <c r="AQ496" t="s">
        <v>2515</v>
      </c>
    </row>
    <row r="497" ht="15.75" customHeight="1">
      <c r="AP497">
        <v>20.0</v>
      </c>
      <c r="AQ497" t="s">
        <v>2516</v>
      </c>
    </row>
    <row r="498" ht="15.75" customHeight="1">
      <c r="AP498">
        <v>20.0</v>
      </c>
      <c r="AQ498" t="s">
        <v>2517</v>
      </c>
    </row>
    <row r="499" ht="15.75" customHeight="1">
      <c r="AP499">
        <v>20.0</v>
      </c>
      <c r="AQ499" t="s">
        <v>2518</v>
      </c>
    </row>
    <row r="500" ht="15.75" customHeight="1">
      <c r="AP500">
        <v>20.0</v>
      </c>
      <c r="AQ500" t="s">
        <v>2519</v>
      </c>
    </row>
    <row r="501" ht="15.75" customHeight="1">
      <c r="AP501">
        <v>20.0</v>
      </c>
      <c r="AQ501" t="s">
        <v>2520</v>
      </c>
    </row>
    <row r="502" ht="15.75" customHeight="1">
      <c r="AP502">
        <v>20.0</v>
      </c>
      <c r="AQ502" t="s">
        <v>2522</v>
      </c>
    </row>
    <row r="503" ht="15.75" customHeight="1">
      <c r="AP503">
        <v>20.0</v>
      </c>
      <c r="AQ503" t="s">
        <v>2523</v>
      </c>
    </row>
    <row r="504" ht="15.75" customHeight="1">
      <c r="AP504">
        <v>20.0</v>
      </c>
      <c r="AQ504" t="s">
        <v>2524</v>
      </c>
    </row>
    <row r="505" ht="15.75" customHeight="1">
      <c r="AP505">
        <v>20.0</v>
      </c>
      <c r="AQ505" t="s">
        <v>2525</v>
      </c>
    </row>
    <row r="506" ht="15.75" customHeight="1">
      <c r="AP506">
        <v>20.0</v>
      </c>
      <c r="AQ506" t="s">
        <v>2526</v>
      </c>
    </row>
    <row r="507" ht="15.75" customHeight="1">
      <c r="AP507">
        <v>20.0</v>
      </c>
      <c r="AQ507" t="s">
        <v>2527</v>
      </c>
    </row>
    <row r="508" ht="15.75" customHeight="1">
      <c r="AP508">
        <v>20.0</v>
      </c>
      <c r="AQ508" t="s">
        <v>2529</v>
      </c>
    </row>
    <row r="509" ht="15.75" customHeight="1">
      <c r="AP509">
        <v>20.0</v>
      </c>
      <c r="AQ509" t="s">
        <v>2530</v>
      </c>
    </row>
    <row r="510" ht="15.75" customHeight="1">
      <c r="AP510">
        <v>20.0</v>
      </c>
      <c r="AQ510" t="s">
        <v>2531</v>
      </c>
    </row>
    <row r="511" ht="15.75" customHeight="1">
      <c r="AP511">
        <v>20.0</v>
      </c>
      <c r="AQ511" t="s">
        <v>2532</v>
      </c>
    </row>
    <row r="512" ht="15.75" customHeight="1">
      <c r="AP512">
        <v>20.0</v>
      </c>
      <c r="AQ512" t="s">
        <v>2533</v>
      </c>
    </row>
    <row r="513" ht="15.75" customHeight="1">
      <c r="AP513">
        <v>20.0</v>
      </c>
      <c r="AQ513" t="s">
        <v>2534</v>
      </c>
    </row>
    <row r="514" ht="15.75" customHeight="1">
      <c r="AP514">
        <v>20.0</v>
      </c>
      <c r="AQ514" t="s">
        <v>2535</v>
      </c>
    </row>
    <row r="515" ht="15.75" customHeight="1">
      <c r="AP515">
        <v>20.0</v>
      </c>
      <c r="AQ515" t="s">
        <v>2537</v>
      </c>
    </row>
    <row r="516" ht="15.75" customHeight="1">
      <c r="AP516">
        <v>20.0</v>
      </c>
      <c r="AQ516" t="s">
        <v>2538</v>
      </c>
    </row>
    <row r="517" ht="15.75" customHeight="1">
      <c r="AP517">
        <v>20.0</v>
      </c>
      <c r="AQ517" t="s">
        <v>2539</v>
      </c>
    </row>
    <row r="518" ht="15.75" customHeight="1">
      <c r="AP518">
        <v>20.0</v>
      </c>
      <c r="AQ518" t="s">
        <v>2540</v>
      </c>
    </row>
    <row r="519" ht="15.75" customHeight="1">
      <c r="AP519">
        <v>20.0</v>
      </c>
      <c r="AQ519" t="s">
        <v>2542</v>
      </c>
    </row>
    <row r="520" ht="15.75" customHeight="1">
      <c r="AP520">
        <v>20.0</v>
      </c>
      <c r="AQ520" t="s">
        <v>2543</v>
      </c>
    </row>
    <row r="521" ht="15.75" customHeight="1">
      <c r="AP521">
        <v>20.0</v>
      </c>
      <c r="AQ521" t="s">
        <v>2545</v>
      </c>
    </row>
    <row r="522" ht="15.75" customHeight="1">
      <c r="AP522">
        <v>20.0</v>
      </c>
      <c r="AQ522" t="s">
        <v>2546</v>
      </c>
    </row>
    <row r="523" ht="15.75" customHeight="1">
      <c r="AP523">
        <v>20.0</v>
      </c>
      <c r="AQ523" t="s">
        <v>2547</v>
      </c>
    </row>
    <row r="524" ht="15.75" customHeight="1">
      <c r="AP524">
        <v>20.0</v>
      </c>
      <c r="AQ524" t="s">
        <v>2549</v>
      </c>
    </row>
    <row r="525" ht="15.75" customHeight="1">
      <c r="AP525">
        <v>20.0</v>
      </c>
      <c r="AQ525" t="s">
        <v>2550</v>
      </c>
    </row>
    <row r="526" ht="15.75" customHeight="1">
      <c r="AP526">
        <v>20.0</v>
      </c>
      <c r="AQ526" t="s">
        <v>2551</v>
      </c>
    </row>
    <row r="527" ht="15.75" customHeight="1">
      <c r="AP527">
        <v>20.0</v>
      </c>
      <c r="AQ527" t="s">
        <v>2552</v>
      </c>
    </row>
    <row r="528" ht="15.75" customHeight="1">
      <c r="AP528">
        <v>20.0</v>
      </c>
      <c r="AQ528" t="s">
        <v>2553</v>
      </c>
    </row>
    <row r="529" ht="15.75" customHeight="1">
      <c r="AP529">
        <v>20.0</v>
      </c>
      <c r="AQ529" t="s">
        <v>2555</v>
      </c>
    </row>
    <row r="530" ht="15.75" customHeight="1">
      <c r="AP530">
        <v>20.0</v>
      </c>
      <c r="AQ530" t="s">
        <v>2557</v>
      </c>
    </row>
    <row r="531" ht="15.75" customHeight="1">
      <c r="AP531">
        <v>20.0</v>
      </c>
      <c r="AQ531" t="s">
        <v>2558</v>
      </c>
    </row>
    <row r="532" ht="15.75" customHeight="1">
      <c r="AP532">
        <v>20.0</v>
      </c>
      <c r="AQ532" t="s">
        <v>2559</v>
      </c>
    </row>
    <row r="533" ht="15.75" customHeight="1">
      <c r="AP533">
        <v>20.0</v>
      </c>
      <c r="AQ533" t="s">
        <v>2560</v>
      </c>
    </row>
    <row r="534" ht="15.75" customHeight="1">
      <c r="AP534">
        <v>20.0</v>
      </c>
      <c r="AQ534" t="s">
        <v>2563</v>
      </c>
    </row>
    <row r="535" ht="15.75" customHeight="1">
      <c r="AP535">
        <v>20.0</v>
      </c>
      <c r="AQ535" t="s">
        <v>2566</v>
      </c>
    </row>
    <row r="536" ht="15.75" customHeight="1">
      <c r="AP536">
        <v>20.0</v>
      </c>
      <c r="AQ536" t="s">
        <v>2572</v>
      </c>
    </row>
    <row r="537" ht="15.75" customHeight="1">
      <c r="AP537">
        <v>20.0</v>
      </c>
      <c r="AQ537" t="s">
        <v>2573</v>
      </c>
    </row>
    <row r="538" ht="15.75" customHeight="1">
      <c r="AP538">
        <v>20.0</v>
      </c>
      <c r="AQ538" t="s">
        <v>2576</v>
      </c>
    </row>
    <row r="539" ht="15.75" customHeight="1">
      <c r="AP539">
        <v>20.0</v>
      </c>
      <c r="AQ539" t="s">
        <v>2577</v>
      </c>
    </row>
    <row r="540" ht="15.75" customHeight="1">
      <c r="AP540">
        <v>20.0</v>
      </c>
      <c r="AQ540" t="s">
        <v>2578</v>
      </c>
    </row>
    <row r="541" ht="15.75" customHeight="1">
      <c r="AP541">
        <v>20.0</v>
      </c>
      <c r="AQ541" t="s">
        <v>2579</v>
      </c>
    </row>
    <row r="542" ht="15.75" customHeight="1">
      <c r="AP542">
        <v>20.0</v>
      </c>
      <c r="AQ542" t="s">
        <v>2581</v>
      </c>
    </row>
    <row r="543" ht="15.75" customHeight="1">
      <c r="AP543">
        <v>20.0</v>
      </c>
      <c r="AQ543" t="s">
        <v>2582</v>
      </c>
    </row>
    <row r="544" ht="15.75" customHeight="1">
      <c r="AP544">
        <v>20.0</v>
      </c>
      <c r="AQ544" t="s">
        <v>2584</v>
      </c>
    </row>
    <row r="545" ht="15.75" customHeight="1">
      <c r="AP545">
        <v>20.0</v>
      </c>
      <c r="AQ545" t="s">
        <v>2585</v>
      </c>
    </row>
    <row r="546" ht="15.75" customHeight="1">
      <c r="AP546">
        <v>20.0</v>
      </c>
      <c r="AQ546" t="s">
        <v>2586</v>
      </c>
    </row>
    <row r="547" ht="15.75" customHeight="1">
      <c r="AP547">
        <v>20.0</v>
      </c>
      <c r="AQ547" t="s">
        <v>2587</v>
      </c>
    </row>
    <row r="548" ht="15.75" customHeight="1">
      <c r="AP548">
        <v>20.0</v>
      </c>
      <c r="AQ548" t="s">
        <v>2588</v>
      </c>
    </row>
    <row r="549" ht="15.75" customHeight="1">
      <c r="AP549">
        <v>20.0</v>
      </c>
      <c r="AQ549" t="s">
        <v>2589</v>
      </c>
    </row>
    <row r="550" ht="15.75" customHeight="1">
      <c r="AP550">
        <v>20.0</v>
      </c>
      <c r="AQ550" t="s">
        <v>2591</v>
      </c>
    </row>
    <row r="551" ht="15.75" customHeight="1">
      <c r="AP551">
        <v>20.0</v>
      </c>
      <c r="AQ551" t="s">
        <v>2592</v>
      </c>
    </row>
    <row r="552" ht="15.75" customHeight="1">
      <c r="AP552">
        <v>20.0</v>
      </c>
      <c r="AQ552" t="s">
        <v>2594</v>
      </c>
    </row>
    <row r="553" ht="15.75" customHeight="1">
      <c r="AP553">
        <v>20.0</v>
      </c>
      <c r="AQ553" t="s">
        <v>2595</v>
      </c>
    </row>
    <row r="554" ht="15.75" customHeight="1">
      <c r="AP554">
        <v>20.0</v>
      </c>
      <c r="AQ554" t="s">
        <v>2597</v>
      </c>
    </row>
    <row r="555" ht="15.75" customHeight="1">
      <c r="AP555">
        <v>20.0</v>
      </c>
      <c r="AQ555" t="s">
        <v>2598</v>
      </c>
    </row>
    <row r="556" ht="15.75" customHeight="1">
      <c r="AP556">
        <v>20.0</v>
      </c>
      <c r="AQ556" t="s">
        <v>2600</v>
      </c>
    </row>
    <row r="557" ht="15.75" customHeight="1">
      <c r="AP557">
        <v>20.0</v>
      </c>
      <c r="AQ557" t="s">
        <v>2601</v>
      </c>
    </row>
    <row r="558" ht="15.75" customHeight="1">
      <c r="AP558">
        <v>20.0</v>
      </c>
      <c r="AQ558" t="s">
        <v>2602</v>
      </c>
    </row>
    <row r="559" ht="15.75" customHeight="1">
      <c r="AP559">
        <v>20.0</v>
      </c>
      <c r="AQ559" t="s">
        <v>2603</v>
      </c>
    </row>
    <row r="560" ht="15.75" customHeight="1">
      <c r="AP560">
        <v>20.0</v>
      </c>
      <c r="AQ560" t="s">
        <v>2605</v>
      </c>
    </row>
    <row r="561" ht="15.75" customHeight="1">
      <c r="AP561">
        <v>20.0</v>
      </c>
      <c r="AQ561" t="s">
        <v>2606</v>
      </c>
    </row>
    <row r="562" ht="15.75" customHeight="1">
      <c r="AP562">
        <v>20.0</v>
      </c>
      <c r="AQ562" t="s">
        <v>2608</v>
      </c>
    </row>
    <row r="563" ht="15.75" customHeight="1">
      <c r="AP563">
        <v>20.0</v>
      </c>
      <c r="AQ563" t="s">
        <v>1192</v>
      </c>
    </row>
    <row r="564" ht="15.75" customHeight="1">
      <c r="AP564">
        <v>20.0</v>
      </c>
      <c r="AQ564" t="s">
        <v>2610</v>
      </c>
    </row>
    <row r="565" ht="15.75" customHeight="1">
      <c r="AP565">
        <v>20.0</v>
      </c>
      <c r="AQ565" t="s">
        <v>2611</v>
      </c>
    </row>
    <row r="566" ht="15.75" customHeight="1">
      <c r="AP566">
        <v>20.0</v>
      </c>
      <c r="AQ566" t="s">
        <v>2612</v>
      </c>
    </row>
    <row r="567" ht="15.75" customHeight="1">
      <c r="AP567">
        <v>20.0</v>
      </c>
      <c r="AQ567" t="s">
        <v>2613</v>
      </c>
    </row>
    <row r="568" ht="15.75" customHeight="1">
      <c r="AP568">
        <v>20.0</v>
      </c>
      <c r="AQ568" t="s">
        <v>2615</v>
      </c>
    </row>
    <row r="569" ht="15.75" customHeight="1">
      <c r="AP569">
        <v>20.0</v>
      </c>
      <c r="AQ569" t="s">
        <v>2616</v>
      </c>
    </row>
    <row r="570" ht="15.75" customHeight="1">
      <c r="AP570">
        <v>20.0</v>
      </c>
      <c r="AQ570" t="s">
        <v>2617</v>
      </c>
    </row>
    <row r="571" ht="15.75" customHeight="1">
      <c r="AP571">
        <v>20.0</v>
      </c>
      <c r="AQ571" t="s">
        <v>2618</v>
      </c>
    </row>
    <row r="572" ht="15.75" customHeight="1">
      <c r="AP572">
        <v>20.0</v>
      </c>
      <c r="AQ572" t="s">
        <v>2619</v>
      </c>
    </row>
  </sheetData>
  <printOptions/>
  <pageMargins bottom="0.75" footer="0.0" header="0.0" left="0.7" right="0.7" top="0.75"/>
  <pageSetup paperSize="9" orientation="portrait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2.14"/>
    <col customWidth="1" min="2" max="6" width="20.71"/>
    <col customWidth="1" hidden="1" min="7" max="7" width="10.86"/>
    <col customWidth="1" min="8" max="26" width="10.86"/>
  </cols>
  <sheetData>
    <row r="1" ht="34.5" customHeight="1">
      <c r="A1" s="14" t="s">
        <v>3259</v>
      </c>
      <c r="B1" s="15"/>
      <c r="C1" s="15"/>
      <c r="D1" s="15"/>
      <c r="E1" s="15"/>
      <c r="F1" s="15"/>
      <c r="G1" s="67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ENTE_PUBLICO</f>
        <v>SISTEMA PARA EL DESARROLLO INTEGRAL DE LA FAMILIA DEL MUNICIPIO DE SAN MIGUEL DE ALLENDE, GTO, Gobierno del Estado de Guanajuato</v>
      </c>
      <c r="B2" s="18"/>
      <c r="C2" s="18"/>
      <c r="D2" s="18"/>
      <c r="E2" s="18"/>
      <c r="F2" s="19"/>
    </row>
    <row r="3">
      <c r="A3" s="23" t="s">
        <v>3260</v>
      </c>
      <c r="B3" s="24"/>
      <c r="C3" s="24"/>
      <c r="D3" s="24"/>
      <c r="E3" s="24"/>
      <c r="F3" s="25"/>
    </row>
    <row r="4">
      <c r="A4" s="30"/>
      <c r="B4" s="30" t="s">
        <v>3261</v>
      </c>
      <c r="C4" s="30" t="s">
        <v>3124</v>
      </c>
      <c r="D4" s="30" t="s">
        <v>3262</v>
      </c>
      <c r="E4" s="30" t="s">
        <v>3263</v>
      </c>
      <c r="F4" s="30" t="s">
        <v>3264</v>
      </c>
    </row>
    <row r="5">
      <c r="A5" s="84" t="s">
        <v>3265</v>
      </c>
      <c r="B5" s="54"/>
      <c r="C5" s="54"/>
      <c r="D5" s="54"/>
      <c r="E5" s="54"/>
      <c r="F5" s="54"/>
    </row>
    <row r="6">
      <c r="A6" s="99" t="s">
        <v>3266</v>
      </c>
      <c r="B6" s="34"/>
      <c r="C6" s="34"/>
      <c r="D6" s="34"/>
      <c r="E6" s="34"/>
      <c r="F6" s="34"/>
    </row>
    <row r="7">
      <c r="A7" s="99" t="s">
        <v>3267</v>
      </c>
      <c r="B7" s="34" t="s">
        <v>3268</v>
      </c>
      <c r="C7" s="34"/>
      <c r="D7" s="34"/>
      <c r="E7" s="34"/>
      <c r="F7" s="34"/>
    </row>
    <row r="8">
      <c r="A8" s="99"/>
      <c r="B8" s="34"/>
      <c r="C8" s="34"/>
      <c r="D8" s="34"/>
      <c r="E8" s="34"/>
      <c r="F8" s="34"/>
    </row>
    <row r="9">
      <c r="A9" s="84" t="s">
        <v>3269</v>
      </c>
      <c r="B9" s="34"/>
      <c r="C9" s="34"/>
      <c r="D9" s="34"/>
      <c r="E9" s="34"/>
      <c r="F9" s="34"/>
    </row>
    <row r="10">
      <c r="A10" s="99" t="s">
        <v>3270</v>
      </c>
      <c r="B10" s="34"/>
      <c r="C10" s="34"/>
      <c r="D10" s="34"/>
      <c r="E10" s="34"/>
      <c r="F10" s="34"/>
    </row>
    <row r="11">
      <c r="A11" s="99" t="s">
        <v>3271</v>
      </c>
      <c r="B11" s="34"/>
      <c r="C11" s="34"/>
      <c r="D11" s="34"/>
      <c r="E11" s="34"/>
      <c r="F11" s="34"/>
    </row>
    <row r="12">
      <c r="A12" s="99" t="s">
        <v>3272</v>
      </c>
      <c r="B12" s="34"/>
      <c r="C12" s="34"/>
      <c r="D12" s="34"/>
      <c r="E12" s="34"/>
      <c r="F12" s="34"/>
    </row>
    <row r="13">
      <c r="A13" s="99" t="s">
        <v>3273</v>
      </c>
      <c r="B13" s="34"/>
      <c r="C13" s="34"/>
      <c r="D13" s="34"/>
      <c r="E13" s="34"/>
      <c r="F13" s="34"/>
    </row>
    <row r="14">
      <c r="A14" s="99" t="s">
        <v>3274</v>
      </c>
      <c r="B14" s="34"/>
      <c r="C14" s="34"/>
      <c r="D14" s="34"/>
      <c r="E14" s="34"/>
      <c r="F14" s="34"/>
    </row>
    <row r="15">
      <c r="A15" s="99" t="s">
        <v>3271</v>
      </c>
      <c r="B15" s="34"/>
      <c r="C15" s="34"/>
      <c r="D15" s="34"/>
      <c r="E15" s="34"/>
      <c r="F15" s="34"/>
    </row>
    <row r="16">
      <c r="A16" s="99" t="s">
        <v>3272</v>
      </c>
      <c r="B16" s="34"/>
      <c r="C16" s="34"/>
      <c r="D16" s="34"/>
      <c r="E16" s="34"/>
      <c r="F16" s="34"/>
    </row>
    <row r="17">
      <c r="A17" s="99" t="s">
        <v>3273</v>
      </c>
      <c r="B17" s="34"/>
      <c r="C17" s="34"/>
      <c r="D17" s="34"/>
      <c r="E17" s="34"/>
      <c r="F17" s="34"/>
    </row>
    <row r="18">
      <c r="A18" s="99" t="s">
        <v>3275</v>
      </c>
      <c r="B18" s="147"/>
      <c r="C18" s="34"/>
      <c r="D18" s="34"/>
      <c r="E18" s="34"/>
      <c r="F18" s="34"/>
    </row>
    <row r="19">
      <c r="A19" s="99" t="s">
        <v>3276</v>
      </c>
      <c r="B19" s="34"/>
      <c r="C19" s="34"/>
      <c r="D19" s="34"/>
      <c r="E19" s="34"/>
      <c r="F19" s="34"/>
    </row>
    <row r="20">
      <c r="A20" s="99" t="s">
        <v>3277</v>
      </c>
      <c r="B20" s="148"/>
      <c r="C20" s="148"/>
      <c r="D20" s="148"/>
      <c r="E20" s="148"/>
      <c r="F20" s="148"/>
    </row>
    <row r="21" ht="15.75" customHeight="1">
      <c r="A21" s="99" t="s">
        <v>3278</v>
      </c>
      <c r="B21" s="148"/>
      <c r="C21" s="148"/>
      <c r="D21" s="148"/>
      <c r="E21" s="148"/>
      <c r="F21" s="148"/>
    </row>
    <row r="22" ht="15.75" customHeight="1">
      <c r="A22" s="99" t="s">
        <v>3279</v>
      </c>
      <c r="B22" s="148"/>
      <c r="C22" s="148"/>
      <c r="D22" s="148"/>
      <c r="E22" s="148"/>
      <c r="F22" s="148"/>
    </row>
    <row r="23" ht="15.75" customHeight="1">
      <c r="A23" s="99" t="s">
        <v>3280</v>
      </c>
      <c r="B23" s="148"/>
      <c r="C23" s="148"/>
      <c r="D23" s="148"/>
      <c r="E23" s="148"/>
      <c r="F23" s="148"/>
    </row>
    <row r="24" ht="15.75" customHeight="1">
      <c r="A24" s="99" t="s">
        <v>3281</v>
      </c>
      <c r="B24" s="149"/>
      <c r="C24" s="34"/>
      <c r="D24" s="34"/>
      <c r="E24" s="34"/>
      <c r="F24" s="34"/>
    </row>
    <row r="25" ht="15.75" customHeight="1">
      <c r="A25" s="99" t="s">
        <v>3282</v>
      </c>
      <c r="B25" s="149"/>
      <c r="C25" s="34"/>
      <c r="D25" s="34"/>
      <c r="E25" s="34"/>
      <c r="F25" s="34"/>
    </row>
    <row r="26" ht="15.75" customHeight="1">
      <c r="A26" s="99"/>
      <c r="B26" s="34"/>
      <c r="C26" s="34"/>
      <c r="D26" s="34"/>
      <c r="E26" s="34"/>
      <c r="F26" s="34"/>
    </row>
    <row r="27" ht="15.75" customHeight="1">
      <c r="A27" s="84" t="s">
        <v>3283</v>
      </c>
      <c r="B27" s="34"/>
      <c r="C27" s="34"/>
      <c r="D27" s="34"/>
      <c r="E27" s="34"/>
      <c r="F27" s="34"/>
    </row>
    <row r="28" ht="15.75" customHeight="1">
      <c r="A28" s="99" t="s">
        <v>3284</v>
      </c>
      <c r="B28" s="34"/>
      <c r="C28" s="34"/>
      <c r="D28" s="34"/>
      <c r="E28" s="34"/>
      <c r="F28" s="34"/>
    </row>
    <row r="29" ht="15.75" customHeight="1">
      <c r="A29" s="99"/>
      <c r="B29" s="34"/>
      <c r="C29" s="34"/>
      <c r="D29" s="34"/>
      <c r="E29" s="34"/>
      <c r="F29" s="34"/>
    </row>
    <row r="30" ht="15.75" customHeight="1">
      <c r="A30" s="84" t="s">
        <v>3285</v>
      </c>
      <c r="B30" s="34"/>
      <c r="C30" s="34"/>
      <c r="D30" s="34"/>
      <c r="E30" s="34"/>
      <c r="F30" s="34"/>
    </row>
    <row r="31" ht="15.75" customHeight="1">
      <c r="A31" s="99" t="s">
        <v>3270</v>
      </c>
      <c r="B31" s="34"/>
      <c r="C31" s="34"/>
      <c r="D31" s="34"/>
      <c r="E31" s="34"/>
      <c r="F31" s="34"/>
    </row>
    <row r="32" ht="15.75" customHeight="1">
      <c r="A32" s="99" t="s">
        <v>3274</v>
      </c>
      <c r="B32" s="34"/>
      <c r="C32" s="34"/>
      <c r="D32" s="34"/>
      <c r="E32" s="34"/>
      <c r="F32" s="34"/>
    </row>
    <row r="33" ht="15.75" customHeight="1">
      <c r="A33" s="99" t="s">
        <v>3286</v>
      </c>
      <c r="B33" s="34"/>
      <c r="C33" s="34"/>
      <c r="D33" s="34"/>
      <c r="E33" s="34"/>
      <c r="F33" s="34"/>
    </row>
    <row r="34" ht="15.75" customHeight="1">
      <c r="A34" s="99"/>
      <c r="B34" s="34"/>
      <c r="C34" s="34"/>
      <c r="D34" s="34"/>
      <c r="E34" s="34"/>
      <c r="F34" s="34"/>
    </row>
    <row r="35" ht="15.75" customHeight="1">
      <c r="A35" s="84" t="s">
        <v>3288</v>
      </c>
      <c r="B35" s="34"/>
      <c r="C35" s="34"/>
      <c r="D35" s="34"/>
      <c r="E35" s="34"/>
      <c r="F35" s="34"/>
    </row>
    <row r="36" ht="15.75" customHeight="1">
      <c r="A36" s="99" t="s">
        <v>3289</v>
      </c>
      <c r="B36" s="34"/>
      <c r="C36" s="34"/>
      <c r="D36" s="34"/>
      <c r="E36" s="34"/>
      <c r="F36" s="34"/>
    </row>
    <row r="37" ht="15.75" customHeight="1">
      <c r="A37" s="99" t="s">
        <v>3290</v>
      </c>
      <c r="B37" s="34"/>
      <c r="C37" s="34"/>
      <c r="D37" s="34"/>
      <c r="E37" s="34"/>
      <c r="F37" s="34"/>
    </row>
    <row r="38" ht="15.75" customHeight="1">
      <c r="A38" s="99" t="s">
        <v>3291</v>
      </c>
      <c r="B38" s="149"/>
      <c r="C38" s="34"/>
      <c r="D38" s="34"/>
      <c r="E38" s="34"/>
      <c r="F38" s="34"/>
    </row>
    <row r="39" ht="15.75" customHeight="1">
      <c r="A39" s="99"/>
      <c r="B39" s="34"/>
      <c r="C39" s="34"/>
      <c r="D39" s="34"/>
      <c r="E39" s="34"/>
      <c r="F39" s="34"/>
    </row>
    <row r="40" ht="15.75" customHeight="1">
      <c r="A40" s="84" t="s">
        <v>3292</v>
      </c>
      <c r="B40" s="34"/>
      <c r="C40" s="34"/>
      <c r="D40" s="34"/>
      <c r="E40" s="34"/>
      <c r="F40" s="34"/>
    </row>
    <row r="41" ht="15.75" customHeight="1">
      <c r="A41" s="99"/>
      <c r="B41" s="34"/>
      <c r="C41" s="34"/>
      <c r="D41" s="34"/>
      <c r="E41" s="34"/>
      <c r="F41" s="34"/>
    </row>
    <row r="42" ht="15.75" customHeight="1">
      <c r="A42" s="84" t="s">
        <v>3298</v>
      </c>
      <c r="B42" s="34"/>
      <c r="C42" s="34"/>
      <c r="D42" s="34"/>
      <c r="E42" s="34"/>
      <c r="F42" s="34"/>
    </row>
    <row r="43" ht="15.75" customHeight="1">
      <c r="A43" s="99" t="s">
        <v>3299</v>
      </c>
      <c r="B43" s="34"/>
      <c r="C43" s="34"/>
      <c r="D43" s="34"/>
      <c r="E43" s="34"/>
      <c r="F43" s="34"/>
    </row>
    <row r="44" ht="15.75" customHeight="1">
      <c r="A44" s="99" t="s">
        <v>3300</v>
      </c>
      <c r="B44" s="34"/>
      <c r="C44" s="34"/>
      <c r="D44" s="34"/>
      <c r="E44" s="34"/>
      <c r="F44" s="34"/>
    </row>
    <row r="45" ht="15.75" customHeight="1">
      <c r="A45" s="99" t="s">
        <v>3301</v>
      </c>
      <c r="B45" s="34"/>
      <c r="C45" s="34"/>
      <c r="D45" s="34"/>
      <c r="E45" s="34"/>
      <c r="F45" s="34"/>
    </row>
    <row r="46" ht="15.75" customHeight="1">
      <c r="A46" s="99"/>
      <c r="B46" s="34"/>
      <c r="C46" s="34"/>
      <c r="D46" s="34"/>
      <c r="E46" s="34"/>
      <c r="F46" s="34"/>
    </row>
    <row r="47" ht="15.75" customHeight="1">
      <c r="A47" s="84" t="s">
        <v>3302</v>
      </c>
      <c r="B47" s="34"/>
      <c r="C47" s="34"/>
      <c r="D47" s="34"/>
      <c r="E47" s="34"/>
      <c r="F47" s="34"/>
    </row>
    <row r="48" ht="15.75" customHeight="1">
      <c r="A48" s="99" t="s">
        <v>3300</v>
      </c>
      <c r="B48" s="148"/>
      <c r="C48" s="148"/>
      <c r="D48" s="148"/>
      <c r="E48" s="148"/>
      <c r="F48" s="148"/>
    </row>
    <row r="49" ht="15.75" customHeight="1">
      <c r="A49" s="99" t="s">
        <v>3301</v>
      </c>
      <c r="B49" s="148"/>
      <c r="C49" s="148"/>
      <c r="D49" s="148"/>
      <c r="E49" s="148"/>
      <c r="F49" s="148"/>
    </row>
    <row r="50" ht="15.75" customHeight="1">
      <c r="A50" s="99"/>
      <c r="B50" s="34"/>
      <c r="C50" s="34"/>
      <c r="D50" s="34"/>
      <c r="E50" s="34"/>
      <c r="F50" s="34"/>
    </row>
    <row r="51" ht="15.75" customHeight="1">
      <c r="A51" s="84" t="s">
        <v>3303</v>
      </c>
      <c r="B51" s="34"/>
      <c r="C51" s="34"/>
      <c r="D51" s="34"/>
      <c r="E51" s="34"/>
      <c r="F51" s="34"/>
    </row>
    <row r="52" ht="15.75" customHeight="1">
      <c r="A52" s="99" t="s">
        <v>3300</v>
      </c>
      <c r="B52" s="34"/>
      <c r="C52" s="34"/>
      <c r="D52" s="34"/>
      <c r="E52" s="34"/>
      <c r="F52" s="34"/>
    </row>
    <row r="53" ht="15.75" customHeight="1">
      <c r="A53" s="99" t="s">
        <v>3301</v>
      </c>
      <c r="B53" s="34"/>
      <c r="C53" s="34"/>
      <c r="D53" s="34"/>
      <c r="E53" s="34"/>
      <c r="F53" s="34"/>
    </row>
    <row r="54" ht="15.75" customHeight="1">
      <c r="A54" s="99" t="s">
        <v>3304</v>
      </c>
      <c r="B54" s="34"/>
      <c r="C54" s="34"/>
      <c r="D54" s="34"/>
      <c r="E54" s="34"/>
      <c r="F54" s="34"/>
    </row>
    <row r="55" ht="15.75" customHeight="1">
      <c r="A55" s="99"/>
      <c r="B55" s="34"/>
      <c r="C55" s="34"/>
      <c r="D55" s="34"/>
      <c r="E55" s="34"/>
      <c r="F55" s="34"/>
    </row>
    <row r="56" ht="15.75" customHeight="1">
      <c r="A56" s="84" t="s">
        <v>3305</v>
      </c>
      <c r="B56" s="34"/>
      <c r="C56" s="34"/>
      <c r="D56" s="34"/>
      <c r="E56" s="34"/>
      <c r="F56" s="34"/>
    </row>
    <row r="57" ht="15.75" customHeight="1">
      <c r="A57" s="99" t="s">
        <v>3300</v>
      </c>
      <c r="B57" s="34"/>
      <c r="C57" s="34"/>
      <c r="D57" s="34"/>
      <c r="E57" s="34"/>
      <c r="F57" s="34"/>
    </row>
    <row r="58" ht="15.75" customHeight="1">
      <c r="A58" s="99" t="s">
        <v>3301</v>
      </c>
      <c r="B58" s="34"/>
      <c r="C58" s="34"/>
      <c r="D58" s="34"/>
      <c r="E58" s="34"/>
      <c r="F58" s="34"/>
    </row>
    <row r="59" ht="15.75" customHeight="1">
      <c r="A59" s="99"/>
      <c r="B59" s="34"/>
      <c r="C59" s="34"/>
      <c r="D59" s="34"/>
      <c r="E59" s="34"/>
      <c r="F59" s="34"/>
    </row>
    <row r="60" ht="15.75" customHeight="1">
      <c r="A60" s="84" t="s">
        <v>3306</v>
      </c>
      <c r="B60" s="34"/>
      <c r="C60" s="34"/>
      <c r="D60" s="34"/>
      <c r="E60" s="34"/>
      <c r="F60" s="34"/>
    </row>
    <row r="61" ht="15.75" customHeight="1">
      <c r="A61" s="99" t="s">
        <v>3307</v>
      </c>
      <c r="B61" s="34"/>
      <c r="C61" s="34"/>
      <c r="D61" s="34"/>
      <c r="E61" s="34"/>
      <c r="F61" s="34"/>
    </row>
    <row r="62" ht="15.75" customHeight="1">
      <c r="A62" s="99" t="s">
        <v>3308</v>
      </c>
      <c r="B62" s="149"/>
      <c r="C62" s="34"/>
      <c r="D62" s="34"/>
      <c r="E62" s="34"/>
      <c r="F62" s="34"/>
    </row>
    <row r="63" ht="15.75" customHeight="1">
      <c r="A63" s="99"/>
      <c r="B63" s="34"/>
      <c r="C63" s="34"/>
      <c r="D63" s="34"/>
      <c r="E63" s="34"/>
      <c r="F63" s="34"/>
    </row>
    <row r="64" ht="15.75" customHeight="1">
      <c r="A64" s="84" t="s">
        <v>3309</v>
      </c>
      <c r="B64" s="34"/>
      <c r="C64" s="34"/>
      <c r="D64" s="34"/>
      <c r="E64" s="34"/>
      <c r="F64" s="34"/>
    </row>
    <row r="65" ht="15.75" customHeight="1">
      <c r="A65" s="99" t="s">
        <v>3310</v>
      </c>
      <c r="B65" s="34"/>
      <c r="C65" s="34"/>
      <c r="D65" s="34"/>
      <c r="E65" s="34"/>
      <c r="F65" s="34"/>
    </row>
    <row r="66" ht="15.75" customHeight="1">
      <c r="A66" s="99" t="s">
        <v>3311</v>
      </c>
      <c r="B66" s="34"/>
      <c r="C66" s="34"/>
      <c r="D66" s="34"/>
      <c r="E66" s="34"/>
      <c r="F66" s="34"/>
    </row>
    <row r="67" ht="15.75" customHeight="1">
      <c r="A67" s="150"/>
      <c r="B67" s="57"/>
      <c r="C67" s="57"/>
      <c r="D67" s="57"/>
      <c r="E67" s="57"/>
      <c r="F67" s="57"/>
    </row>
    <row r="68" ht="15.75" customHeight="1">
      <c r="A68" s="63"/>
    </row>
    <row r="69" ht="15.75" customHeight="1">
      <c r="A69" s="63"/>
    </row>
    <row r="70" ht="15.75" customHeight="1">
      <c r="A70" s="63"/>
    </row>
    <row r="71" ht="15.75" customHeight="1">
      <c r="A71" s="63"/>
    </row>
    <row r="72" ht="15.75" customHeight="1">
      <c r="A72" s="63"/>
    </row>
    <row r="73" ht="15.75" customHeight="1">
      <c r="A73" s="63"/>
    </row>
    <row r="74" ht="15.75" customHeight="1">
      <c r="A74" s="63"/>
    </row>
    <row r="75" ht="15.75" customHeight="1">
      <c r="A75" s="63"/>
    </row>
    <row r="76" ht="15.75" customHeight="1">
      <c r="A76" s="63"/>
    </row>
    <row r="77" ht="15.75" customHeight="1">
      <c r="A77" s="63"/>
    </row>
    <row r="78" ht="15.75" customHeight="1">
      <c r="A78" s="63"/>
    </row>
    <row r="79" ht="15.75" customHeight="1">
      <c r="A79" s="63"/>
    </row>
    <row r="80" ht="15.75" customHeight="1">
      <c r="A80" s="63"/>
    </row>
    <row r="81" ht="15.75" customHeight="1">
      <c r="A81" s="63"/>
    </row>
    <row r="82" ht="15.75" customHeight="1">
      <c r="A82" s="63"/>
    </row>
    <row r="83" ht="15.75" customHeight="1">
      <c r="A83" s="63"/>
    </row>
    <row r="84" ht="15.75" customHeight="1">
      <c r="A84" s="63"/>
    </row>
    <row r="85" ht="15.75" customHeight="1">
      <c r="A85" s="63"/>
    </row>
    <row r="86" ht="15.75" customHeight="1">
      <c r="A86" s="63"/>
    </row>
    <row r="87" ht="15.75" customHeight="1">
      <c r="A87" s="63"/>
    </row>
    <row r="88" ht="15.75" customHeight="1">
      <c r="A88" s="63"/>
    </row>
    <row r="89" ht="15.75" customHeight="1">
      <c r="A89" s="63"/>
    </row>
    <row r="90" ht="15.75" customHeight="1">
      <c r="A90" s="63"/>
    </row>
    <row r="91" ht="15.75" customHeight="1">
      <c r="A91" s="63"/>
    </row>
    <row r="92" ht="15.75" customHeight="1">
      <c r="A92" s="63"/>
    </row>
    <row r="93" ht="15.75" customHeight="1">
      <c r="A93" s="63"/>
    </row>
    <row r="94" ht="15.75" customHeight="1">
      <c r="A94" s="63"/>
    </row>
    <row r="95" ht="15.75" customHeight="1">
      <c r="A95" s="63"/>
    </row>
    <row r="96" ht="15.75" customHeight="1">
      <c r="A96" s="63"/>
    </row>
    <row r="97" ht="15.75" customHeight="1">
      <c r="A97" s="63"/>
    </row>
    <row r="98" ht="15.75" customHeight="1">
      <c r="A98" s="63"/>
    </row>
    <row r="99" ht="15.75" customHeight="1">
      <c r="A99" s="63"/>
    </row>
    <row r="100" ht="15.75" customHeight="1">
      <c r="A100" s="63"/>
    </row>
    <row r="101" ht="15.75" customHeight="1">
      <c r="A101" s="63"/>
    </row>
    <row r="102" ht="15.75" customHeight="1">
      <c r="A102" s="63"/>
    </row>
    <row r="103" ht="15.75" customHeight="1">
      <c r="A103" s="63"/>
    </row>
    <row r="104" ht="15.75" customHeight="1">
      <c r="A104" s="63"/>
    </row>
    <row r="105" ht="15.75" customHeight="1">
      <c r="A105" s="63"/>
    </row>
    <row r="106" ht="15.75" customHeight="1">
      <c r="A106" s="63"/>
    </row>
    <row r="107" ht="15.75" customHeight="1">
      <c r="A107" s="63"/>
    </row>
    <row r="108" ht="15.75" customHeight="1">
      <c r="A108" s="63"/>
    </row>
    <row r="109" ht="15.75" customHeight="1">
      <c r="A109" s="63"/>
    </row>
    <row r="110" ht="15.75" customHeight="1">
      <c r="A110" s="63"/>
    </row>
    <row r="111" ht="15.75" customHeight="1">
      <c r="A111" s="63"/>
    </row>
    <row r="112" ht="15.75" customHeight="1">
      <c r="A112" s="63"/>
    </row>
    <row r="113" ht="15.75" customHeight="1">
      <c r="A113" s="63"/>
    </row>
    <row r="114" ht="15.75" customHeight="1">
      <c r="A114" s="63"/>
    </row>
    <row r="115" ht="15.75" customHeight="1">
      <c r="A115" s="63"/>
    </row>
    <row r="116" ht="15.75" customHeight="1">
      <c r="A116" s="63"/>
    </row>
    <row r="117" ht="15.75" customHeight="1">
      <c r="A117" s="63"/>
    </row>
    <row r="118" ht="15.75" customHeight="1">
      <c r="A118" s="63"/>
    </row>
    <row r="119" ht="15.75" customHeight="1">
      <c r="A119" s="63"/>
    </row>
    <row r="120" ht="15.75" customHeight="1">
      <c r="A120" s="63"/>
    </row>
    <row r="121" ht="15.75" customHeight="1">
      <c r="A121" s="63"/>
    </row>
    <row r="122" ht="15.75" customHeight="1">
      <c r="A122" s="63"/>
    </row>
    <row r="123" ht="15.75" customHeight="1">
      <c r="A123" s="63"/>
    </row>
    <row r="124" ht="15.75" customHeight="1">
      <c r="A124" s="63"/>
    </row>
    <row r="125" ht="15.75" customHeight="1">
      <c r="A125" s="63"/>
    </row>
    <row r="126" ht="15.75" customHeight="1">
      <c r="A126" s="63"/>
    </row>
    <row r="127" ht="15.75" customHeight="1">
      <c r="A127" s="63"/>
    </row>
    <row r="128" ht="15.75" customHeight="1">
      <c r="A128" s="63"/>
    </row>
    <row r="129" ht="15.75" customHeight="1">
      <c r="A129" s="63"/>
    </row>
    <row r="130" ht="15.75" customHeight="1">
      <c r="A130" s="63"/>
    </row>
    <row r="131" ht="15.75" customHeight="1">
      <c r="A131" s="63"/>
    </row>
    <row r="132" ht="15.75" customHeight="1">
      <c r="A132" s="63"/>
    </row>
    <row r="133" ht="15.75" customHeight="1">
      <c r="A133" s="63"/>
    </row>
    <row r="134" ht="15.75" customHeight="1">
      <c r="A134" s="63"/>
    </row>
    <row r="135" ht="15.75" customHeight="1">
      <c r="A135" s="63"/>
    </row>
    <row r="136" ht="15.75" customHeight="1">
      <c r="A136" s="63"/>
    </row>
    <row r="137" ht="15.75" customHeight="1">
      <c r="A137" s="63"/>
    </row>
    <row r="138" ht="15.75" customHeight="1">
      <c r="A138" s="63"/>
    </row>
    <row r="139" ht="15.75" customHeight="1">
      <c r="A139" s="63"/>
    </row>
    <row r="140" ht="15.75" customHeight="1">
      <c r="A140" s="63"/>
    </row>
    <row r="141" ht="15.75" customHeight="1">
      <c r="A141" s="63"/>
    </row>
    <row r="142" ht="15.75" customHeight="1">
      <c r="A142" s="63"/>
    </row>
    <row r="143" ht="15.75" customHeight="1">
      <c r="A143" s="63"/>
    </row>
    <row r="144" ht="15.75" customHeight="1">
      <c r="A144" s="63"/>
    </row>
    <row r="145" ht="15.75" customHeight="1">
      <c r="A145" s="63"/>
    </row>
    <row r="146" ht="15.75" customHeight="1">
      <c r="A146" s="63"/>
    </row>
    <row r="147" ht="15.75" customHeight="1">
      <c r="A147" s="63"/>
    </row>
    <row r="148" ht="15.75" customHeight="1">
      <c r="A148" s="63"/>
    </row>
    <row r="149" ht="15.75" customHeight="1">
      <c r="A149" s="63"/>
    </row>
    <row r="150" ht="15.75" customHeight="1">
      <c r="A150" s="63"/>
    </row>
    <row r="151" ht="15.75" customHeight="1">
      <c r="A151" s="63"/>
    </row>
    <row r="152" ht="15.75" customHeight="1">
      <c r="A152" s="63"/>
    </row>
    <row r="153" ht="15.75" customHeight="1">
      <c r="A153" s="63"/>
    </row>
    <row r="154" ht="15.75" customHeight="1">
      <c r="A154" s="63"/>
    </row>
    <row r="155" ht="15.75" customHeight="1">
      <c r="A155" s="63"/>
    </row>
    <row r="156" ht="15.75" customHeight="1">
      <c r="A156" s="63"/>
    </row>
    <row r="157" ht="15.75" customHeight="1">
      <c r="A157" s="63"/>
    </row>
    <row r="158" ht="15.75" customHeight="1">
      <c r="A158" s="63"/>
    </row>
    <row r="159" ht="15.75" customHeight="1">
      <c r="A159" s="63"/>
    </row>
    <row r="160" ht="15.75" customHeight="1">
      <c r="A160" s="63"/>
    </row>
    <row r="161" ht="15.75" customHeight="1">
      <c r="A161" s="63"/>
    </row>
    <row r="162" ht="15.75" customHeight="1">
      <c r="A162" s="63"/>
    </row>
    <row r="163" ht="15.75" customHeight="1">
      <c r="A163" s="63"/>
    </row>
    <row r="164" ht="15.75" customHeight="1">
      <c r="A164" s="63"/>
    </row>
    <row r="165" ht="15.75" customHeight="1">
      <c r="A165" s="63"/>
    </row>
    <row r="166" ht="15.75" customHeight="1">
      <c r="A166" s="63"/>
    </row>
    <row r="167" ht="15.75" customHeight="1">
      <c r="A167" s="63"/>
    </row>
    <row r="168" ht="15.75" customHeight="1">
      <c r="A168" s="63"/>
    </row>
    <row r="169" ht="15.75" customHeight="1">
      <c r="A169" s="63"/>
    </row>
    <row r="170" ht="15.75" customHeight="1">
      <c r="A170" s="63"/>
    </row>
    <row r="171" ht="15.75" customHeight="1">
      <c r="A171" s="63"/>
    </row>
    <row r="172" ht="15.75" customHeight="1">
      <c r="A172" s="63"/>
    </row>
    <row r="173" ht="15.75" customHeight="1">
      <c r="A173" s="63"/>
    </row>
    <row r="174" ht="15.75" customHeight="1">
      <c r="A174" s="63"/>
    </row>
    <row r="175" ht="15.75" customHeight="1">
      <c r="A175" s="63"/>
    </row>
    <row r="176" ht="15.75" customHeight="1">
      <c r="A176" s="63"/>
    </row>
    <row r="177" ht="15.75" customHeight="1">
      <c r="A177" s="63"/>
    </row>
    <row r="178" ht="15.75" customHeight="1">
      <c r="A178" s="63"/>
    </row>
    <row r="179" ht="15.75" customHeight="1">
      <c r="A179" s="63"/>
    </row>
    <row r="180" ht="15.75" customHeight="1">
      <c r="A180" s="63"/>
    </row>
    <row r="181" ht="15.75" customHeight="1">
      <c r="A181" s="63"/>
    </row>
    <row r="182" ht="15.75" customHeight="1">
      <c r="A182" s="63"/>
    </row>
    <row r="183" ht="15.75" customHeight="1">
      <c r="A183" s="63"/>
    </row>
    <row r="184" ht="15.75" customHeight="1">
      <c r="A184" s="63"/>
    </row>
    <row r="185" ht="15.75" customHeight="1">
      <c r="A185" s="63"/>
    </row>
    <row r="186" ht="15.75" customHeight="1">
      <c r="A186" s="63"/>
    </row>
    <row r="187" ht="15.75" customHeight="1">
      <c r="A187" s="63"/>
    </row>
    <row r="188" ht="15.75" customHeight="1">
      <c r="A188" s="63"/>
    </row>
    <row r="189" ht="15.75" customHeight="1">
      <c r="A189" s="63"/>
    </row>
    <row r="190" ht="15.75" customHeight="1">
      <c r="A190" s="63"/>
    </row>
    <row r="191" ht="15.75" customHeight="1">
      <c r="A191" s="63"/>
    </row>
    <row r="192" ht="15.75" customHeight="1">
      <c r="A192" s="63"/>
    </row>
    <row r="193" ht="15.75" customHeight="1">
      <c r="A193" s="63"/>
    </row>
    <row r="194" ht="15.75" customHeight="1">
      <c r="A194" s="63"/>
    </row>
    <row r="195" ht="15.75" customHeight="1">
      <c r="A195" s="63"/>
    </row>
    <row r="196" ht="15.75" customHeight="1">
      <c r="A196" s="63"/>
    </row>
    <row r="197" ht="15.75" customHeight="1">
      <c r="A197" s="63"/>
    </row>
    <row r="198" ht="15.75" customHeight="1">
      <c r="A198" s="63"/>
    </row>
    <row r="199" ht="15.75" customHeight="1">
      <c r="A199" s="63"/>
    </row>
    <row r="200" ht="15.75" customHeight="1">
      <c r="A200" s="63"/>
    </row>
    <row r="201" ht="15.75" customHeight="1">
      <c r="A201" s="63"/>
    </row>
    <row r="202" ht="15.75" customHeight="1">
      <c r="A202" s="63"/>
    </row>
    <row r="203" ht="15.75" customHeight="1">
      <c r="A203" s="63"/>
    </row>
    <row r="204" ht="15.75" customHeight="1">
      <c r="A204" s="63"/>
    </row>
    <row r="205" ht="15.75" customHeight="1">
      <c r="A205" s="63"/>
    </row>
    <row r="206" ht="15.75" customHeight="1">
      <c r="A206" s="63"/>
    </row>
    <row r="207" ht="15.75" customHeight="1">
      <c r="A207" s="63"/>
    </row>
    <row r="208" ht="15.75" customHeight="1">
      <c r="A208" s="63"/>
    </row>
    <row r="209" ht="15.75" customHeight="1">
      <c r="A209" s="63"/>
    </row>
    <row r="210" ht="15.75" customHeight="1">
      <c r="A210" s="63"/>
    </row>
    <row r="211" ht="15.75" customHeight="1">
      <c r="A211" s="63"/>
    </row>
    <row r="212" ht="15.75" customHeight="1">
      <c r="A212" s="63"/>
    </row>
    <row r="213" ht="15.75" customHeight="1">
      <c r="A213" s="63"/>
    </row>
    <row r="214" ht="15.75" customHeight="1">
      <c r="A214" s="63"/>
    </row>
    <row r="215" ht="15.75" customHeight="1">
      <c r="A215" s="63"/>
    </row>
    <row r="216" ht="15.75" customHeight="1">
      <c r="A216" s="63"/>
    </row>
    <row r="217" ht="15.75" customHeight="1">
      <c r="A217" s="63"/>
    </row>
    <row r="218" ht="15.75" customHeight="1">
      <c r="A218" s="63"/>
    </row>
    <row r="219" ht="15.75" customHeight="1">
      <c r="A219" s="63"/>
    </row>
    <row r="220" ht="15.75" customHeight="1">
      <c r="A220" s="63"/>
    </row>
    <row r="221" ht="15.75" customHeight="1">
      <c r="A221" s="63"/>
    </row>
    <row r="222" ht="15.75" customHeight="1">
      <c r="A222" s="63"/>
    </row>
    <row r="223" ht="15.75" customHeight="1">
      <c r="A223" s="63"/>
    </row>
    <row r="224" ht="15.75" customHeight="1">
      <c r="A224" s="63"/>
    </row>
    <row r="225" ht="15.75" customHeight="1">
      <c r="A225" s="63"/>
    </row>
    <row r="226" ht="15.75" customHeight="1">
      <c r="A226" s="63"/>
    </row>
    <row r="227" ht="15.75" customHeight="1">
      <c r="A227" s="63"/>
    </row>
    <row r="228" ht="15.75" customHeight="1">
      <c r="A228" s="63"/>
    </row>
    <row r="229" ht="15.75" customHeight="1">
      <c r="A229" s="63"/>
    </row>
    <row r="230" ht="15.75" customHeight="1">
      <c r="A230" s="63"/>
    </row>
    <row r="231" ht="15.75" customHeight="1">
      <c r="A231" s="63"/>
    </row>
    <row r="232" ht="15.75" customHeight="1">
      <c r="A232" s="63"/>
    </row>
    <row r="233" ht="15.75" customHeight="1">
      <c r="A233" s="63"/>
    </row>
    <row r="234" ht="15.75" customHeight="1">
      <c r="A234" s="63"/>
    </row>
    <row r="235" ht="15.75" customHeight="1">
      <c r="A235" s="63"/>
    </row>
    <row r="236" ht="15.75" customHeight="1">
      <c r="A236" s="63"/>
    </row>
    <row r="237" ht="15.75" customHeight="1">
      <c r="A237" s="63"/>
    </row>
    <row r="238" ht="15.75" customHeight="1">
      <c r="A238" s="63"/>
    </row>
    <row r="239" ht="15.75" customHeight="1">
      <c r="A239" s="63"/>
    </row>
    <row r="240" ht="15.75" customHeight="1">
      <c r="A240" s="63"/>
    </row>
    <row r="241" ht="15.75" customHeight="1">
      <c r="A241" s="63"/>
    </row>
    <row r="242" ht="15.75" customHeight="1">
      <c r="A242" s="63"/>
    </row>
    <row r="243" ht="15.75" customHeight="1">
      <c r="A243" s="63"/>
    </row>
    <row r="244" ht="15.75" customHeight="1">
      <c r="A244" s="63"/>
    </row>
    <row r="245" ht="15.75" customHeight="1">
      <c r="A245" s="63"/>
    </row>
    <row r="246" ht="15.75" customHeight="1">
      <c r="A246" s="63"/>
    </row>
    <row r="247" ht="15.75" customHeight="1">
      <c r="A247" s="63"/>
    </row>
    <row r="248" ht="15.75" customHeight="1">
      <c r="A248" s="63"/>
    </row>
    <row r="249" ht="15.75" customHeight="1">
      <c r="A249" s="63"/>
    </row>
    <row r="250" ht="15.75" customHeight="1">
      <c r="A250" s="63"/>
    </row>
    <row r="251" ht="15.75" customHeight="1">
      <c r="A251" s="63"/>
    </row>
    <row r="252" ht="15.75" customHeight="1">
      <c r="A252" s="63"/>
    </row>
    <row r="253" ht="15.75" customHeight="1">
      <c r="A253" s="63"/>
    </row>
    <row r="254" ht="15.75" customHeight="1">
      <c r="A254" s="63"/>
    </row>
    <row r="255" ht="15.75" customHeight="1">
      <c r="A255" s="63"/>
    </row>
    <row r="256" ht="15.75" customHeight="1">
      <c r="A256" s="63"/>
    </row>
    <row r="257" ht="15.75" customHeight="1">
      <c r="A257" s="63"/>
    </row>
    <row r="258" ht="15.75" customHeight="1">
      <c r="A258" s="63"/>
    </row>
    <row r="259" ht="15.75" customHeight="1">
      <c r="A259" s="63"/>
    </row>
    <row r="260" ht="15.75" customHeight="1">
      <c r="A260" s="63"/>
    </row>
    <row r="261" ht="15.75" customHeight="1">
      <c r="A261" s="63"/>
    </row>
    <row r="262" ht="15.75" customHeight="1">
      <c r="A262" s="63"/>
    </row>
    <row r="263" ht="15.75" customHeight="1">
      <c r="A263" s="63"/>
    </row>
    <row r="264" ht="15.75" customHeight="1">
      <c r="A264" s="63"/>
    </row>
    <row r="265" ht="15.75" customHeight="1">
      <c r="A265" s="63"/>
    </row>
    <row r="266" ht="15.75" customHeight="1">
      <c r="A266" s="63"/>
    </row>
    <row r="267" ht="15.75" customHeight="1">
      <c r="A267" s="63"/>
    </row>
    <row r="268" ht="15.75" customHeight="1">
      <c r="A268" s="63"/>
    </row>
    <row r="269" ht="15.75" customHeight="1">
      <c r="A269" s="63"/>
    </row>
    <row r="270" ht="15.75" customHeight="1">
      <c r="A270" s="63"/>
    </row>
    <row r="271" ht="15.75" customHeight="1">
      <c r="A271" s="63"/>
    </row>
    <row r="272" ht="15.75" customHeight="1">
      <c r="A272" s="63"/>
    </row>
    <row r="273" ht="15.75" customHeight="1">
      <c r="A273" s="63"/>
    </row>
    <row r="274" ht="15.75" customHeight="1">
      <c r="A274" s="63"/>
    </row>
    <row r="275" ht="15.75" customHeight="1">
      <c r="A275" s="63"/>
    </row>
    <row r="276" ht="15.75" customHeight="1">
      <c r="A276" s="63"/>
    </row>
    <row r="277" ht="15.75" customHeight="1">
      <c r="A277" s="63"/>
    </row>
    <row r="278" ht="15.75" customHeight="1">
      <c r="A278" s="63"/>
    </row>
    <row r="279" ht="15.75" customHeight="1">
      <c r="A279" s="63"/>
    </row>
    <row r="280" ht="15.75" customHeight="1">
      <c r="A280" s="63"/>
    </row>
    <row r="281" ht="15.75" customHeight="1">
      <c r="A281" s="63"/>
    </row>
    <row r="282" ht="15.75" customHeight="1">
      <c r="A282" s="63"/>
    </row>
    <row r="283" ht="15.75" customHeight="1">
      <c r="A283" s="63"/>
    </row>
    <row r="284" ht="15.75" customHeight="1">
      <c r="A284" s="63"/>
    </row>
    <row r="285" ht="15.75" customHeight="1">
      <c r="A285" s="63"/>
    </row>
    <row r="286" ht="15.75" customHeight="1">
      <c r="A286" s="63"/>
    </row>
    <row r="287" ht="15.75" customHeight="1">
      <c r="A287" s="63"/>
    </row>
    <row r="288" ht="15.75" customHeight="1">
      <c r="A288" s="63"/>
    </row>
    <row r="289" ht="15.75" customHeight="1">
      <c r="A289" s="63"/>
    </row>
    <row r="290" ht="15.75" customHeight="1">
      <c r="A290" s="63"/>
    </row>
    <row r="291" ht="15.75" customHeight="1">
      <c r="A291" s="63"/>
    </row>
    <row r="292" ht="15.75" customHeight="1">
      <c r="A292" s="63"/>
    </row>
    <row r="293" ht="15.75" customHeight="1">
      <c r="A293" s="63"/>
    </row>
    <row r="294" ht="15.75" customHeight="1">
      <c r="A294" s="63"/>
    </row>
    <row r="295" ht="15.75" customHeight="1">
      <c r="A295" s="63"/>
    </row>
    <row r="296" ht="15.75" customHeight="1">
      <c r="A296" s="63"/>
    </row>
    <row r="297" ht="15.75" customHeight="1">
      <c r="A297" s="63"/>
    </row>
    <row r="298" ht="15.75" customHeight="1">
      <c r="A298" s="63"/>
    </row>
    <row r="299" ht="15.75" customHeight="1">
      <c r="A299" s="63"/>
    </row>
    <row r="300" ht="15.75" customHeight="1">
      <c r="A300" s="63"/>
    </row>
    <row r="301" ht="15.75" customHeight="1">
      <c r="A301" s="63"/>
    </row>
    <row r="302" ht="15.75" customHeight="1">
      <c r="A302" s="63"/>
    </row>
    <row r="303" ht="15.75" customHeight="1">
      <c r="A303" s="63"/>
    </row>
    <row r="304" ht="15.75" customHeight="1">
      <c r="A304" s="63"/>
    </row>
    <row r="305" ht="15.75" customHeight="1">
      <c r="A305" s="63"/>
    </row>
    <row r="306" ht="15.75" customHeight="1">
      <c r="A306" s="63"/>
    </row>
    <row r="307" ht="15.75" customHeight="1">
      <c r="A307" s="63"/>
    </row>
    <row r="308" ht="15.75" customHeight="1">
      <c r="A308" s="63"/>
    </row>
    <row r="309" ht="15.75" customHeight="1">
      <c r="A309" s="63"/>
    </row>
    <row r="310" ht="15.75" customHeight="1">
      <c r="A310" s="63"/>
    </row>
    <row r="311" ht="15.75" customHeight="1">
      <c r="A311" s="63"/>
    </row>
    <row r="312" ht="15.75" customHeight="1">
      <c r="A312" s="63"/>
    </row>
    <row r="313" ht="15.75" customHeight="1">
      <c r="A313" s="63"/>
    </row>
    <row r="314" ht="15.75" customHeight="1">
      <c r="A314" s="63"/>
    </row>
    <row r="315" ht="15.75" customHeight="1">
      <c r="A315" s="63"/>
    </row>
    <row r="316" ht="15.75" customHeight="1">
      <c r="A316" s="63"/>
    </row>
    <row r="317" ht="15.75" customHeight="1">
      <c r="A317" s="63"/>
    </row>
    <row r="318" ht="15.75" customHeight="1">
      <c r="A318" s="63"/>
    </row>
    <row r="319" ht="15.75" customHeight="1">
      <c r="A319" s="63"/>
    </row>
    <row r="320" ht="15.75" customHeight="1">
      <c r="A320" s="63"/>
    </row>
    <row r="321" ht="15.75" customHeight="1">
      <c r="A321" s="63"/>
    </row>
    <row r="322" ht="15.75" customHeight="1">
      <c r="A322" s="63"/>
    </row>
    <row r="323" ht="15.75" customHeight="1">
      <c r="A323" s="63"/>
    </row>
    <row r="324" ht="15.75" customHeight="1">
      <c r="A324" s="63"/>
    </row>
    <row r="325" ht="15.75" customHeight="1">
      <c r="A325" s="63"/>
    </row>
    <row r="326" ht="15.75" customHeight="1">
      <c r="A326" s="63"/>
    </row>
    <row r="327" ht="15.75" customHeight="1">
      <c r="A327" s="63"/>
    </row>
    <row r="328" ht="15.75" customHeight="1">
      <c r="A328" s="63"/>
    </row>
    <row r="329" ht="15.75" customHeight="1">
      <c r="A329" s="63"/>
    </row>
    <row r="330" ht="15.75" customHeight="1">
      <c r="A330" s="63"/>
    </row>
    <row r="331" ht="15.75" customHeight="1">
      <c r="A331" s="63"/>
    </row>
    <row r="332" ht="15.75" customHeight="1">
      <c r="A332" s="63"/>
    </row>
    <row r="333" ht="15.75" customHeight="1">
      <c r="A333" s="63"/>
    </row>
    <row r="334" ht="15.75" customHeight="1">
      <c r="A334" s="63"/>
    </row>
    <row r="335" ht="15.75" customHeight="1">
      <c r="A335" s="63"/>
    </row>
    <row r="336" ht="15.75" customHeight="1">
      <c r="A336" s="63"/>
    </row>
    <row r="337" ht="15.75" customHeight="1">
      <c r="A337" s="63"/>
    </row>
    <row r="338" ht="15.75" customHeight="1">
      <c r="A338" s="63"/>
    </row>
    <row r="339" ht="15.75" customHeight="1">
      <c r="A339" s="63"/>
    </row>
    <row r="340" ht="15.75" customHeight="1">
      <c r="A340" s="63"/>
    </row>
    <row r="341" ht="15.75" customHeight="1">
      <c r="A341" s="63"/>
    </row>
    <row r="342" ht="15.75" customHeight="1">
      <c r="A342" s="63"/>
    </row>
    <row r="343" ht="15.75" customHeight="1">
      <c r="A343" s="63"/>
    </row>
    <row r="344" ht="15.75" customHeight="1">
      <c r="A344" s="63"/>
    </row>
    <row r="345" ht="15.75" customHeight="1">
      <c r="A345" s="63"/>
    </row>
    <row r="346" ht="15.75" customHeight="1">
      <c r="A346" s="63"/>
    </row>
    <row r="347" ht="15.75" customHeight="1">
      <c r="A347" s="63"/>
    </row>
    <row r="348" ht="15.75" customHeight="1">
      <c r="A348" s="63"/>
    </row>
    <row r="349" ht="15.75" customHeight="1">
      <c r="A349" s="63"/>
    </row>
    <row r="350" ht="15.75" customHeight="1">
      <c r="A350" s="63"/>
    </row>
    <row r="351" ht="15.75" customHeight="1">
      <c r="A351" s="63"/>
    </row>
    <row r="352" ht="15.75" customHeight="1">
      <c r="A352" s="63"/>
    </row>
    <row r="353" ht="15.75" customHeight="1">
      <c r="A353" s="63"/>
    </row>
    <row r="354" ht="15.75" customHeight="1">
      <c r="A354" s="63"/>
    </row>
    <row r="355" ht="15.75" customHeight="1">
      <c r="A355" s="63"/>
    </row>
    <row r="356" ht="15.75" customHeight="1">
      <c r="A356" s="63"/>
    </row>
    <row r="357" ht="15.75" customHeight="1">
      <c r="A357" s="63"/>
    </row>
    <row r="358" ht="15.75" customHeight="1">
      <c r="A358" s="63"/>
    </row>
    <row r="359" ht="15.75" customHeight="1">
      <c r="A359" s="63"/>
    </row>
    <row r="360" ht="15.75" customHeight="1">
      <c r="A360" s="63"/>
    </row>
    <row r="361" ht="15.75" customHeight="1">
      <c r="A361" s="63"/>
    </row>
    <row r="362" ht="15.75" customHeight="1">
      <c r="A362" s="63"/>
    </row>
    <row r="363" ht="15.75" customHeight="1">
      <c r="A363" s="63"/>
    </row>
    <row r="364" ht="15.75" customHeight="1">
      <c r="A364" s="63"/>
    </row>
    <row r="365" ht="15.75" customHeight="1">
      <c r="A365" s="63"/>
    </row>
    <row r="366" ht="15.75" customHeight="1">
      <c r="A366" s="63"/>
    </row>
    <row r="367" ht="15.75" customHeight="1">
      <c r="A367" s="63"/>
    </row>
    <row r="368" ht="15.75" customHeight="1">
      <c r="A368" s="63"/>
    </row>
    <row r="369" ht="15.75" customHeight="1">
      <c r="A369" s="63"/>
    </row>
    <row r="370" ht="15.75" customHeight="1">
      <c r="A370" s="63"/>
    </row>
    <row r="371" ht="15.75" customHeight="1">
      <c r="A371" s="63"/>
    </row>
    <row r="372" ht="15.75" customHeight="1">
      <c r="A372" s="63"/>
    </row>
    <row r="373" ht="15.75" customHeight="1">
      <c r="A373" s="63"/>
    </row>
    <row r="374" ht="15.75" customHeight="1">
      <c r="A374" s="63"/>
    </row>
    <row r="375" ht="15.75" customHeight="1">
      <c r="A375" s="63"/>
    </row>
    <row r="376" ht="15.75" customHeight="1">
      <c r="A376" s="63"/>
    </row>
    <row r="377" ht="15.75" customHeight="1">
      <c r="A377" s="63"/>
    </row>
    <row r="378" ht="15.75" customHeight="1">
      <c r="A378" s="63"/>
    </row>
    <row r="379" ht="15.75" customHeight="1">
      <c r="A379" s="63"/>
    </row>
    <row r="380" ht="15.75" customHeight="1">
      <c r="A380" s="63"/>
    </row>
    <row r="381" ht="15.75" customHeight="1">
      <c r="A381" s="63"/>
    </row>
    <row r="382" ht="15.75" customHeight="1">
      <c r="A382" s="63"/>
    </row>
    <row r="383" ht="15.75" customHeight="1">
      <c r="A383" s="63"/>
    </row>
    <row r="384" ht="15.75" customHeight="1">
      <c r="A384" s="63"/>
    </row>
    <row r="385" ht="15.75" customHeight="1">
      <c r="A385" s="63"/>
    </row>
    <row r="386" ht="15.75" customHeight="1">
      <c r="A386" s="63"/>
    </row>
    <row r="387" ht="15.75" customHeight="1">
      <c r="A387" s="63"/>
    </row>
    <row r="388" ht="15.75" customHeight="1">
      <c r="A388" s="63"/>
    </row>
    <row r="389" ht="15.75" customHeight="1">
      <c r="A389" s="63"/>
    </row>
    <row r="390" ht="15.75" customHeight="1">
      <c r="A390" s="63"/>
    </row>
    <row r="391" ht="15.75" customHeight="1">
      <c r="A391" s="63"/>
    </row>
    <row r="392" ht="15.75" customHeight="1">
      <c r="A392" s="63"/>
    </row>
    <row r="393" ht="15.75" customHeight="1">
      <c r="A393" s="63"/>
    </row>
    <row r="394" ht="15.75" customHeight="1">
      <c r="A394" s="63"/>
    </row>
    <row r="395" ht="15.75" customHeight="1">
      <c r="A395" s="63"/>
    </row>
    <row r="396" ht="15.75" customHeight="1">
      <c r="A396" s="63"/>
    </row>
    <row r="397" ht="15.75" customHeight="1">
      <c r="A397" s="63"/>
    </row>
    <row r="398" ht="15.75" customHeight="1">
      <c r="A398" s="63"/>
    </row>
    <row r="399" ht="15.75" customHeight="1">
      <c r="A399" s="63"/>
    </row>
    <row r="400" ht="15.75" customHeight="1">
      <c r="A400" s="63"/>
    </row>
    <row r="401" ht="15.75" customHeight="1">
      <c r="A401" s="63"/>
    </row>
    <row r="402" ht="15.75" customHeight="1">
      <c r="A402" s="63"/>
    </row>
    <row r="403" ht="15.75" customHeight="1">
      <c r="A403" s="63"/>
    </row>
    <row r="404" ht="15.75" customHeight="1">
      <c r="A404" s="63"/>
    </row>
    <row r="405" ht="15.75" customHeight="1">
      <c r="A405" s="63"/>
    </row>
    <row r="406" ht="15.75" customHeight="1">
      <c r="A406" s="63"/>
    </row>
    <row r="407" ht="15.75" customHeight="1">
      <c r="A407" s="63"/>
    </row>
    <row r="408" ht="15.75" customHeight="1">
      <c r="A408" s="63"/>
    </row>
    <row r="409" ht="15.75" customHeight="1">
      <c r="A409" s="63"/>
    </row>
    <row r="410" ht="15.75" customHeight="1">
      <c r="A410" s="63"/>
    </row>
    <row r="411" ht="15.75" customHeight="1">
      <c r="A411" s="63"/>
    </row>
    <row r="412" ht="15.75" customHeight="1">
      <c r="A412" s="63"/>
    </row>
    <row r="413" ht="15.75" customHeight="1">
      <c r="A413" s="63"/>
    </row>
    <row r="414" ht="15.75" customHeight="1">
      <c r="A414" s="63"/>
    </row>
    <row r="415" ht="15.75" customHeight="1">
      <c r="A415" s="63"/>
    </row>
    <row r="416" ht="15.75" customHeight="1">
      <c r="A416" s="63"/>
    </row>
    <row r="417" ht="15.75" customHeight="1">
      <c r="A417" s="63"/>
    </row>
    <row r="418" ht="15.75" customHeight="1">
      <c r="A418" s="63"/>
    </row>
    <row r="419" ht="15.75" customHeight="1">
      <c r="A419" s="63"/>
    </row>
    <row r="420" ht="15.75" customHeight="1">
      <c r="A420" s="63"/>
    </row>
    <row r="421" ht="15.75" customHeight="1">
      <c r="A421" s="63"/>
    </row>
    <row r="422" ht="15.75" customHeight="1">
      <c r="A422" s="63"/>
    </row>
    <row r="423" ht="15.75" customHeight="1">
      <c r="A423" s="63"/>
    </row>
    <row r="424" ht="15.75" customHeight="1">
      <c r="A424" s="63"/>
    </row>
    <row r="425" ht="15.75" customHeight="1">
      <c r="A425" s="63"/>
    </row>
    <row r="426" ht="15.75" customHeight="1">
      <c r="A426" s="63"/>
    </row>
    <row r="427" ht="15.75" customHeight="1">
      <c r="A427" s="63"/>
    </row>
    <row r="428" ht="15.75" customHeight="1">
      <c r="A428" s="63"/>
    </row>
    <row r="429" ht="15.75" customHeight="1">
      <c r="A429" s="63"/>
    </row>
    <row r="430" ht="15.75" customHeight="1">
      <c r="A430" s="63"/>
    </row>
    <row r="431" ht="15.75" customHeight="1">
      <c r="A431" s="63"/>
    </row>
    <row r="432" ht="15.75" customHeight="1">
      <c r="A432" s="63"/>
    </row>
    <row r="433" ht="15.75" customHeight="1">
      <c r="A433" s="63"/>
    </row>
    <row r="434" ht="15.75" customHeight="1">
      <c r="A434" s="63"/>
    </row>
    <row r="435" ht="15.75" customHeight="1">
      <c r="A435" s="63"/>
    </row>
    <row r="436" ht="15.75" customHeight="1">
      <c r="A436" s="63"/>
    </row>
    <row r="437" ht="15.75" customHeight="1">
      <c r="A437" s="63"/>
    </row>
    <row r="438" ht="15.75" customHeight="1">
      <c r="A438" s="63"/>
    </row>
    <row r="439" ht="15.75" customHeight="1">
      <c r="A439" s="63"/>
    </row>
    <row r="440" ht="15.75" customHeight="1">
      <c r="A440" s="63"/>
    </row>
    <row r="441" ht="15.75" customHeight="1">
      <c r="A441" s="63"/>
    </row>
    <row r="442" ht="15.75" customHeight="1">
      <c r="A442" s="63"/>
    </row>
    <row r="443" ht="15.75" customHeight="1">
      <c r="A443" s="63"/>
    </row>
    <row r="444" ht="15.75" customHeight="1">
      <c r="A444" s="63"/>
    </row>
    <row r="445" ht="15.75" customHeight="1">
      <c r="A445" s="63"/>
    </row>
    <row r="446" ht="15.75" customHeight="1">
      <c r="A446" s="63"/>
    </row>
    <row r="447" ht="15.75" customHeight="1">
      <c r="A447" s="63"/>
    </row>
    <row r="448" ht="15.75" customHeight="1">
      <c r="A448" s="63"/>
    </row>
    <row r="449" ht="15.75" customHeight="1">
      <c r="A449" s="63"/>
    </row>
    <row r="450" ht="15.75" customHeight="1">
      <c r="A450" s="63"/>
    </row>
    <row r="451" ht="15.75" customHeight="1">
      <c r="A451" s="63"/>
    </row>
    <row r="452" ht="15.75" customHeight="1">
      <c r="A452" s="63"/>
    </row>
    <row r="453" ht="15.75" customHeight="1">
      <c r="A453" s="63"/>
    </row>
    <row r="454" ht="15.75" customHeight="1">
      <c r="A454" s="63"/>
    </row>
    <row r="455" ht="15.75" customHeight="1">
      <c r="A455" s="63"/>
    </row>
    <row r="456" ht="15.75" customHeight="1">
      <c r="A456" s="63"/>
    </row>
    <row r="457" ht="15.75" customHeight="1">
      <c r="A457" s="63"/>
    </row>
    <row r="458" ht="15.75" customHeight="1">
      <c r="A458" s="63"/>
    </row>
    <row r="459" ht="15.75" customHeight="1">
      <c r="A459" s="63"/>
    </row>
    <row r="460" ht="15.75" customHeight="1">
      <c r="A460" s="63"/>
    </row>
    <row r="461" ht="15.75" customHeight="1">
      <c r="A461" s="63"/>
    </row>
    <row r="462" ht="15.75" customHeight="1">
      <c r="A462" s="63"/>
    </row>
    <row r="463" ht="15.75" customHeight="1">
      <c r="A463" s="63"/>
    </row>
    <row r="464" ht="15.75" customHeight="1">
      <c r="A464" s="63"/>
    </row>
    <row r="465" ht="15.75" customHeight="1">
      <c r="A465" s="63"/>
    </row>
    <row r="466" ht="15.75" customHeight="1">
      <c r="A466" s="63"/>
    </row>
    <row r="467" ht="15.75" customHeight="1">
      <c r="A467" s="63"/>
    </row>
    <row r="468" ht="15.75" customHeight="1">
      <c r="A468" s="63"/>
    </row>
    <row r="469" ht="15.75" customHeight="1">
      <c r="A469" s="63"/>
    </row>
    <row r="470" ht="15.75" customHeight="1">
      <c r="A470" s="63"/>
    </row>
    <row r="471" ht="15.75" customHeight="1">
      <c r="A471" s="63"/>
    </row>
    <row r="472" ht="15.75" customHeight="1">
      <c r="A472" s="63"/>
    </row>
    <row r="473" ht="15.75" customHeight="1">
      <c r="A473" s="63"/>
    </row>
    <row r="474" ht="15.75" customHeight="1">
      <c r="A474" s="63"/>
    </row>
    <row r="475" ht="15.75" customHeight="1">
      <c r="A475" s="63"/>
    </row>
    <row r="476" ht="15.75" customHeight="1">
      <c r="A476" s="63"/>
    </row>
    <row r="477" ht="15.75" customHeight="1">
      <c r="A477" s="63"/>
    </row>
    <row r="478" ht="15.75" customHeight="1">
      <c r="A478" s="63"/>
    </row>
    <row r="479" ht="15.75" customHeight="1">
      <c r="A479" s="63"/>
    </row>
    <row r="480" ht="15.75" customHeight="1">
      <c r="A480" s="63"/>
    </row>
    <row r="481" ht="15.75" customHeight="1">
      <c r="A481" s="63"/>
    </row>
    <row r="482" ht="15.75" customHeight="1">
      <c r="A482" s="63"/>
    </row>
    <row r="483" ht="15.75" customHeight="1">
      <c r="A483" s="63"/>
    </row>
    <row r="484" ht="15.75" customHeight="1">
      <c r="A484" s="63"/>
    </row>
    <row r="485" ht="15.75" customHeight="1">
      <c r="A485" s="63"/>
    </row>
    <row r="486" ht="15.75" customHeight="1">
      <c r="A486" s="63"/>
    </row>
    <row r="487" ht="15.75" customHeight="1">
      <c r="A487" s="63"/>
    </row>
    <row r="488" ht="15.75" customHeight="1">
      <c r="A488" s="63"/>
    </row>
    <row r="489" ht="15.75" customHeight="1">
      <c r="A489" s="63"/>
    </row>
    <row r="490" ht="15.75" customHeight="1">
      <c r="A490" s="63"/>
    </row>
    <row r="491" ht="15.75" customHeight="1">
      <c r="A491" s="63"/>
    </row>
    <row r="492" ht="15.75" customHeight="1">
      <c r="A492" s="63"/>
    </row>
    <row r="493" ht="15.75" customHeight="1">
      <c r="A493" s="63"/>
    </row>
    <row r="494" ht="15.75" customHeight="1">
      <c r="A494" s="63"/>
    </row>
    <row r="495" ht="15.75" customHeight="1">
      <c r="A495" s="63"/>
    </row>
    <row r="496" ht="15.75" customHeight="1">
      <c r="A496" s="63"/>
    </row>
    <row r="497" ht="15.75" customHeight="1">
      <c r="A497" s="63"/>
    </row>
    <row r="498" ht="15.75" customHeight="1">
      <c r="A498" s="63"/>
    </row>
    <row r="499" ht="15.75" customHeight="1">
      <c r="A499" s="63"/>
    </row>
    <row r="500" ht="15.75" customHeight="1">
      <c r="A500" s="63"/>
    </row>
    <row r="501" ht="15.75" customHeight="1">
      <c r="A501" s="63"/>
    </row>
    <row r="502" ht="15.75" customHeight="1">
      <c r="A502" s="63"/>
    </row>
    <row r="503" ht="15.75" customHeight="1">
      <c r="A503" s="63"/>
    </row>
    <row r="504" ht="15.75" customHeight="1">
      <c r="A504" s="63"/>
    </row>
    <row r="505" ht="15.75" customHeight="1">
      <c r="A505" s="63"/>
    </row>
    <row r="506" ht="15.75" customHeight="1">
      <c r="A506" s="63"/>
    </row>
    <row r="507" ht="15.75" customHeight="1">
      <c r="A507" s="63"/>
    </row>
    <row r="508" ht="15.75" customHeight="1">
      <c r="A508" s="63"/>
    </row>
    <row r="509" ht="15.75" customHeight="1">
      <c r="A509" s="63"/>
    </row>
    <row r="510" ht="15.75" customHeight="1">
      <c r="A510" s="63"/>
    </row>
    <row r="511" ht="15.75" customHeight="1">
      <c r="A511" s="63"/>
    </row>
    <row r="512" ht="15.75" customHeight="1">
      <c r="A512" s="63"/>
    </row>
    <row r="513" ht="15.75" customHeight="1">
      <c r="A513" s="63"/>
    </row>
    <row r="514" ht="15.75" customHeight="1">
      <c r="A514" s="63"/>
    </row>
    <row r="515" ht="15.75" customHeight="1">
      <c r="A515" s="63"/>
    </row>
    <row r="516" ht="15.75" customHeight="1">
      <c r="A516" s="63"/>
    </row>
    <row r="517" ht="15.75" customHeight="1">
      <c r="A517" s="63"/>
    </row>
    <row r="518" ht="15.75" customHeight="1">
      <c r="A518" s="63"/>
    </row>
    <row r="519" ht="15.75" customHeight="1">
      <c r="A519" s="63"/>
    </row>
    <row r="520" ht="15.75" customHeight="1">
      <c r="A520" s="63"/>
    </row>
    <row r="521" ht="15.75" customHeight="1">
      <c r="A521" s="63"/>
    </row>
    <row r="522" ht="15.75" customHeight="1">
      <c r="A522" s="63"/>
    </row>
    <row r="523" ht="15.75" customHeight="1">
      <c r="A523" s="63"/>
    </row>
    <row r="524" ht="15.75" customHeight="1">
      <c r="A524" s="63"/>
    </row>
    <row r="525" ht="15.75" customHeight="1">
      <c r="A525" s="63"/>
    </row>
    <row r="526" ht="15.75" customHeight="1">
      <c r="A526" s="63"/>
    </row>
    <row r="527" ht="15.75" customHeight="1">
      <c r="A527" s="63"/>
    </row>
    <row r="528" ht="15.75" customHeight="1">
      <c r="A528" s="63"/>
    </row>
    <row r="529" ht="15.75" customHeight="1">
      <c r="A529" s="63"/>
    </row>
    <row r="530" ht="15.75" customHeight="1">
      <c r="A530" s="63"/>
    </row>
    <row r="531" ht="15.75" customHeight="1">
      <c r="A531" s="63"/>
    </row>
    <row r="532" ht="15.75" customHeight="1">
      <c r="A532" s="63"/>
    </row>
    <row r="533" ht="15.75" customHeight="1">
      <c r="A533" s="63"/>
    </row>
    <row r="534" ht="15.75" customHeight="1">
      <c r="A534" s="63"/>
    </row>
    <row r="535" ht="15.75" customHeight="1">
      <c r="A535" s="63"/>
    </row>
    <row r="536" ht="15.75" customHeight="1">
      <c r="A536" s="63"/>
    </row>
    <row r="537" ht="15.75" customHeight="1">
      <c r="A537" s="63"/>
    </row>
    <row r="538" ht="15.75" customHeight="1">
      <c r="A538" s="63"/>
    </row>
    <row r="539" ht="15.75" customHeight="1">
      <c r="A539" s="63"/>
    </row>
    <row r="540" ht="15.75" customHeight="1">
      <c r="A540" s="63"/>
    </row>
    <row r="541" ht="15.75" customHeight="1">
      <c r="A541" s="63"/>
    </row>
    <row r="542" ht="15.75" customHeight="1">
      <c r="A542" s="63"/>
    </row>
    <row r="543" ht="15.75" customHeight="1">
      <c r="A543" s="63"/>
    </row>
    <row r="544" ht="15.75" customHeight="1">
      <c r="A544" s="63"/>
    </row>
    <row r="545" ht="15.75" customHeight="1">
      <c r="A545" s="63"/>
    </row>
    <row r="546" ht="15.75" customHeight="1">
      <c r="A546" s="63"/>
    </row>
    <row r="547" ht="15.75" customHeight="1">
      <c r="A547" s="63"/>
    </row>
    <row r="548" ht="15.75" customHeight="1">
      <c r="A548" s="63"/>
    </row>
    <row r="549" ht="15.75" customHeight="1">
      <c r="A549" s="63"/>
    </row>
    <row r="550" ht="15.75" customHeight="1">
      <c r="A550" s="63"/>
    </row>
    <row r="551" ht="15.75" customHeight="1">
      <c r="A551" s="63"/>
    </row>
    <row r="552" ht="15.75" customHeight="1">
      <c r="A552" s="63"/>
    </row>
    <row r="553" ht="15.75" customHeight="1">
      <c r="A553" s="63"/>
    </row>
    <row r="554" ht="15.75" customHeight="1">
      <c r="A554" s="63"/>
    </row>
    <row r="555" ht="15.75" customHeight="1">
      <c r="A555" s="63"/>
    </row>
    <row r="556" ht="15.75" customHeight="1">
      <c r="A556" s="63"/>
    </row>
    <row r="557" ht="15.75" customHeight="1">
      <c r="A557" s="63"/>
    </row>
    <row r="558" ht="15.75" customHeight="1">
      <c r="A558" s="63"/>
    </row>
    <row r="559" ht="15.75" customHeight="1">
      <c r="A559" s="63"/>
    </row>
    <row r="560" ht="15.75" customHeight="1">
      <c r="A560" s="63"/>
    </row>
    <row r="561" ht="15.75" customHeight="1">
      <c r="A561" s="63"/>
    </row>
    <row r="562" ht="15.75" customHeight="1">
      <c r="A562" s="63"/>
    </row>
    <row r="563" ht="15.75" customHeight="1">
      <c r="A563" s="63"/>
    </row>
    <row r="564" ht="15.75" customHeight="1">
      <c r="A564" s="63"/>
    </row>
    <row r="565" ht="15.75" customHeight="1">
      <c r="A565" s="63"/>
    </row>
    <row r="566" ht="15.75" customHeight="1">
      <c r="A566" s="63"/>
    </row>
    <row r="567" ht="15.75" customHeight="1">
      <c r="A567" s="63"/>
    </row>
    <row r="568" ht="15.75" customHeight="1">
      <c r="A568" s="63"/>
    </row>
    <row r="569" ht="15.75" customHeight="1">
      <c r="A569" s="63"/>
    </row>
    <row r="570" ht="15.75" customHeight="1">
      <c r="A570" s="63"/>
    </row>
    <row r="571" ht="15.75" customHeight="1">
      <c r="A571" s="63"/>
    </row>
    <row r="572" ht="15.75" customHeight="1">
      <c r="A572" s="63"/>
    </row>
    <row r="573" ht="15.75" customHeight="1">
      <c r="A573" s="63"/>
    </row>
    <row r="574" ht="15.75" customHeight="1">
      <c r="A574" s="63"/>
    </row>
    <row r="575" ht="15.75" customHeight="1">
      <c r="A575" s="63"/>
    </row>
    <row r="576" ht="15.75" customHeight="1">
      <c r="A576" s="63"/>
    </row>
    <row r="577" ht="15.75" customHeight="1">
      <c r="A577" s="63"/>
    </row>
    <row r="578" ht="15.75" customHeight="1">
      <c r="A578" s="63"/>
    </row>
    <row r="579" ht="15.75" customHeight="1">
      <c r="A579" s="63"/>
    </row>
    <row r="580" ht="15.75" customHeight="1">
      <c r="A580" s="63"/>
    </row>
    <row r="581" ht="15.75" customHeight="1">
      <c r="A581" s="63"/>
    </row>
    <row r="582" ht="15.75" customHeight="1">
      <c r="A582" s="63"/>
    </row>
    <row r="583" ht="15.75" customHeight="1">
      <c r="A583" s="63"/>
    </row>
    <row r="584" ht="15.75" customHeight="1">
      <c r="A584" s="63"/>
    </row>
    <row r="585" ht="15.75" customHeight="1">
      <c r="A585" s="63"/>
    </row>
    <row r="586" ht="15.75" customHeight="1">
      <c r="A586" s="63"/>
    </row>
    <row r="587" ht="15.75" customHeight="1">
      <c r="A587" s="63"/>
    </row>
    <row r="588" ht="15.75" customHeight="1">
      <c r="A588" s="63"/>
    </row>
    <row r="589" ht="15.75" customHeight="1">
      <c r="A589" s="63"/>
    </row>
    <row r="590" ht="15.75" customHeight="1">
      <c r="A590" s="63"/>
    </row>
    <row r="591" ht="15.75" customHeight="1">
      <c r="A591" s="63"/>
    </row>
    <row r="592" ht="15.75" customHeight="1">
      <c r="A592" s="63"/>
    </row>
    <row r="593" ht="15.75" customHeight="1">
      <c r="A593" s="63"/>
    </row>
    <row r="594" ht="15.75" customHeight="1">
      <c r="A594" s="63"/>
    </row>
    <row r="595" ht="15.75" customHeight="1">
      <c r="A595" s="63"/>
    </row>
    <row r="596" ht="15.75" customHeight="1">
      <c r="A596" s="63"/>
    </row>
    <row r="597" ht="15.75" customHeight="1">
      <c r="A597" s="63"/>
    </row>
    <row r="598" ht="15.75" customHeight="1">
      <c r="A598" s="63"/>
    </row>
    <row r="599" ht="15.75" customHeight="1">
      <c r="A599" s="63"/>
    </row>
    <row r="600" ht="15.75" customHeight="1">
      <c r="A600" s="63"/>
    </row>
    <row r="601" ht="15.75" customHeight="1">
      <c r="A601" s="63"/>
    </row>
    <row r="602" ht="15.75" customHeight="1">
      <c r="A602" s="63"/>
    </row>
    <row r="603" ht="15.75" customHeight="1">
      <c r="A603" s="63"/>
    </row>
    <row r="604" ht="15.75" customHeight="1">
      <c r="A604" s="63"/>
    </row>
    <row r="605" ht="15.75" customHeight="1">
      <c r="A605" s="63"/>
    </row>
    <row r="606" ht="15.75" customHeight="1">
      <c r="A606" s="63"/>
    </row>
    <row r="607" ht="15.75" customHeight="1">
      <c r="A607" s="63"/>
    </row>
    <row r="608" ht="15.75" customHeight="1">
      <c r="A608" s="63"/>
    </row>
    <row r="609" ht="15.75" customHeight="1">
      <c r="A609" s="63"/>
    </row>
    <row r="610" ht="15.75" customHeight="1">
      <c r="A610" s="63"/>
    </row>
    <row r="611" ht="15.75" customHeight="1">
      <c r="A611" s="63"/>
    </row>
    <row r="612" ht="15.75" customHeight="1">
      <c r="A612" s="63"/>
    </row>
    <row r="613" ht="15.75" customHeight="1">
      <c r="A613" s="63"/>
    </row>
    <row r="614" ht="15.75" customHeight="1">
      <c r="A614" s="63"/>
    </row>
    <row r="615" ht="15.75" customHeight="1">
      <c r="A615" s="63"/>
    </row>
    <row r="616" ht="15.75" customHeight="1">
      <c r="A616" s="63"/>
    </row>
    <row r="617" ht="15.75" customHeight="1">
      <c r="A617" s="63"/>
    </row>
    <row r="618" ht="15.75" customHeight="1">
      <c r="A618" s="63"/>
    </row>
    <row r="619" ht="15.75" customHeight="1">
      <c r="A619" s="63"/>
    </row>
    <row r="620" ht="15.75" customHeight="1">
      <c r="A620" s="63"/>
    </row>
    <row r="621" ht="15.75" customHeight="1">
      <c r="A621" s="63"/>
    </row>
    <row r="622" ht="15.75" customHeight="1">
      <c r="A622" s="63"/>
    </row>
    <row r="623" ht="15.75" customHeight="1">
      <c r="A623" s="63"/>
    </row>
    <row r="624" ht="15.75" customHeight="1">
      <c r="A624" s="63"/>
    </row>
    <row r="625" ht="15.75" customHeight="1">
      <c r="A625" s="63"/>
    </row>
    <row r="626" ht="15.75" customHeight="1">
      <c r="A626" s="63"/>
    </row>
    <row r="627" ht="15.75" customHeight="1">
      <c r="A627" s="63"/>
    </row>
    <row r="628" ht="15.75" customHeight="1">
      <c r="A628" s="63"/>
    </row>
    <row r="629" ht="15.75" customHeight="1">
      <c r="A629" s="63"/>
    </row>
    <row r="630" ht="15.75" customHeight="1">
      <c r="A630" s="63"/>
    </row>
    <row r="631" ht="15.75" customHeight="1">
      <c r="A631" s="63"/>
    </row>
    <row r="632" ht="15.75" customHeight="1">
      <c r="A632" s="63"/>
    </row>
    <row r="633" ht="15.75" customHeight="1">
      <c r="A633" s="63"/>
    </row>
    <row r="634" ht="15.75" customHeight="1">
      <c r="A634" s="63"/>
    </row>
    <row r="635" ht="15.75" customHeight="1">
      <c r="A635" s="63"/>
    </row>
    <row r="636" ht="15.75" customHeight="1">
      <c r="A636" s="63"/>
    </row>
    <row r="637" ht="15.75" customHeight="1">
      <c r="A637" s="63"/>
    </row>
    <row r="638" ht="15.75" customHeight="1">
      <c r="A638" s="63"/>
    </row>
    <row r="639" ht="15.75" customHeight="1">
      <c r="A639" s="63"/>
    </row>
    <row r="640" ht="15.75" customHeight="1">
      <c r="A640" s="63"/>
    </row>
    <row r="641" ht="15.75" customHeight="1">
      <c r="A641" s="63"/>
    </row>
    <row r="642" ht="15.75" customHeight="1">
      <c r="A642" s="63"/>
    </row>
    <row r="643" ht="15.75" customHeight="1">
      <c r="A643" s="63"/>
    </row>
    <row r="644" ht="15.75" customHeight="1">
      <c r="A644" s="63"/>
    </row>
    <row r="645" ht="15.75" customHeight="1">
      <c r="A645" s="63"/>
    </row>
    <row r="646" ht="15.75" customHeight="1">
      <c r="A646" s="63"/>
    </row>
    <row r="647" ht="15.75" customHeight="1">
      <c r="A647" s="63"/>
    </row>
    <row r="648" ht="15.75" customHeight="1">
      <c r="A648" s="63"/>
    </row>
    <row r="649" ht="15.75" customHeight="1">
      <c r="A649" s="63"/>
    </row>
    <row r="650" ht="15.75" customHeight="1">
      <c r="A650" s="63"/>
    </row>
    <row r="651" ht="15.75" customHeight="1">
      <c r="A651" s="63"/>
    </row>
    <row r="652" ht="15.75" customHeight="1">
      <c r="A652" s="63"/>
    </row>
    <row r="653" ht="15.75" customHeight="1">
      <c r="A653" s="63"/>
    </row>
    <row r="654" ht="15.75" customHeight="1">
      <c r="A654" s="63"/>
    </row>
    <row r="655" ht="15.75" customHeight="1">
      <c r="A655" s="63"/>
    </row>
    <row r="656" ht="15.75" customHeight="1">
      <c r="A656" s="63"/>
    </row>
    <row r="657" ht="15.75" customHeight="1">
      <c r="A657" s="63"/>
    </row>
    <row r="658" ht="15.75" customHeight="1">
      <c r="A658" s="63"/>
    </row>
    <row r="659" ht="15.75" customHeight="1">
      <c r="A659" s="63"/>
    </row>
    <row r="660" ht="15.75" customHeight="1">
      <c r="A660" s="63"/>
    </row>
    <row r="661" ht="15.75" customHeight="1">
      <c r="A661" s="63"/>
    </row>
    <row r="662" ht="15.75" customHeight="1">
      <c r="A662" s="63"/>
    </row>
    <row r="663" ht="15.75" customHeight="1">
      <c r="A663" s="63"/>
    </row>
    <row r="664" ht="15.75" customHeight="1">
      <c r="A664" s="63"/>
    </row>
    <row r="665" ht="15.75" customHeight="1">
      <c r="A665" s="63"/>
    </row>
    <row r="666" ht="15.75" customHeight="1">
      <c r="A666" s="63"/>
    </row>
    <row r="667" ht="15.75" customHeight="1">
      <c r="A667" s="63"/>
    </row>
    <row r="668" ht="15.75" customHeight="1">
      <c r="A668" s="63"/>
    </row>
    <row r="669" ht="15.75" customHeight="1">
      <c r="A669" s="63"/>
    </row>
    <row r="670" ht="15.75" customHeight="1">
      <c r="A670" s="63"/>
    </row>
    <row r="671" ht="15.75" customHeight="1">
      <c r="A671" s="63"/>
    </row>
    <row r="672" ht="15.75" customHeight="1">
      <c r="A672" s="63"/>
    </row>
    <row r="673" ht="15.75" customHeight="1">
      <c r="A673" s="63"/>
    </row>
    <row r="674" ht="15.75" customHeight="1">
      <c r="A674" s="63"/>
    </row>
    <row r="675" ht="15.75" customHeight="1">
      <c r="A675" s="63"/>
    </row>
    <row r="676" ht="15.75" customHeight="1">
      <c r="A676" s="63"/>
    </row>
    <row r="677" ht="15.75" customHeight="1">
      <c r="A677" s="63"/>
    </row>
    <row r="678" ht="15.75" customHeight="1">
      <c r="A678" s="63"/>
    </row>
    <row r="679" ht="15.75" customHeight="1">
      <c r="A679" s="63"/>
    </row>
    <row r="680" ht="15.75" customHeight="1">
      <c r="A680" s="63"/>
    </row>
    <row r="681" ht="15.75" customHeight="1">
      <c r="A681" s="63"/>
    </row>
    <row r="682" ht="15.75" customHeight="1">
      <c r="A682" s="63"/>
    </row>
    <row r="683" ht="15.75" customHeight="1">
      <c r="A683" s="63"/>
    </row>
    <row r="684" ht="15.75" customHeight="1">
      <c r="A684" s="63"/>
    </row>
    <row r="685" ht="15.75" customHeight="1">
      <c r="A685" s="63"/>
    </row>
    <row r="686" ht="15.75" customHeight="1">
      <c r="A686" s="63"/>
    </row>
    <row r="687" ht="15.75" customHeight="1">
      <c r="A687" s="63"/>
    </row>
    <row r="688" ht="15.75" customHeight="1">
      <c r="A688" s="63"/>
    </row>
    <row r="689" ht="15.75" customHeight="1">
      <c r="A689" s="63"/>
    </row>
    <row r="690" ht="15.75" customHeight="1">
      <c r="A690" s="63"/>
    </row>
    <row r="691" ht="15.75" customHeight="1">
      <c r="A691" s="63"/>
    </row>
    <row r="692" ht="15.75" customHeight="1">
      <c r="A692" s="63"/>
    </row>
    <row r="693" ht="15.75" customHeight="1">
      <c r="A693" s="63"/>
    </row>
    <row r="694" ht="15.75" customHeight="1">
      <c r="A694" s="63"/>
    </row>
    <row r="695" ht="15.75" customHeight="1">
      <c r="A695" s="63"/>
    </row>
    <row r="696" ht="15.75" customHeight="1">
      <c r="A696" s="63"/>
    </row>
    <row r="697" ht="15.75" customHeight="1">
      <c r="A697" s="63"/>
    </row>
    <row r="698" ht="15.75" customHeight="1">
      <c r="A698" s="63"/>
    </row>
    <row r="699" ht="15.75" customHeight="1">
      <c r="A699" s="63"/>
    </row>
    <row r="700" ht="15.75" customHeight="1">
      <c r="A700" s="63"/>
    </row>
    <row r="701" ht="15.75" customHeight="1">
      <c r="A701" s="63"/>
    </row>
    <row r="702" ht="15.75" customHeight="1">
      <c r="A702" s="63"/>
    </row>
    <row r="703" ht="15.75" customHeight="1">
      <c r="A703" s="63"/>
    </row>
    <row r="704" ht="15.75" customHeight="1">
      <c r="A704" s="63"/>
    </row>
    <row r="705" ht="15.75" customHeight="1">
      <c r="A705" s="63"/>
    </row>
    <row r="706" ht="15.75" customHeight="1">
      <c r="A706" s="63"/>
    </row>
    <row r="707" ht="15.75" customHeight="1">
      <c r="A707" s="63"/>
    </row>
    <row r="708" ht="15.75" customHeight="1">
      <c r="A708" s="63"/>
    </row>
    <row r="709" ht="15.75" customHeight="1">
      <c r="A709" s="63"/>
    </row>
    <row r="710" ht="15.75" customHeight="1">
      <c r="A710" s="63"/>
    </row>
    <row r="711" ht="15.75" customHeight="1">
      <c r="A711" s="63"/>
    </row>
    <row r="712" ht="15.75" customHeight="1">
      <c r="A712" s="63"/>
    </row>
    <row r="713" ht="15.75" customHeight="1">
      <c r="A713" s="63"/>
    </row>
    <row r="714" ht="15.75" customHeight="1">
      <c r="A714" s="63"/>
    </row>
    <row r="715" ht="15.75" customHeight="1">
      <c r="A715" s="63"/>
    </row>
    <row r="716" ht="15.75" customHeight="1">
      <c r="A716" s="63"/>
    </row>
    <row r="717" ht="15.75" customHeight="1">
      <c r="A717" s="63"/>
    </row>
    <row r="718" ht="15.75" customHeight="1">
      <c r="A718" s="63"/>
    </row>
    <row r="719" ht="15.75" customHeight="1">
      <c r="A719" s="63"/>
    </row>
    <row r="720" ht="15.75" customHeight="1">
      <c r="A720" s="63"/>
    </row>
    <row r="721" ht="15.75" customHeight="1">
      <c r="A721" s="63"/>
    </row>
    <row r="722" ht="15.75" customHeight="1">
      <c r="A722" s="63"/>
    </row>
    <row r="723" ht="15.75" customHeight="1">
      <c r="A723" s="63"/>
    </row>
    <row r="724" ht="15.75" customHeight="1">
      <c r="A724" s="63"/>
    </row>
    <row r="725" ht="15.75" customHeight="1">
      <c r="A725" s="63"/>
    </row>
    <row r="726" ht="15.75" customHeight="1">
      <c r="A726" s="63"/>
    </row>
    <row r="727" ht="15.75" customHeight="1">
      <c r="A727" s="63"/>
    </row>
    <row r="728" ht="15.75" customHeight="1">
      <c r="A728" s="63"/>
    </row>
    <row r="729" ht="15.75" customHeight="1">
      <c r="A729" s="63"/>
    </row>
    <row r="730" ht="15.75" customHeight="1">
      <c r="A730" s="63"/>
    </row>
    <row r="731" ht="15.75" customHeight="1">
      <c r="A731" s="63"/>
    </row>
    <row r="732" ht="15.75" customHeight="1">
      <c r="A732" s="63"/>
    </row>
    <row r="733" ht="15.75" customHeight="1">
      <c r="A733" s="63"/>
    </row>
    <row r="734" ht="15.75" customHeight="1">
      <c r="A734" s="63"/>
    </row>
    <row r="735" ht="15.75" customHeight="1">
      <c r="A735" s="63"/>
    </row>
    <row r="736" ht="15.75" customHeight="1">
      <c r="A736" s="63"/>
    </row>
    <row r="737" ht="15.75" customHeight="1">
      <c r="A737" s="63"/>
    </row>
    <row r="738" ht="15.75" customHeight="1">
      <c r="A738" s="63"/>
    </row>
    <row r="739" ht="15.75" customHeight="1">
      <c r="A739" s="63"/>
    </row>
    <row r="740" ht="15.75" customHeight="1">
      <c r="A740" s="63"/>
    </row>
    <row r="741" ht="15.75" customHeight="1">
      <c r="A741" s="63"/>
    </row>
    <row r="742" ht="15.75" customHeight="1">
      <c r="A742" s="63"/>
    </row>
    <row r="743" ht="15.75" customHeight="1">
      <c r="A743" s="63"/>
    </row>
    <row r="744" ht="15.75" customHeight="1">
      <c r="A744" s="63"/>
    </row>
    <row r="745" ht="15.75" customHeight="1">
      <c r="A745" s="63"/>
    </row>
    <row r="746" ht="15.75" customHeight="1">
      <c r="A746" s="63"/>
    </row>
    <row r="747" ht="15.75" customHeight="1">
      <c r="A747" s="63"/>
    </row>
    <row r="748" ht="15.75" customHeight="1">
      <c r="A748" s="63"/>
    </row>
    <row r="749" ht="15.75" customHeight="1">
      <c r="A749" s="63"/>
    </row>
    <row r="750" ht="15.75" customHeight="1">
      <c r="A750" s="63"/>
    </row>
    <row r="751" ht="15.75" customHeight="1">
      <c r="A751" s="63"/>
    </row>
    <row r="752" ht="15.75" customHeight="1">
      <c r="A752" s="63"/>
    </row>
    <row r="753" ht="15.75" customHeight="1">
      <c r="A753" s="63"/>
    </row>
    <row r="754" ht="15.75" customHeight="1">
      <c r="A754" s="63"/>
    </row>
    <row r="755" ht="15.75" customHeight="1">
      <c r="A755" s="63"/>
    </row>
    <row r="756" ht="15.75" customHeight="1">
      <c r="A756" s="63"/>
    </row>
    <row r="757" ht="15.75" customHeight="1">
      <c r="A757" s="63"/>
    </row>
    <row r="758" ht="15.75" customHeight="1">
      <c r="A758" s="63"/>
    </row>
    <row r="759" ht="15.75" customHeight="1">
      <c r="A759" s="63"/>
    </row>
    <row r="760" ht="15.75" customHeight="1">
      <c r="A760" s="63"/>
    </row>
    <row r="761" ht="15.75" customHeight="1">
      <c r="A761" s="63"/>
    </row>
    <row r="762" ht="15.75" customHeight="1">
      <c r="A762" s="63"/>
    </row>
    <row r="763" ht="15.75" customHeight="1">
      <c r="A763" s="63"/>
    </row>
    <row r="764" ht="15.75" customHeight="1">
      <c r="A764" s="63"/>
    </row>
    <row r="765" ht="15.75" customHeight="1">
      <c r="A765" s="63"/>
    </row>
    <row r="766" ht="15.75" customHeight="1">
      <c r="A766" s="63"/>
    </row>
    <row r="767" ht="15.75" customHeight="1">
      <c r="A767" s="63"/>
    </row>
    <row r="768" ht="15.75" customHeight="1">
      <c r="A768" s="63"/>
    </row>
    <row r="769" ht="15.75" customHeight="1">
      <c r="A769" s="63"/>
    </row>
    <row r="770" ht="15.75" customHeight="1">
      <c r="A770" s="63"/>
    </row>
    <row r="771" ht="15.75" customHeight="1">
      <c r="A771" s="63"/>
    </row>
    <row r="772" ht="15.75" customHeight="1">
      <c r="A772" s="63"/>
    </row>
    <row r="773" ht="15.75" customHeight="1">
      <c r="A773" s="63"/>
    </row>
    <row r="774" ht="15.75" customHeight="1">
      <c r="A774" s="63"/>
    </row>
    <row r="775" ht="15.75" customHeight="1">
      <c r="A775" s="63"/>
    </row>
    <row r="776" ht="15.75" customHeight="1">
      <c r="A776" s="63"/>
    </row>
    <row r="777" ht="15.75" customHeight="1">
      <c r="A777" s="63"/>
    </row>
    <row r="778" ht="15.75" customHeight="1">
      <c r="A778" s="63"/>
    </row>
    <row r="779" ht="15.75" customHeight="1">
      <c r="A779" s="63"/>
    </row>
    <row r="780" ht="15.75" customHeight="1">
      <c r="A780" s="63"/>
    </row>
    <row r="781" ht="15.75" customHeight="1">
      <c r="A781" s="63"/>
    </row>
    <row r="782" ht="15.75" customHeight="1">
      <c r="A782" s="63"/>
    </row>
    <row r="783" ht="15.75" customHeight="1">
      <c r="A783" s="63"/>
    </row>
    <row r="784" ht="15.75" customHeight="1">
      <c r="A784" s="63"/>
    </row>
    <row r="785" ht="15.75" customHeight="1">
      <c r="A785" s="63"/>
    </row>
    <row r="786" ht="15.75" customHeight="1">
      <c r="A786" s="63"/>
    </row>
    <row r="787" ht="15.75" customHeight="1">
      <c r="A787" s="63"/>
    </row>
    <row r="788" ht="15.75" customHeight="1">
      <c r="A788" s="63"/>
    </row>
    <row r="789" ht="15.75" customHeight="1">
      <c r="A789" s="63"/>
    </row>
    <row r="790" ht="15.75" customHeight="1">
      <c r="A790" s="63"/>
    </row>
    <row r="791" ht="15.75" customHeight="1">
      <c r="A791" s="63"/>
    </row>
    <row r="792" ht="15.75" customHeight="1">
      <c r="A792" s="63"/>
    </row>
    <row r="793" ht="15.75" customHeight="1">
      <c r="A793" s="63"/>
    </row>
    <row r="794" ht="15.75" customHeight="1">
      <c r="A794" s="63"/>
    </row>
    <row r="795" ht="15.75" customHeight="1">
      <c r="A795" s="63"/>
    </row>
    <row r="796" ht="15.75" customHeight="1">
      <c r="A796" s="63"/>
    </row>
    <row r="797" ht="15.75" customHeight="1">
      <c r="A797" s="63"/>
    </row>
    <row r="798" ht="15.75" customHeight="1">
      <c r="A798" s="63"/>
    </row>
    <row r="799" ht="15.75" customHeight="1">
      <c r="A799" s="63"/>
    </row>
    <row r="800" ht="15.75" customHeight="1">
      <c r="A800" s="63"/>
    </row>
    <row r="801" ht="15.75" customHeight="1">
      <c r="A801" s="63"/>
    </row>
    <row r="802" ht="15.75" customHeight="1">
      <c r="A802" s="63"/>
    </row>
    <row r="803" ht="15.75" customHeight="1">
      <c r="A803" s="63"/>
    </row>
    <row r="804" ht="15.75" customHeight="1">
      <c r="A804" s="63"/>
    </row>
    <row r="805" ht="15.75" customHeight="1">
      <c r="A805" s="63"/>
    </row>
    <row r="806" ht="15.75" customHeight="1">
      <c r="A806" s="63"/>
    </row>
    <row r="807" ht="15.75" customHeight="1">
      <c r="A807" s="63"/>
    </row>
    <row r="808" ht="15.75" customHeight="1">
      <c r="A808" s="63"/>
    </row>
    <row r="809" ht="15.75" customHeight="1">
      <c r="A809" s="63"/>
    </row>
    <row r="810" ht="15.75" customHeight="1">
      <c r="A810" s="63"/>
    </row>
    <row r="811" ht="15.75" customHeight="1">
      <c r="A811" s="63"/>
    </row>
    <row r="812" ht="15.75" customHeight="1">
      <c r="A812" s="63"/>
    </row>
    <row r="813" ht="15.75" customHeight="1">
      <c r="A813" s="63"/>
    </row>
    <row r="814" ht="15.75" customHeight="1">
      <c r="A814" s="63"/>
    </row>
    <row r="815" ht="15.75" customHeight="1">
      <c r="A815" s="63"/>
    </row>
    <row r="816" ht="15.75" customHeight="1">
      <c r="A816" s="63"/>
    </row>
    <row r="817" ht="15.75" customHeight="1">
      <c r="A817" s="63"/>
    </row>
    <row r="818" ht="15.75" customHeight="1">
      <c r="A818" s="63"/>
    </row>
    <row r="819" ht="15.75" customHeight="1">
      <c r="A819" s="63"/>
    </row>
    <row r="820" ht="15.75" customHeight="1">
      <c r="A820" s="63"/>
    </row>
    <row r="821" ht="15.75" customHeight="1">
      <c r="A821" s="63"/>
    </row>
    <row r="822" ht="15.75" customHeight="1">
      <c r="A822" s="63"/>
    </row>
    <row r="823" ht="15.75" customHeight="1">
      <c r="A823" s="63"/>
    </row>
    <row r="824" ht="15.75" customHeight="1">
      <c r="A824" s="63"/>
    </row>
    <row r="825" ht="15.75" customHeight="1">
      <c r="A825" s="63"/>
    </row>
    <row r="826" ht="15.75" customHeight="1">
      <c r="A826" s="63"/>
    </row>
    <row r="827" ht="15.75" customHeight="1">
      <c r="A827" s="63"/>
    </row>
    <row r="828" ht="15.75" customHeight="1">
      <c r="A828" s="63"/>
    </row>
    <row r="829" ht="15.75" customHeight="1">
      <c r="A829" s="63"/>
    </row>
    <row r="830" ht="15.75" customHeight="1">
      <c r="A830" s="63"/>
    </row>
    <row r="831" ht="15.75" customHeight="1">
      <c r="A831" s="63"/>
    </row>
    <row r="832" ht="15.75" customHeight="1">
      <c r="A832" s="63"/>
    </row>
    <row r="833" ht="15.75" customHeight="1">
      <c r="A833" s="63"/>
    </row>
    <row r="834" ht="15.75" customHeight="1">
      <c r="A834" s="63"/>
    </row>
    <row r="835" ht="15.75" customHeight="1">
      <c r="A835" s="63"/>
    </row>
    <row r="836" ht="15.75" customHeight="1">
      <c r="A836" s="63"/>
    </row>
    <row r="837" ht="15.75" customHeight="1">
      <c r="A837" s="63"/>
    </row>
    <row r="838" ht="15.75" customHeight="1">
      <c r="A838" s="63"/>
    </row>
    <row r="839" ht="15.75" customHeight="1">
      <c r="A839" s="63"/>
    </row>
    <row r="840" ht="15.75" customHeight="1">
      <c r="A840" s="63"/>
    </row>
    <row r="841" ht="15.75" customHeight="1">
      <c r="A841" s="63"/>
    </row>
    <row r="842" ht="15.75" customHeight="1">
      <c r="A842" s="63"/>
    </row>
    <row r="843" ht="15.75" customHeight="1">
      <c r="A843" s="63"/>
    </row>
    <row r="844" ht="15.75" customHeight="1">
      <c r="A844" s="63"/>
    </row>
    <row r="845" ht="15.75" customHeight="1">
      <c r="A845" s="63"/>
    </row>
    <row r="846" ht="15.75" customHeight="1">
      <c r="A846" s="63"/>
    </row>
    <row r="847" ht="15.75" customHeight="1">
      <c r="A847" s="63"/>
    </row>
    <row r="848" ht="15.75" customHeight="1">
      <c r="A848" s="63"/>
    </row>
    <row r="849" ht="15.75" customHeight="1">
      <c r="A849" s="63"/>
    </row>
    <row r="850" ht="15.75" customHeight="1">
      <c r="A850" s="63"/>
    </row>
    <row r="851" ht="15.75" customHeight="1">
      <c r="A851" s="63"/>
    </row>
    <row r="852" ht="15.75" customHeight="1">
      <c r="A852" s="63"/>
    </row>
    <row r="853" ht="15.75" customHeight="1">
      <c r="A853" s="63"/>
    </row>
    <row r="854" ht="15.75" customHeight="1">
      <c r="A854" s="63"/>
    </row>
    <row r="855" ht="15.75" customHeight="1">
      <c r="A855" s="63"/>
    </row>
    <row r="856" ht="15.75" customHeight="1">
      <c r="A856" s="63"/>
    </row>
    <row r="857" ht="15.75" customHeight="1">
      <c r="A857" s="63"/>
    </row>
    <row r="858" ht="15.75" customHeight="1">
      <c r="A858" s="63"/>
    </row>
    <row r="859" ht="15.75" customHeight="1">
      <c r="A859" s="63"/>
    </row>
    <row r="860" ht="15.75" customHeight="1">
      <c r="A860" s="63"/>
    </row>
    <row r="861" ht="15.75" customHeight="1">
      <c r="A861" s="63"/>
    </row>
    <row r="862" ht="15.75" customHeight="1">
      <c r="A862" s="63"/>
    </row>
    <row r="863" ht="15.75" customHeight="1">
      <c r="A863" s="63"/>
    </row>
    <row r="864" ht="15.75" customHeight="1">
      <c r="A864" s="63"/>
    </row>
    <row r="865" ht="15.75" customHeight="1">
      <c r="A865" s="63"/>
    </row>
    <row r="866" ht="15.75" customHeight="1">
      <c r="A866" s="63"/>
    </row>
    <row r="867" ht="15.75" customHeight="1">
      <c r="A867" s="63"/>
    </row>
    <row r="868" ht="15.75" customHeight="1">
      <c r="A868" s="63"/>
    </row>
    <row r="869" ht="15.75" customHeight="1">
      <c r="A869" s="63"/>
    </row>
    <row r="870" ht="15.75" customHeight="1">
      <c r="A870" s="63"/>
    </row>
    <row r="871" ht="15.75" customHeight="1">
      <c r="A871" s="63"/>
    </row>
    <row r="872" ht="15.75" customHeight="1">
      <c r="A872" s="63"/>
    </row>
    <row r="873" ht="15.75" customHeight="1">
      <c r="A873" s="63"/>
    </row>
    <row r="874" ht="15.75" customHeight="1">
      <c r="A874" s="63"/>
    </row>
    <row r="875" ht="15.75" customHeight="1">
      <c r="A875" s="63"/>
    </row>
    <row r="876" ht="15.75" customHeight="1">
      <c r="A876" s="63"/>
    </row>
    <row r="877" ht="15.75" customHeight="1">
      <c r="A877" s="63"/>
    </row>
    <row r="878" ht="15.75" customHeight="1">
      <c r="A878" s="63"/>
    </row>
    <row r="879" ht="15.75" customHeight="1">
      <c r="A879" s="63"/>
    </row>
    <row r="880" ht="15.75" customHeight="1">
      <c r="A880" s="63"/>
    </row>
    <row r="881" ht="15.75" customHeight="1">
      <c r="A881" s="63"/>
    </row>
    <row r="882" ht="15.75" customHeight="1">
      <c r="A882" s="63"/>
    </row>
    <row r="883" ht="15.75" customHeight="1">
      <c r="A883" s="63"/>
    </row>
    <row r="884" ht="15.75" customHeight="1">
      <c r="A884" s="63"/>
    </row>
    <row r="885" ht="15.75" customHeight="1">
      <c r="A885" s="63"/>
    </row>
    <row r="886" ht="15.75" customHeight="1">
      <c r="A886" s="63"/>
    </row>
    <row r="887" ht="15.75" customHeight="1">
      <c r="A887" s="63"/>
    </row>
    <row r="888" ht="15.75" customHeight="1">
      <c r="A888" s="63"/>
    </row>
    <row r="889" ht="15.75" customHeight="1">
      <c r="A889" s="63"/>
    </row>
    <row r="890" ht="15.75" customHeight="1">
      <c r="A890" s="63"/>
    </row>
    <row r="891" ht="15.75" customHeight="1">
      <c r="A891" s="63"/>
    </row>
    <row r="892" ht="15.75" customHeight="1">
      <c r="A892" s="63"/>
    </row>
    <row r="893" ht="15.75" customHeight="1">
      <c r="A893" s="63"/>
    </row>
    <row r="894" ht="15.75" customHeight="1">
      <c r="A894" s="63"/>
    </row>
    <row r="895" ht="15.75" customHeight="1">
      <c r="A895" s="63"/>
    </row>
    <row r="896" ht="15.75" customHeight="1">
      <c r="A896" s="63"/>
    </row>
    <row r="897" ht="15.75" customHeight="1">
      <c r="A897" s="63"/>
    </row>
    <row r="898" ht="15.75" customHeight="1">
      <c r="A898" s="63"/>
    </row>
    <row r="899" ht="15.75" customHeight="1">
      <c r="A899" s="63"/>
    </row>
    <row r="900" ht="15.75" customHeight="1">
      <c r="A900" s="63"/>
    </row>
    <row r="901" ht="15.75" customHeight="1">
      <c r="A901" s="63"/>
    </row>
    <row r="902" ht="15.75" customHeight="1">
      <c r="A902" s="63"/>
    </row>
    <row r="903" ht="15.75" customHeight="1">
      <c r="A903" s="63"/>
    </row>
    <row r="904" ht="15.75" customHeight="1">
      <c r="A904" s="63"/>
    </row>
    <row r="905" ht="15.75" customHeight="1">
      <c r="A905" s="63"/>
    </row>
    <row r="906" ht="15.75" customHeight="1">
      <c r="A906" s="63"/>
    </row>
    <row r="907" ht="15.75" customHeight="1">
      <c r="A907" s="63"/>
    </row>
    <row r="908" ht="15.75" customHeight="1">
      <c r="A908" s="63"/>
    </row>
    <row r="909" ht="15.75" customHeight="1">
      <c r="A909" s="63"/>
    </row>
    <row r="910" ht="15.75" customHeight="1">
      <c r="A910" s="63"/>
    </row>
    <row r="911" ht="15.75" customHeight="1">
      <c r="A911" s="63"/>
    </row>
    <row r="912" ht="15.75" customHeight="1">
      <c r="A912" s="63"/>
    </row>
    <row r="913" ht="15.75" customHeight="1">
      <c r="A913" s="63"/>
    </row>
    <row r="914" ht="15.75" customHeight="1">
      <c r="A914" s="63"/>
    </row>
    <row r="915" ht="15.75" customHeight="1">
      <c r="A915" s="63"/>
    </row>
    <row r="916" ht="15.75" customHeight="1">
      <c r="A916" s="63"/>
    </row>
    <row r="917" ht="15.75" customHeight="1">
      <c r="A917" s="63"/>
    </row>
    <row r="918" ht="15.75" customHeight="1">
      <c r="A918" s="63"/>
    </row>
    <row r="919" ht="15.75" customHeight="1">
      <c r="A919" s="63"/>
    </row>
    <row r="920" ht="15.75" customHeight="1">
      <c r="A920" s="63"/>
    </row>
    <row r="921" ht="15.75" customHeight="1">
      <c r="A921" s="63"/>
    </row>
    <row r="922" ht="15.75" customHeight="1">
      <c r="A922" s="63"/>
    </row>
    <row r="923" ht="15.75" customHeight="1">
      <c r="A923" s="63"/>
    </row>
    <row r="924" ht="15.75" customHeight="1">
      <c r="A924" s="63"/>
    </row>
    <row r="925" ht="15.75" customHeight="1">
      <c r="A925" s="63"/>
    </row>
    <row r="926" ht="15.75" customHeight="1">
      <c r="A926" s="63"/>
    </row>
    <row r="927" ht="15.75" customHeight="1">
      <c r="A927" s="63"/>
    </row>
    <row r="928" ht="15.75" customHeight="1">
      <c r="A928" s="63"/>
    </row>
    <row r="929" ht="15.75" customHeight="1">
      <c r="A929" s="63"/>
    </row>
    <row r="930" ht="15.75" customHeight="1">
      <c r="A930" s="63"/>
    </row>
    <row r="931" ht="15.75" customHeight="1">
      <c r="A931" s="63"/>
    </row>
    <row r="932" ht="15.75" customHeight="1">
      <c r="A932" s="63"/>
    </row>
    <row r="933" ht="15.75" customHeight="1">
      <c r="A933" s="63"/>
    </row>
    <row r="934" ht="15.75" customHeight="1">
      <c r="A934" s="63"/>
    </row>
    <row r="935" ht="15.75" customHeight="1">
      <c r="A935" s="63"/>
    </row>
    <row r="936" ht="15.75" customHeight="1">
      <c r="A936" s="63"/>
    </row>
    <row r="937" ht="15.75" customHeight="1">
      <c r="A937" s="63"/>
    </row>
    <row r="938" ht="15.75" customHeight="1">
      <c r="A938" s="63"/>
    </row>
    <row r="939" ht="15.75" customHeight="1">
      <c r="A939" s="63"/>
    </row>
    <row r="940" ht="15.75" customHeight="1">
      <c r="A940" s="63"/>
    </row>
    <row r="941" ht="15.75" customHeight="1">
      <c r="A941" s="63"/>
    </row>
    <row r="942" ht="15.75" customHeight="1">
      <c r="A942" s="63"/>
    </row>
    <row r="943" ht="15.75" customHeight="1">
      <c r="A943" s="63"/>
    </row>
    <row r="944" ht="15.75" customHeight="1">
      <c r="A944" s="63"/>
    </row>
    <row r="945" ht="15.75" customHeight="1">
      <c r="A945" s="63"/>
    </row>
    <row r="946" ht="15.75" customHeight="1">
      <c r="A946" s="63"/>
    </row>
    <row r="947" ht="15.75" customHeight="1">
      <c r="A947" s="63"/>
    </row>
    <row r="948" ht="15.75" customHeight="1">
      <c r="A948" s="63"/>
    </row>
    <row r="949" ht="15.75" customHeight="1">
      <c r="A949" s="63"/>
    </row>
    <row r="950" ht="15.75" customHeight="1">
      <c r="A950" s="63"/>
    </row>
    <row r="951" ht="15.75" customHeight="1">
      <c r="A951" s="63"/>
    </row>
    <row r="952" ht="15.75" customHeight="1">
      <c r="A952" s="63"/>
    </row>
    <row r="953" ht="15.75" customHeight="1">
      <c r="A953" s="63"/>
    </row>
    <row r="954" ht="15.75" customHeight="1">
      <c r="A954" s="63"/>
    </row>
    <row r="955" ht="15.75" customHeight="1">
      <c r="A955" s="63"/>
    </row>
    <row r="956" ht="15.75" customHeight="1">
      <c r="A956" s="63"/>
    </row>
    <row r="957" ht="15.75" customHeight="1">
      <c r="A957" s="63"/>
    </row>
    <row r="958" ht="15.75" customHeight="1">
      <c r="A958" s="63"/>
    </row>
    <row r="959" ht="15.75" customHeight="1">
      <c r="A959" s="63"/>
    </row>
    <row r="960" ht="15.75" customHeight="1">
      <c r="A960" s="63"/>
    </row>
    <row r="961" ht="15.75" customHeight="1">
      <c r="A961" s="63"/>
    </row>
    <row r="962" ht="15.75" customHeight="1">
      <c r="A962" s="63"/>
    </row>
    <row r="963" ht="15.75" customHeight="1">
      <c r="A963" s="63"/>
    </row>
    <row r="964" ht="15.75" customHeight="1">
      <c r="A964" s="63"/>
    </row>
    <row r="965" ht="15.75" customHeight="1">
      <c r="A965" s="63"/>
    </row>
    <row r="966" ht="15.75" customHeight="1">
      <c r="A966" s="63"/>
    </row>
    <row r="967" ht="15.75" customHeight="1">
      <c r="A967" s="63"/>
    </row>
    <row r="968" ht="15.75" customHeight="1">
      <c r="A968" s="63"/>
    </row>
    <row r="969" ht="15.75" customHeight="1">
      <c r="A969" s="63"/>
    </row>
    <row r="970" ht="15.75" customHeight="1">
      <c r="A970" s="63"/>
    </row>
    <row r="971" ht="15.75" customHeight="1">
      <c r="A971" s="63"/>
    </row>
    <row r="972" ht="15.75" customHeight="1">
      <c r="A972" s="63"/>
    </row>
    <row r="973" ht="15.75" customHeight="1">
      <c r="A973" s="63"/>
    </row>
    <row r="974" ht="15.75" customHeight="1">
      <c r="A974" s="63"/>
    </row>
    <row r="975" ht="15.75" customHeight="1">
      <c r="A975" s="63"/>
    </row>
    <row r="976" ht="15.75" customHeight="1">
      <c r="A976" s="63"/>
    </row>
    <row r="977" ht="15.75" customHeight="1">
      <c r="A977" s="63"/>
    </row>
    <row r="978" ht="15.75" customHeight="1">
      <c r="A978" s="63"/>
    </row>
    <row r="979" ht="15.75" customHeight="1">
      <c r="A979" s="63"/>
    </row>
    <row r="980" ht="15.75" customHeight="1">
      <c r="A980" s="63"/>
    </row>
    <row r="981" ht="15.75" customHeight="1">
      <c r="A981" s="63"/>
    </row>
    <row r="982" ht="15.75" customHeight="1">
      <c r="A982" s="63"/>
    </row>
    <row r="983" ht="15.75" customHeight="1">
      <c r="A983" s="63"/>
    </row>
    <row r="984" ht="15.75" customHeight="1">
      <c r="A984" s="63"/>
    </row>
    <row r="985" ht="15.75" customHeight="1">
      <c r="A985" s="63"/>
    </row>
    <row r="986" ht="15.75" customHeight="1">
      <c r="A986" s="63"/>
    </row>
    <row r="987" ht="15.75" customHeight="1">
      <c r="A987" s="63"/>
    </row>
    <row r="988" ht="15.75" customHeight="1">
      <c r="A988" s="63"/>
    </row>
    <row r="989" ht="15.75" customHeight="1">
      <c r="A989" s="63"/>
    </row>
    <row r="990" ht="15.75" customHeight="1">
      <c r="A990" s="63"/>
    </row>
    <row r="991" ht="15.75" customHeight="1">
      <c r="A991" s="63"/>
    </row>
    <row r="992" ht="15.75" customHeight="1">
      <c r="A992" s="63"/>
    </row>
    <row r="993" ht="15.75" customHeight="1">
      <c r="A993" s="63"/>
    </row>
    <row r="994" ht="15.75" customHeight="1">
      <c r="A994" s="63"/>
    </row>
    <row r="995" ht="15.75" customHeight="1">
      <c r="A995" s="63"/>
    </row>
    <row r="996" ht="15.75" customHeight="1">
      <c r="A996" s="63"/>
    </row>
    <row r="997" ht="15.75" customHeight="1">
      <c r="A997" s="63"/>
    </row>
    <row r="998" ht="15.75" customHeight="1">
      <c r="A998" s="63"/>
    </row>
    <row r="999" ht="15.75" customHeight="1">
      <c r="A999" s="63"/>
    </row>
    <row r="1000" ht="15.75" customHeight="1">
      <c r="A1000" s="63"/>
    </row>
  </sheetData>
  <mergeCells count="3">
    <mergeCell ref="A2:F2"/>
    <mergeCell ref="A3:F3"/>
    <mergeCell ref="A1:F1"/>
  </mergeCells>
  <dataValidations>
    <dataValidation type="decimal" allowBlank="1" showErrorMessage="1" sqref="B28:F28 B31:F33 B36:F38 B43:F45 B52:F54 B57:F58 B62:F62">
      <formula1>-1.79769313486231E100</formula1>
      <formula2>1.79769313486231E100</formula2>
    </dataValidation>
    <dataValidation type="decimal" allowBlank="1" showErrorMessage="1" sqref="B11:F13 B15:F17">
      <formula1>0.0</formula1>
      <formula2>199.0</formula2>
    </dataValidation>
    <dataValidation type="decimal" allowBlank="1" showErrorMessage="1" sqref="D18">
      <formula1>0.0</formula1>
      <formula2>'Info General'!E30</formula2>
    </dataValidation>
    <dataValidation type="decimal" allowBlank="1" showInputMessage="1" showErrorMessage="1" prompt="El porcentaje (%) de crecimiento esperado de los pensionados y jubilados." sqref="B22:F22">
      <formula1>0.0</formula1>
      <formula2>100.0</formula2>
    </dataValidation>
    <dataValidation type="decimal" allowBlank="1" showErrorMessage="1" sqref="B10:F10 B14:F14">
      <formula1>0.0</formula1>
      <formula2>200.0</formula2>
    </dataValidation>
    <dataValidation type="decimal" allowBlank="1" showInputMessage="1" showErrorMessage="1" prompt="El monto de la reserva a la fecha de cierre del ejercicio solicitado." sqref="C40">
      <formula1>0.0</formula1>
      <formula2>'Info General'!E30</formula2>
    </dataValidation>
    <dataValidation type="decimal" allowBlank="1" showInputMessage="1" showErrorMessage="1" prompt="El monto de la reserva a la fecha de cierre del ejercicio solicitado." sqref="E40">
      <formula1>0.0</formula1>
      <formula2>'Info General'!E30</formula2>
    </dataValidation>
    <dataValidation type="decimal" allowBlank="1" showErrorMessage="1" sqref="E18">
      <formula1>0.0</formula1>
      <formula2>'Info General'!E30</formula2>
    </dataValidation>
    <dataValidation type="decimal" allowBlank="1" showInputMessage="1" showErrorMessage="1" prompt="Promedio de años de servicios de los trabajadores afiliados activos." sqref="B19:F19">
      <formula1>0.0</formula1>
      <formula2>100.0</formula2>
    </dataValidation>
    <dataValidation type="decimal" allowBlank="1" showInputMessage="1" showErrorMessage="1" prompt="El monto de la reserva a la fecha de cierre del ejercicio solicitado." sqref="F40">
      <formula1>0.0</formula1>
      <formula2>'Info General'!E30</formula2>
    </dataValidation>
    <dataValidation type="decimal" allowBlank="1" showErrorMessage="1" sqref="B18">
      <formula1>0.0</formula1>
      <formula2>'Info General'!E30</formula2>
    </dataValidation>
    <dataValidation type="decimal" allowBlank="1" showInputMessage="1" showErrorMessage="1" prompt="El valor presente de las contribuciones asociadas a los sueldos futuros de cotización de la generación actual." sqref="B48:F48">
      <formula1>0.0</formula1>
      <formula2>'Info General'!E16</formula2>
    </dataValidation>
    <dataValidation type="decimal" allowBlank="1" showErrorMessage="1" sqref="F18">
      <formula1>0.0</formula1>
      <formula2>'Info General'!E30</formula2>
    </dataValidation>
    <dataValidation type="decimal" allowBlank="1" showInputMessage="1" showErrorMessage="1" prompt="La esperanza de vida (en años) de los afiliados al plan. " sqref="B25:F25">
      <formula1>0.0</formula1>
      <formula2>199.0</formula2>
    </dataValidation>
    <dataValidation type="decimal" allowBlank="1" showInputMessage="1" showErrorMessage="1" prompt="El año en que el plan se encuentre en descapitalización." sqref="B61:F61">
      <formula1>1900.0</formula1>
      <formula2>2099.0</formula2>
    </dataValidation>
    <dataValidation type="decimal" allowBlank="1" showInputMessage="1" showErrorMessage="1" prompt="El año en que se elaboró el estudio actuarial más reciente." sqref="B65:F65">
      <formula1>1900.0</formula1>
      <formula2>2099.0</formula2>
    </dataValidation>
    <dataValidation type="decimal" allowBlank="1" showInputMessage="1" showErrorMessage="1" prompt="El porcentaje (%) de crecimiento esperado de los activos del plan." sqref="B23:F23">
      <formula1>0.0</formula1>
      <formula2>100.0</formula2>
    </dataValidation>
    <dataValidation type="decimal" allowBlank="1" showInputMessage="1" showErrorMessage="1" prompt="La aportación que realiza el ente público al plan de pensión como porcentaje (%) del salario." sqref="B20:F21">
      <formula1>0.0</formula1>
      <formula2>100.0</formula2>
    </dataValidation>
    <dataValidation type="decimal" allowBlank="1" showInputMessage="1" showErrorMessage="1" prompt="El monto de la reserva a la fecha de cierre del ejercicio solicitado." sqref="B40">
      <formula1>0.0</formula1>
      <formula2>'Info General'!E30</formula2>
    </dataValidation>
    <dataValidation type="decimal" allowBlank="1" showInputMessage="1" showErrorMessage="1" prompt="El monto de la reserva a la fecha de cierre del ejercicio solicitado." sqref="D40">
      <formula1>0.0</formula1>
      <formula2>'Info General'!E30</formula2>
    </dataValidation>
    <dataValidation type="decimal" allowBlank="1" showErrorMessage="1" sqref="C18">
      <formula1>0.0</formula1>
      <formula2>'Info General'!E30</formula2>
    </dataValidation>
    <dataValidation type="decimal" allowBlank="1" showInputMessage="1" showErrorMessage="1" prompt="El valor presente de las contribuciones asociadas a los sueldos futuros de cotización de generaciones futuras." sqref="B49:F49">
      <formula1>0.0</formula1>
      <formula2>'Info General'!E17</formula2>
    </dataValidation>
    <dataValidation type="decimal" allowBlank="1" showInputMessage="1" showErrorMessage="1" prompt="La edad (en años) a la que el afiliado puede tramitar su jubilación o pensión." sqref="B24:F24">
      <formula1>0.0</formula1>
      <formula2>199.0</formula2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58.43"/>
    <col customWidth="1" min="16" max="16" width="10.71"/>
    <col customWidth="1" min="17" max="17" width="12.71"/>
    <col customWidth="1" min="18" max="18" width="11.29"/>
    <col customWidth="1" min="19" max="19" width="10.71"/>
    <col customWidth="1" min="20" max="20" width="11.0"/>
    <col customWidth="1" min="21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s="30" t="s">
        <v>3293</v>
      </c>
      <c r="Q1" s="30" t="s">
        <v>3294</v>
      </c>
      <c r="R1" s="30" t="s">
        <v>3295</v>
      </c>
      <c r="S1" s="30" t="s">
        <v>3296</v>
      </c>
      <c r="T1" s="30" t="s">
        <v>3297</v>
      </c>
    </row>
    <row r="2">
      <c r="A2" t="str">
        <f t="shared" ref="A2:A52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8,1,0,0,0,0,0</v>
      </c>
      <c r="B2">
        <v>8.0</v>
      </c>
      <c r="C2">
        <v>1.0</v>
      </c>
      <c r="I2" t="s">
        <v>3265</v>
      </c>
      <c r="P2" s="48"/>
      <c r="Q2" s="48"/>
      <c r="R2" s="48"/>
      <c r="S2" s="48"/>
      <c r="T2" s="48"/>
    </row>
    <row r="3">
      <c r="A3" t="str">
        <f t="shared" si="1"/>
        <v>8,1,1,0,0,0,0</v>
      </c>
      <c r="B3">
        <v>8.0</v>
      </c>
      <c r="C3">
        <v>1.0</v>
      </c>
      <c r="D3">
        <v>1.0</v>
      </c>
      <c r="J3" t="s">
        <v>3266</v>
      </c>
      <c r="P3" s="48" t="str">
        <f>'Formato 8'!B6</f>
        <v/>
      </c>
      <c r="Q3" s="48" t="str">
        <f>'Formato 8'!C6</f>
        <v/>
      </c>
      <c r="R3" s="48" t="str">
        <f>'Formato 8'!D6</f>
        <v/>
      </c>
      <c r="S3" s="48" t="str">
        <f>'Formato 8'!E6</f>
        <v/>
      </c>
      <c r="T3" s="48" t="str">
        <f>'Formato 8'!F6</f>
        <v/>
      </c>
    </row>
    <row r="4">
      <c r="A4" t="str">
        <f t="shared" si="1"/>
        <v>8,1,2,0,0,0,0</v>
      </c>
      <c r="B4">
        <v>8.0</v>
      </c>
      <c r="C4">
        <v>1.0</v>
      </c>
      <c r="D4">
        <v>2.0</v>
      </c>
      <c r="J4" t="s">
        <v>3267</v>
      </c>
      <c r="P4" s="48" t="str">
        <f>'Formato 8'!B7</f>
        <v>NO APLICA</v>
      </c>
      <c r="Q4" s="48" t="str">
        <f>'Formato 8'!C7</f>
        <v/>
      </c>
      <c r="R4" s="48" t="str">
        <f>'Formato 8'!D7</f>
        <v/>
      </c>
      <c r="S4" s="48" t="str">
        <f>'Formato 8'!E7</f>
        <v/>
      </c>
      <c r="T4" s="48" t="str">
        <f>'Formato 8'!F7</f>
        <v/>
      </c>
    </row>
    <row r="5">
      <c r="A5" t="str">
        <f t="shared" si="1"/>
        <v>8,2,0,0,0,0,0</v>
      </c>
      <c r="B5">
        <v>8.0</v>
      </c>
      <c r="C5">
        <v>2.0</v>
      </c>
      <c r="I5" t="s">
        <v>3269</v>
      </c>
      <c r="P5" s="48"/>
      <c r="Q5" s="48"/>
      <c r="R5" s="48"/>
      <c r="S5" s="48"/>
      <c r="T5" s="48"/>
    </row>
    <row r="6">
      <c r="A6" t="str">
        <f t="shared" si="1"/>
        <v>8,2,1,0,0,0,0</v>
      </c>
      <c r="B6">
        <v>8.0</v>
      </c>
      <c r="C6">
        <v>2.0</v>
      </c>
      <c r="D6">
        <v>1.0</v>
      </c>
      <c r="J6" t="s">
        <v>3270</v>
      </c>
      <c r="P6" s="48" t="str">
        <f>'Formato 8'!B10</f>
        <v/>
      </c>
      <c r="Q6" s="48" t="str">
        <f>'Formato 8'!C10</f>
        <v/>
      </c>
      <c r="R6" s="48" t="str">
        <f>'Formato 8'!D10</f>
        <v/>
      </c>
      <c r="S6" s="48" t="str">
        <f>'Formato 8'!E10</f>
        <v/>
      </c>
      <c r="T6" s="48" t="str">
        <f>'Formato 8'!F10</f>
        <v/>
      </c>
    </row>
    <row r="7">
      <c r="A7" t="str">
        <f t="shared" si="1"/>
        <v>8,2,1,1,0,0,0</v>
      </c>
      <c r="B7">
        <v>8.0</v>
      </c>
      <c r="C7">
        <v>2.0</v>
      </c>
      <c r="D7">
        <v>1.0</v>
      </c>
      <c r="E7">
        <v>1.0</v>
      </c>
      <c r="K7" t="s">
        <v>3271</v>
      </c>
      <c r="P7" s="48" t="str">
        <f>'Formato 8'!B11</f>
        <v/>
      </c>
      <c r="Q7" s="48" t="str">
        <f>'Formato 8'!C11</f>
        <v/>
      </c>
      <c r="R7" s="48" t="str">
        <f>'Formato 8'!D11</f>
        <v/>
      </c>
      <c r="S7" s="48" t="str">
        <f>'Formato 8'!E11</f>
        <v/>
      </c>
      <c r="T7" s="48" t="str">
        <f>'Formato 8'!F11</f>
        <v/>
      </c>
    </row>
    <row r="8">
      <c r="A8" t="str">
        <f t="shared" si="1"/>
        <v>8,2,1,2,0,0,0</v>
      </c>
      <c r="B8">
        <v>8.0</v>
      </c>
      <c r="C8">
        <v>2.0</v>
      </c>
      <c r="D8">
        <v>1.0</v>
      </c>
      <c r="E8">
        <v>2.0</v>
      </c>
      <c r="K8" t="s">
        <v>3272</v>
      </c>
      <c r="P8" s="48" t="str">
        <f>'Formato 8'!B12</f>
        <v/>
      </c>
      <c r="Q8" s="48" t="str">
        <f>'Formato 8'!C12</f>
        <v/>
      </c>
      <c r="R8" s="48" t="str">
        <f>'Formato 8'!D12</f>
        <v/>
      </c>
      <c r="S8" s="48" t="str">
        <f>'Formato 8'!E12</f>
        <v/>
      </c>
      <c r="T8" s="48" t="str">
        <f>'Formato 8'!F12</f>
        <v/>
      </c>
    </row>
    <row r="9">
      <c r="A9" t="str">
        <f t="shared" si="1"/>
        <v>8,2,1,3,0,0,0</v>
      </c>
      <c r="B9">
        <v>8.0</v>
      </c>
      <c r="C9">
        <v>2.0</v>
      </c>
      <c r="D9">
        <v>1.0</v>
      </c>
      <c r="E9">
        <v>3.0</v>
      </c>
      <c r="K9" t="s">
        <v>3273</v>
      </c>
      <c r="P9" s="48" t="str">
        <f>'Formato 8'!B13</f>
        <v/>
      </c>
      <c r="Q9" s="48" t="str">
        <f>'Formato 8'!C13</f>
        <v/>
      </c>
      <c r="R9" s="48" t="str">
        <f>'Formato 8'!D13</f>
        <v/>
      </c>
      <c r="S9" s="48" t="str">
        <f>'Formato 8'!E13</f>
        <v/>
      </c>
      <c r="T9" s="48" t="str">
        <f>'Formato 8'!F13</f>
        <v/>
      </c>
    </row>
    <row r="10">
      <c r="A10" t="str">
        <f t="shared" si="1"/>
        <v>8,2,2,0,0,0,0</v>
      </c>
      <c r="B10">
        <v>8.0</v>
      </c>
      <c r="C10">
        <v>2.0</v>
      </c>
      <c r="D10">
        <v>2.0</v>
      </c>
      <c r="J10" t="s">
        <v>3274</v>
      </c>
      <c r="P10" s="48" t="str">
        <f>'Formato 8'!B14</f>
        <v/>
      </c>
      <c r="Q10" s="48" t="str">
        <f>'Formato 8'!C14</f>
        <v/>
      </c>
      <c r="R10" s="48" t="str">
        <f>'Formato 8'!D14</f>
        <v/>
      </c>
      <c r="S10" s="48" t="str">
        <f>'Formato 8'!E14</f>
        <v/>
      </c>
      <c r="T10" s="48" t="str">
        <f>'Formato 8'!F14</f>
        <v/>
      </c>
    </row>
    <row r="11">
      <c r="A11" t="str">
        <f t="shared" si="1"/>
        <v>8,2,2,1,0,0,0</v>
      </c>
      <c r="B11">
        <v>8.0</v>
      </c>
      <c r="C11">
        <v>2.0</v>
      </c>
      <c r="D11">
        <v>2.0</v>
      </c>
      <c r="E11">
        <v>1.0</v>
      </c>
      <c r="K11" t="s">
        <v>3271</v>
      </c>
      <c r="P11" s="48" t="str">
        <f>'Formato 8'!B15</f>
        <v/>
      </c>
      <c r="Q11" s="48" t="str">
        <f>'Formato 8'!C15</f>
        <v/>
      </c>
      <c r="R11" s="48" t="str">
        <f>'Formato 8'!D15</f>
        <v/>
      </c>
      <c r="S11" s="48" t="str">
        <f>'Formato 8'!E15</f>
        <v/>
      </c>
      <c r="T11" s="48" t="str">
        <f>'Formato 8'!F15</f>
        <v/>
      </c>
    </row>
    <row r="12">
      <c r="A12" t="str">
        <f t="shared" si="1"/>
        <v>8,2,2,2,0,0,0</v>
      </c>
      <c r="B12">
        <v>8.0</v>
      </c>
      <c r="C12">
        <v>2.0</v>
      </c>
      <c r="D12">
        <v>2.0</v>
      </c>
      <c r="E12">
        <v>2.0</v>
      </c>
      <c r="K12" t="s">
        <v>3272</v>
      </c>
      <c r="P12" s="48" t="str">
        <f>'Formato 8'!B16</f>
        <v/>
      </c>
      <c r="Q12" s="48" t="str">
        <f>'Formato 8'!C16</f>
        <v/>
      </c>
      <c r="R12" s="48" t="str">
        <f>'Formato 8'!D16</f>
        <v/>
      </c>
      <c r="S12" s="48" t="str">
        <f>'Formato 8'!E16</f>
        <v/>
      </c>
      <c r="T12" s="48" t="str">
        <f>'Formato 8'!F16</f>
        <v/>
      </c>
    </row>
    <row r="13">
      <c r="A13" t="str">
        <f t="shared" si="1"/>
        <v>8,2,2,3,0,0,0</v>
      </c>
      <c r="B13">
        <v>8.0</v>
      </c>
      <c r="C13">
        <v>2.0</v>
      </c>
      <c r="D13">
        <v>2.0</v>
      </c>
      <c r="E13">
        <v>3.0</v>
      </c>
      <c r="K13" t="s">
        <v>3273</v>
      </c>
      <c r="P13" s="48" t="str">
        <f>'Formato 8'!B17</f>
        <v/>
      </c>
      <c r="Q13" s="48" t="str">
        <f>'Formato 8'!C17</f>
        <v/>
      </c>
      <c r="R13" s="48" t="str">
        <f>'Formato 8'!D17</f>
        <v/>
      </c>
      <c r="S13" s="48" t="str">
        <f>'Formato 8'!E17</f>
        <v/>
      </c>
      <c r="T13" s="48" t="str">
        <f>'Formato 8'!F17</f>
        <v/>
      </c>
    </row>
    <row r="14">
      <c r="A14" t="str">
        <f t="shared" si="1"/>
        <v>8,2,3,0,0,0,0</v>
      </c>
      <c r="B14">
        <v>8.0</v>
      </c>
      <c r="C14">
        <v>2.0</v>
      </c>
      <c r="D14">
        <v>3.0</v>
      </c>
      <c r="J14" t="s">
        <v>3275</v>
      </c>
      <c r="P14" s="48" t="str">
        <f>'Formato 8'!B18</f>
        <v/>
      </c>
      <c r="Q14" s="48" t="str">
        <f>'Formato 8'!C18</f>
        <v/>
      </c>
      <c r="R14" s="48" t="str">
        <f>'Formato 8'!D18</f>
        <v/>
      </c>
      <c r="S14" s="48" t="str">
        <f>'Formato 8'!E18</f>
        <v/>
      </c>
      <c r="T14" s="48" t="str">
        <f>'Formato 8'!F18</f>
        <v/>
      </c>
    </row>
    <row r="15">
      <c r="A15" t="str">
        <f t="shared" si="1"/>
        <v>8,2,4,0,0,0,0</v>
      </c>
      <c r="B15">
        <v>8.0</v>
      </c>
      <c r="C15">
        <v>2.0</v>
      </c>
      <c r="D15">
        <v>4.0</v>
      </c>
      <c r="J15" t="s">
        <v>3276</v>
      </c>
      <c r="P15" s="48" t="str">
        <f>'Formato 8'!B19</f>
        <v/>
      </c>
      <c r="Q15" s="48" t="str">
        <f>'Formato 8'!C19</f>
        <v/>
      </c>
      <c r="R15" s="48" t="str">
        <f>'Formato 8'!D19</f>
        <v/>
      </c>
      <c r="S15" s="48" t="str">
        <f>'Formato 8'!E19</f>
        <v/>
      </c>
      <c r="T15" s="48" t="str">
        <f>'Formato 8'!F19</f>
        <v/>
      </c>
    </row>
    <row r="16">
      <c r="A16" t="str">
        <f t="shared" si="1"/>
        <v>8,2,5,0,0,0,0</v>
      </c>
      <c r="B16">
        <v>8.0</v>
      </c>
      <c r="C16">
        <v>2.0</v>
      </c>
      <c r="D16">
        <v>5.0</v>
      </c>
      <c r="J16" t="s">
        <v>3277</v>
      </c>
      <c r="P16" s="48" t="str">
        <f>'Formato 8'!B20</f>
        <v/>
      </c>
      <c r="Q16" s="48" t="str">
        <f>'Formato 8'!C20</f>
        <v/>
      </c>
      <c r="R16" s="48" t="str">
        <f>'Formato 8'!D20</f>
        <v/>
      </c>
      <c r="S16" s="48" t="str">
        <f>'Formato 8'!E20</f>
        <v/>
      </c>
      <c r="T16" s="48" t="str">
        <f>'Formato 8'!F20</f>
        <v/>
      </c>
    </row>
    <row r="17">
      <c r="A17" t="str">
        <f t="shared" si="1"/>
        <v>8,2,6,0,0,0,0</v>
      </c>
      <c r="B17">
        <v>8.0</v>
      </c>
      <c r="C17">
        <v>2.0</v>
      </c>
      <c r="D17">
        <v>6.0</v>
      </c>
      <c r="J17" t="s">
        <v>3278</v>
      </c>
      <c r="P17" s="48" t="str">
        <f>'Formato 8'!B21</f>
        <v/>
      </c>
      <c r="Q17" s="48" t="str">
        <f>'Formato 8'!C21</f>
        <v/>
      </c>
      <c r="R17" s="48" t="str">
        <f>'Formato 8'!D21</f>
        <v/>
      </c>
      <c r="S17" s="48" t="str">
        <f>'Formato 8'!E21</f>
        <v/>
      </c>
      <c r="T17" s="48" t="str">
        <f>'Formato 8'!F21</f>
        <v/>
      </c>
    </row>
    <row r="18">
      <c r="A18" t="str">
        <f t="shared" si="1"/>
        <v>8,2,7,0,0,0,0</v>
      </c>
      <c r="B18">
        <v>8.0</v>
      </c>
      <c r="C18">
        <v>2.0</v>
      </c>
      <c r="D18">
        <v>7.0</v>
      </c>
      <c r="J18" t="s">
        <v>3279</v>
      </c>
      <c r="P18" s="48" t="str">
        <f>'Formato 8'!B22</f>
        <v/>
      </c>
      <c r="Q18" s="48" t="str">
        <f>'Formato 8'!C22</f>
        <v/>
      </c>
      <c r="R18" s="48" t="str">
        <f>'Formato 8'!D22</f>
        <v/>
      </c>
      <c r="S18" s="48" t="str">
        <f>'Formato 8'!E22</f>
        <v/>
      </c>
      <c r="T18" s="48" t="str">
        <f>'Formato 8'!F22</f>
        <v/>
      </c>
    </row>
    <row r="19">
      <c r="A19" t="str">
        <f t="shared" si="1"/>
        <v>8,2,8,0,0,0,0</v>
      </c>
      <c r="B19">
        <v>8.0</v>
      </c>
      <c r="C19">
        <v>2.0</v>
      </c>
      <c r="D19">
        <v>8.0</v>
      </c>
      <c r="J19" t="s">
        <v>3280</v>
      </c>
      <c r="P19" s="48" t="str">
        <f>'Formato 8'!B23</f>
        <v/>
      </c>
      <c r="Q19" s="48" t="str">
        <f>'Formato 8'!C23</f>
        <v/>
      </c>
      <c r="R19" s="48" t="str">
        <f>'Formato 8'!D23</f>
        <v/>
      </c>
      <c r="S19" s="48" t="str">
        <f>'Formato 8'!E23</f>
        <v/>
      </c>
      <c r="T19" s="48" t="str">
        <f>'Formato 8'!F23</f>
        <v/>
      </c>
    </row>
    <row r="20">
      <c r="A20" t="str">
        <f t="shared" si="1"/>
        <v>8,2,9,0,0,0,0</v>
      </c>
      <c r="B20">
        <v>8.0</v>
      </c>
      <c r="C20">
        <v>2.0</v>
      </c>
      <c r="D20">
        <v>9.0</v>
      </c>
      <c r="J20" t="s">
        <v>3281</v>
      </c>
      <c r="P20" s="48" t="str">
        <f>'Formato 8'!B24</f>
        <v/>
      </c>
      <c r="Q20" s="48" t="str">
        <f>'Formato 8'!C24</f>
        <v/>
      </c>
      <c r="R20" s="48" t="str">
        <f>'Formato 8'!D24</f>
        <v/>
      </c>
      <c r="S20" s="48" t="str">
        <f>'Formato 8'!E24</f>
        <v/>
      </c>
      <c r="T20" s="48" t="str">
        <f>'Formato 8'!F24</f>
        <v/>
      </c>
    </row>
    <row r="21" ht="15.75" customHeight="1">
      <c r="A21" t="str">
        <f t="shared" si="1"/>
        <v>8,2,10,0,0,0,0</v>
      </c>
      <c r="B21">
        <v>8.0</v>
      </c>
      <c r="C21">
        <v>2.0</v>
      </c>
      <c r="D21">
        <v>10.0</v>
      </c>
      <c r="J21" t="s">
        <v>3282</v>
      </c>
      <c r="P21" s="48" t="str">
        <f>'Formato 8'!B25</f>
        <v/>
      </c>
      <c r="Q21" s="48" t="str">
        <f>'Formato 8'!C25</f>
        <v/>
      </c>
      <c r="R21" s="48" t="str">
        <f>'Formato 8'!D25</f>
        <v/>
      </c>
      <c r="S21" s="48" t="str">
        <f>'Formato 8'!E25</f>
        <v/>
      </c>
      <c r="T21" s="48" t="str">
        <f>'Formato 8'!F25</f>
        <v/>
      </c>
    </row>
    <row r="22" ht="15.75" customHeight="1">
      <c r="A22" t="str">
        <f t="shared" si="1"/>
        <v>8,3,0,0,0,0,0</v>
      </c>
      <c r="B22">
        <v>8.0</v>
      </c>
      <c r="C22">
        <v>3.0</v>
      </c>
      <c r="I22" t="s">
        <v>3283</v>
      </c>
      <c r="P22" s="48"/>
      <c r="Q22" s="48"/>
      <c r="R22" s="48"/>
      <c r="S22" s="48"/>
      <c r="T22" s="48"/>
    </row>
    <row r="23" ht="15.75" customHeight="1">
      <c r="A23" t="str">
        <f t="shared" si="1"/>
        <v>8,3,1,0,0,0,0</v>
      </c>
      <c r="B23">
        <v>8.0</v>
      </c>
      <c r="C23">
        <v>3.0</v>
      </c>
      <c r="D23">
        <v>1.0</v>
      </c>
      <c r="J23" t="s">
        <v>3284</v>
      </c>
      <c r="P23" s="48" t="str">
        <f>'Formato 8'!B28</f>
        <v/>
      </c>
      <c r="Q23" s="48" t="str">
        <f>'Formato 8'!C28</f>
        <v/>
      </c>
      <c r="R23" s="48" t="str">
        <f>'Formato 8'!D28</f>
        <v/>
      </c>
      <c r="S23" s="48" t="str">
        <f>'Formato 8'!E28</f>
        <v/>
      </c>
      <c r="T23" s="48" t="str">
        <f>'Formato 8'!F28</f>
        <v/>
      </c>
    </row>
    <row r="24" ht="15.75" customHeight="1">
      <c r="A24" t="str">
        <f t="shared" si="1"/>
        <v>8,4,0,0,0,0,0</v>
      </c>
      <c r="B24">
        <v>8.0</v>
      </c>
      <c r="C24">
        <v>4.0</v>
      </c>
      <c r="I24" t="s">
        <v>3285</v>
      </c>
      <c r="P24" s="48"/>
      <c r="Q24" s="48"/>
      <c r="R24" s="48"/>
      <c r="S24" s="48"/>
      <c r="T24" s="48"/>
    </row>
    <row r="25" ht="15.75" customHeight="1">
      <c r="A25" t="str">
        <f t="shared" si="1"/>
        <v>8,4,1,0,0,0,0</v>
      </c>
      <c r="B25">
        <v>8.0</v>
      </c>
      <c r="C25">
        <v>4.0</v>
      </c>
      <c r="D25">
        <v>1.0</v>
      </c>
      <c r="J25" t="s">
        <v>3270</v>
      </c>
      <c r="P25" s="48" t="str">
        <f>'Formato 8'!B31</f>
        <v/>
      </c>
      <c r="Q25" s="48" t="str">
        <f>'Formato 8'!C31</f>
        <v/>
      </c>
      <c r="R25" s="48" t="str">
        <f>'Formato 8'!D31</f>
        <v/>
      </c>
      <c r="S25" s="48" t="str">
        <f>'Formato 8'!E31</f>
        <v/>
      </c>
      <c r="T25" s="48" t="str">
        <f>'Formato 8'!F31</f>
        <v/>
      </c>
    </row>
    <row r="26" ht="15.75" customHeight="1">
      <c r="A26" t="str">
        <f t="shared" si="1"/>
        <v>8,4,2,0,0,0,0</v>
      </c>
      <c r="B26">
        <v>8.0</v>
      </c>
      <c r="C26">
        <v>4.0</v>
      </c>
      <c r="D26">
        <v>2.0</v>
      </c>
      <c r="J26" t="s">
        <v>3274</v>
      </c>
      <c r="P26" s="48" t="str">
        <f>'Formato 8'!B32</f>
        <v/>
      </c>
      <c r="Q26" s="48" t="str">
        <f>'Formato 8'!C32</f>
        <v/>
      </c>
      <c r="R26" s="48" t="str">
        <f>'Formato 8'!D32</f>
        <v/>
      </c>
      <c r="S26" s="48" t="str">
        <f>'Formato 8'!E32</f>
        <v/>
      </c>
      <c r="T26" s="48" t="str">
        <f>'Formato 8'!F32</f>
        <v/>
      </c>
    </row>
    <row r="27" ht="15.75" customHeight="1">
      <c r="A27" t="str">
        <f t="shared" si="1"/>
        <v>8,4,3,0,0,0,0</v>
      </c>
      <c r="B27">
        <v>8.0</v>
      </c>
      <c r="C27">
        <v>4.0</v>
      </c>
      <c r="D27">
        <v>3.0</v>
      </c>
      <c r="J27" t="s">
        <v>3286</v>
      </c>
      <c r="P27" s="48" t="str">
        <f>'Formato 8'!B33</f>
        <v/>
      </c>
      <c r="Q27" s="48" t="str">
        <f>'Formato 8'!C33</f>
        <v/>
      </c>
      <c r="R27" s="48" t="str">
        <f>'Formato 8'!D33</f>
        <v/>
      </c>
      <c r="S27" s="48" t="str">
        <f>'Formato 8'!E33</f>
        <v/>
      </c>
      <c r="T27" s="48" t="str">
        <f>'Formato 8'!F33</f>
        <v/>
      </c>
    </row>
    <row r="28" ht="15.75" customHeight="1">
      <c r="A28" t="str">
        <f t="shared" si="1"/>
        <v>8,5,0,0,0,0,0</v>
      </c>
      <c r="B28">
        <v>8.0</v>
      </c>
      <c r="C28">
        <v>5.0</v>
      </c>
      <c r="I28" t="s">
        <v>3288</v>
      </c>
      <c r="P28" s="48"/>
      <c r="Q28" s="48"/>
      <c r="R28" s="48"/>
      <c r="S28" s="48"/>
      <c r="T28" s="48"/>
    </row>
    <row r="29" ht="15.75" customHeight="1">
      <c r="A29" t="str">
        <f t="shared" si="1"/>
        <v>8,5,1,0,0,0,0</v>
      </c>
      <c r="B29">
        <v>8.0</v>
      </c>
      <c r="C29">
        <v>5.0</v>
      </c>
      <c r="D29">
        <v>1.0</v>
      </c>
      <c r="J29" t="s">
        <v>3289</v>
      </c>
      <c r="P29" s="48" t="str">
        <f>'Formato 8'!B36</f>
        <v/>
      </c>
      <c r="Q29" s="48" t="str">
        <f>'Formato 8'!C36</f>
        <v/>
      </c>
      <c r="R29" s="48" t="str">
        <f>'Formato 8'!D36</f>
        <v/>
      </c>
      <c r="S29" s="48" t="str">
        <f>'Formato 8'!E36</f>
        <v/>
      </c>
      <c r="T29" s="48" t="str">
        <f>'Formato 8'!F36</f>
        <v/>
      </c>
    </row>
    <row r="30" ht="15.75" customHeight="1">
      <c r="A30" t="str">
        <f t="shared" si="1"/>
        <v>8,5,2,0,0,0,0</v>
      </c>
      <c r="B30">
        <v>8.0</v>
      </c>
      <c r="C30">
        <v>5.0</v>
      </c>
      <c r="D30">
        <v>2.0</v>
      </c>
      <c r="J30" t="s">
        <v>3290</v>
      </c>
      <c r="P30" s="48" t="str">
        <f>'Formato 8'!B37</f>
        <v/>
      </c>
      <c r="Q30" s="48" t="str">
        <f>'Formato 8'!C37</f>
        <v/>
      </c>
      <c r="R30" s="48" t="str">
        <f>'Formato 8'!D37</f>
        <v/>
      </c>
      <c r="S30" s="48" t="str">
        <f>'Formato 8'!E37</f>
        <v/>
      </c>
      <c r="T30" s="48" t="str">
        <f>'Formato 8'!F37</f>
        <v/>
      </c>
    </row>
    <row r="31" ht="15.75" customHeight="1">
      <c r="A31" t="str">
        <f t="shared" si="1"/>
        <v>8,5,3,0,0,0,0</v>
      </c>
      <c r="B31">
        <v>8.0</v>
      </c>
      <c r="C31">
        <v>5.0</v>
      </c>
      <c r="D31">
        <v>3.0</v>
      </c>
      <c r="J31" t="s">
        <v>3291</v>
      </c>
      <c r="P31" s="48" t="str">
        <f>'Formato 8'!B38</f>
        <v/>
      </c>
      <c r="Q31" s="48" t="str">
        <f>'Formato 8'!C38</f>
        <v/>
      </c>
      <c r="R31" s="48" t="str">
        <f>'Formato 8'!D38</f>
        <v/>
      </c>
      <c r="S31" s="48" t="str">
        <f>'Formato 8'!E38</f>
        <v/>
      </c>
      <c r="T31" s="48" t="str">
        <f>'Formato 8'!F38</f>
        <v/>
      </c>
    </row>
    <row r="32" ht="15.75" customHeight="1">
      <c r="A32" t="str">
        <f t="shared" si="1"/>
        <v>8,6,0,0,0,0,0</v>
      </c>
      <c r="B32">
        <v>8.0</v>
      </c>
      <c r="C32">
        <v>6.0</v>
      </c>
      <c r="I32" t="s">
        <v>3292</v>
      </c>
      <c r="P32" s="48" t="str">
        <f>'Formato 8'!B40</f>
        <v/>
      </c>
      <c r="Q32" s="48" t="str">
        <f>'Formato 8'!C40</f>
        <v/>
      </c>
      <c r="R32" s="48" t="str">
        <f>'Formato 8'!D40</f>
        <v/>
      </c>
      <c r="S32" s="48" t="str">
        <f>'Formato 8'!E40</f>
        <v/>
      </c>
      <c r="T32" s="48" t="str">
        <f>'Formato 8'!F40</f>
        <v/>
      </c>
    </row>
    <row r="33" ht="15.75" customHeight="1">
      <c r="A33" t="str">
        <f t="shared" si="1"/>
        <v>8,7,0,0,0,0,0</v>
      </c>
      <c r="B33">
        <v>8.0</v>
      </c>
      <c r="C33">
        <v>7.0</v>
      </c>
      <c r="I33" t="s">
        <v>3298</v>
      </c>
      <c r="P33" s="48"/>
      <c r="Q33" s="48"/>
      <c r="R33" s="48"/>
      <c r="S33" s="48"/>
      <c r="T33" s="48"/>
    </row>
    <row r="34" ht="15.75" customHeight="1">
      <c r="A34" t="str">
        <f t="shared" si="1"/>
        <v>8,7,1,0,0,0,0</v>
      </c>
      <c r="B34">
        <v>8.0</v>
      </c>
      <c r="C34">
        <v>7.0</v>
      </c>
      <c r="D34">
        <v>1.0</v>
      </c>
      <c r="J34" t="s">
        <v>3299</v>
      </c>
      <c r="P34" s="48" t="str">
        <f>'Formato 8'!B43</f>
        <v/>
      </c>
      <c r="Q34" s="48" t="str">
        <f>'Formato 8'!C43</f>
        <v/>
      </c>
      <c r="R34" s="48" t="str">
        <f>'Formato 8'!D43</f>
        <v/>
      </c>
      <c r="S34" s="48" t="str">
        <f>'Formato 8'!E43</f>
        <v/>
      </c>
      <c r="T34" s="48" t="str">
        <f>'Formato 8'!F43</f>
        <v/>
      </c>
    </row>
    <row r="35" ht="15.75" customHeight="1">
      <c r="A35" t="str">
        <f t="shared" si="1"/>
        <v>8,7,2,0,0,0,0</v>
      </c>
      <c r="B35">
        <v>8.0</v>
      </c>
      <c r="C35">
        <v>7.0</v>
      </c>
      <c r="D35">
        <v>2.0</v>
      </c>
      <c r="J35" t="s">
        <v>3300</v>
      </c>
      <c r="P35" s="48" t="str">
        <f>'Formato 8'!B44</f>
        <v/>
      </c>
      <c r="Q35" s="48" t="str">
        <f>'Formato 8'!C44</f>
        <v/>
      </c>
      <c r="R35" s="48" t="str">
        <f>'Formato 8'!D44</f>
        <v/>
      </c>
      <c r="S35" s="48" t="str">
        <f>'Formato 8'!E44</f>
        <v/>
      </c>
      <c r="T35" s="48" t="str">
        <f>'Formato 8'!F44</f>
        <v/>
      </c>
    </row>
    <row r="36" ht="15.75" customHeight="1">
      <c r="A36" t="str">
        <f t="shared" si="1"/>
        <v>8,7,3,0,0,0,0</v>
      </c>
      <c r="B36">
        <v>8.0</v>
      </c>
      <c r="C36">
        <v>7.0</v>
      </c>
      <c r="D36">
        <v>3.0</v>
      </c>
      <c r="J36" t="s">
        <v>3301</v>
      </c>
      <c r="P36" s="48" t="str">
        <f>'Formato 8'!B45</f>
        <v/>
      </c>
      <c r="Q36" s="48" t="str">
        <f>'Formato 8'!C45</f>
        <v/>
      </c>
      <c r="R36" s="48" t="str">
        <f>'Formato 8'!D45</f>
        <v/>
      </c>
      <c r="S36" s="48" t="str">
        <f>'Formato 8'!E45</f>
        <v/>
      </c>
      <c r="T36" s="48" t="str">
        <f>'Formato 8'!F45</f>
        <v/>
      </c>
    </row>
    <row r="37" ht="15.75" customHeight="1">
      <c r="A37" t="str">
        <f t="shared" si="1"/>
        <v>8,8,0,0,0,0,0</v>
      </c>
      <c r="B37">
        <v>8.0</v>
      </c>
      <c r="C37">
        <v>8.0</v>
      </c>
      <c r="I37" t="s">
        <v>3302</v>
      </c>
      <c r="P37" s="48"/>
      <c r="Q37" s="48"/>
      <c r="R37" s="48"/>
      <c r="S37" s="48"/>
      <c r="T37" s="48"/>
    </row>
    <row r="38" ht="15.75" customHeight="1">
      <c r="A38" t="str">
        <f t="shared" si="1"/>
        <v>8,8,1,0,0,0,0</v>
      </c>
      <c r="B38">
        <v>8.0</v>
      </c>
      <c r="C38">
        <v>8.0</v>
      </c>
      <c r="D38">
        <v>1.0</v>
      </c>
      <c r="J38" t="s">
        <v>3300</v>
      </c>
      <c r="P38" s="48" t="str">
        <f>'Formato 8'!B48</f>
        <v/>
      </c>
      <c r="Q38" s="48" t="str">
        <f>'Formato 8'!C48</f>
        <v/>
      </c>
      <c r="R38" s="48" t="str">
        <f>'Formato 8'!D48</f>
        <v/>
      </c>
      <c r="S38" s="48" t="str">
        <f>'Formato 8'!E48</f>
        <v/>
      </c>
      <c r="T38" s="48" t="str">
        <f>'Formato 8'!F48</f>
        <v/>
      </c>
    </row>
    <row r="39" ht="15.75" customHeight="1">
      <c r="A39" t="str">
        <f t="shared" si="1"/>
        <v>8,8,2,0,0,0,0</v>
      </c>
      <c r="B39">
        <v>8.0</v>
      </c>
      <c r="C39">
        <v>8.0</v>
      </c>
      <c r="D39">
        <v>2.0</v>
      </c>
      <c r="J39" t="s">
        <v>3301</v>
      </c>
      <c r="P39" s="48" t="str">
        <f>'Formato 8'!B49</f>
        <v/>
      </c>
      <c r="Q39" s="48" t="str">
        <f>'Formato 8'!C49</f>
        <v/>
      </c>
      <c r="R39" s="48" t="str">
        <f>'Formato 8'!D49</f>
        <v/>
      </c>
      <c r="S39" s="48" t="str">
        <f>'Formato 8'!E49</f>
        <v/>
      </c>
      <c r="T39" s="48" t="str">
        <f>'Formato 8'!F49</f>
        <v/>
      </c>
    </row>
    <row r="40" ht="15.75" customHeight="1">
      <c r="A40" t="str">
        <f t="shared" si="1"/>
        <v>8,9,0,0,0,0,0</v>
      </c>
      <c r="B40">
        <v>8.0</v>
      </c>
      <c r="C40">
        <v>9.0</v>
      </c>
      <c r="I40" t="s">
        <v>3303</v>
      </c>
      <c r="P40" s="48"/>
      <c r="Q40" s="48"/>
      <c r="R40" s="48"/>
      <c r="S40" s="48"/>
      <c r="T40" s="48"/>
    </row>
    <row r="41" ht="15.75" customHeight="1">
      <c r="A41" t="str">
        <f t="shared" si="1"/>
        <v>8,9,1,0,0,0,0</v>
      </c>
      <c r="B41">
        <v>8.0</v>
      </c>
      <c r="C41">
        <v>9.0</v>
      </c>
      <c r="D41">
        <v>1.0</v>
      </c>
      <c r="J41" t="s">
        <v>3300</v>
      </c>
      <c r="P41" s="48" t="str">
        <f>'Formato 8'!B52</f>
        <v/>
      </c>
      <c r="Q41" s="48" t="str">
        <f>'Formato 8'!C52</f>
        <v/>
      </c>
      <c r="R41" s="48" t="str">
        <f>'Formato 8'!D52</f>
        <v/>
      </c>
      <c r="S41" s="48" t="str">
        <f>'Formato 8'!E52</f>
        <v/>
      </c>
      <c r="T41" s="48" t="str">
        <f>'Formato 8'!F52</f>
        <v/>
      </c>
    </row>
    <row r="42" ht="15.75" customHeight="1">
      <c r="A42" t="str">
        <f t="shared" si="1"/>
        <v>8,9,2,0,0,0,0</v>
      </c>
      <c r="B42">
        <v>8.0</v>
      </c>
      <c r="C42">
        <v>9.0</v>
      </c>
      <c r="D42">
        <v>2.0</v>
      </c>
      <c r="J42" t="s">
        <v>3301</v>
      </c>
      <c r="P42" s="48" t="str">
        <f>'Formato 8'!B53</f>
        <v/>
      </c>
      <c r="Q42" s="48" t="str">
        <f>'Formato 8'!C53</f>
        <v/>
      </c>
      <c r="R42" s="48" t="str">
        <f>'Formato 8'!D53</f>
        <v/>
      </c>
      <c r="S42" s="48" t="str">
        <f>'Formato 8'!E53</f>
        <v/>
      </c>
      <c r="T42" s="48" t="str">
        <f>'Formato 8'!F53</f>
        <v/>
      </c>
    </row>
    <row r="43" ht="15.75" customHeight="1">
      <c r="A43" t="str">
        <f t="shared" si="1"/>
        <v>8,9,3,0,0,0,0</v>
      </c>
      <c r="B43">
        <v>8.0</v>
      </c>
      <c r="C43">
        <v>9.0</v>
      </c>
      <c r="D43">
        <v>3.0</v>
      </c>
      <c r="J43" t="s">
        <v>3304</v>
      </c>
      <c r="P43" s="48" t="str">
        <f>'Formato 8'!B54</f>
        <v/>
      </c>
      <c r="Q43" s="48" t="str">
        <f>'Formato 8'!C54</f>
        <v/>
      </c>
      <c r="R43" s="48" t="str">
        <f>'Formato 8'!D54</f>
        <v/>
      </c>
      <c r="S43" s="48" t="str">
        <f>'Formato 8'!E54</f>
        <v/>
      </c>
      <c r="T43" s="48" t="str">
        <f>'Formato 8'!F54</f>
        <v/>
      </c>
    </row>
    <row r="44" ht="15.75" customHeight="1">
      <c r="A44" t="str">
        <f t="shared" si="1"/>
        <v>8,10,0,0,0,0,0</v>
      </c>
      <c r="B44">
        <v>8.0</v>
      </c>
      <c r="C44">
        <v>10.0</v>
      </c>
      <c r="I44" t="s">
        <v>3305</v>
      </c>
      <c r="P44" s="48"/>
      <c r="Q44" s="48"/>
      <c r="R44" s="48"/>
      <c r="S44" s="48"/>
      <c r="T44" s="48"/>
    </row>
    <row r="45" ht="15.75" customHeight="1">
      <c r="A45" t="str">
        <f t="shared" si="1"/>
        <v>8,10,1,0,0,0,0</v>
      </c>
      <c r="B45">
        <v>8.0</v>
      </c>
      <c r="C45">
        <v>10.0</v>
      </c>
      <c r="D45">
        <v>1.0</v>
      </c>
      <c r="J45" t="s">
        <v>3300</v>
      </c>
      <c r="P45" s="48" t="str">
        <f>'Formato 8'!B57</f>
        <v/>
      </c>
      <c r="Q45" s="48" t="str">
        <f>'Formato 8'!C57</f>
        <v/>
      </c>
      <c r="R45" s="48" t="str">
        <f>'Formato 8'!D57</f>
        <v/>
      </c>
      <c r="S45" s="48" t="str">
        <f>'Formato 8'!E57</f>
        <v/>
      </c>
      <c r="T45" s="48" t="str">
        <f>'Formato 8'!F57</f>
        <v/>
      </c>
    </row>
    <row r="46" ht="15.75" customHeight="1">
      <c r="A46" t="str">
        <f t="shared" si="1"/>
        <v>8,10,2,0,0,0,0</v>
      </c>
      <c r="B46">
        <v>8.0</v>
      </c>
      <c r="C46">
        <v>10.0</v>
      </c>
      <c r="D46">
        <v>2.0</v>
      </c>
      <c r="J46" t="s">
        <v>3301</v>
      </c>
      <c r="P46" s="48" t="str">
        <f>'Formato 8'!B58</f>
        <v/>
      </c>
      <c r="Q46" s="48" t="str">
        <f>'Formato 8'!C58</f>
        <v/>
      </c>
      <c r="R46" s="48" t="str">
        <f>'Formato 8'!D58</f>
        <v/>
      </c>
      <c r="S46" s="48" t="str">
        <f>'Formato 8'!E58</f>
        <v/>
      </c>
      <c r="T46" s="48" t="str">
        <f>'Formato 8'!F58</f>
        <v/>
      </c>
    </row>
    <row r="47" ht="15.75" customHeight="1">
      <c r="A47" t="str">
        <f t="shared" si="1"/>
        <v>8,11,0,0,0,0,0</v>
      </c>
      <c r="B47">
        <v>8.0</v>
      </c>
      <c r="C47">
        <v>11.0</v>
      </c>
      <c r="I47" t="s">
        <v>3306</v>
      </c>
      <c r="P47" s="48"/>
      <c r="Q47" s="48"/>
      <c r="R47" s="48"/>
      <c r="S47" s="48"/>
      <c r="T47" s="48"/>
    </row>
    <row r="48" ht="15.75" customHeight="1">
      <c r="A48" t="str">
        <f t="shared" si="1"/>
        <v>8,11,1,0,0,0,0</v>
      </c>
      <c r="B48">
        <v>8.0</v>
      </c>
      <c r="C48">
        <v>11.0</v>
      </c>
      <c r="D48">
        <v>1.0</v>
      </c>
      <c r="J48" t="s">
        <v>3307</v>
      </c>
      <c r="P48" s="48" t="str">
        <f>'Formato 8'!B61</f>
        <v/>
      </c>
      <c r="Q48" s="48" t="str">
        <f>'Formato 8'!C61</f>
        <v/>
      </c>
      <c r="R48" s="48" t="str">
        <f>'Formato 8'!D61</f>
        <v/>
      </c>
      <c r="S48" s="48" t="str">
        <f>'Formato 8'!E61</f>
        <v/>
      </c>
      <c r="T48" s="48" t="str">
        <f>'Formato 8'!F61</f>
        <v/>
      </c>
    </row>
    <row r="49" ht="15.75" customHeight="1">
      <c r="A49" t="str">
        <f t="shared" si="1"/>
        <v>8,11,2,0,0,0,0</v>
      </c>
      <c r="B49">
        <v>8.0</v>
      </c>
      <c r="C49">
        <v>11.0</v>
      </c>
      <c r="D49">
        <v>2.0</v>
      </c>
      <c r="J49" t="s">
        <v>3308</v>
      </c>
      <c r="P49" s="48" t="str">
        <f>'Formato 8'!B62</f>
        <v/>
      </c>
      <c r="Q49" s="48" t="str">
        <f>'Formato 8'!C62</f>
        <v/>
      </c>
      <c r="R49" s="48" t="str">
        <f>'Formato 8'!D62</f>
        <v/>
      </c>
      <c r="S49" s="48" t="str">
        <f>'Formato 8'!E62</f>
        <v/>
      </c>
      <c r="T49" s="48" t="str">
        <f>'Formato 8'!F62</f>
        <v/>
      </c>
    </row>
    <row r="50" ht="15.75" customHeight="1">
      <c r="A50" t="str">
        <f t="shared" si="1"/>
        <v>8,12,0,0,0,0,0</v>
      </c>
      <c r="B50">
        <v>8.0</v>
      </c>
      <c r="C50">
        <v>12.0</v>
      </c>
      <c r="I50" t="s">
        <v>3309</v>
      </c>
      <c r="P50" s="48"/>
      <c r="Q50" s="48"/>
      <c r="R50" s="48"/>
      <c r="S50" s="48"/>
      <c r="T50" s="48"/>
    </row>
    <row r="51" ht="15.75" customHeight="1">
      <c r="A51" t="str">
        <f t="shared" si="1"/>
        <v>8,12,1,0,0,0,0</v>
      </c>
      <c r="B51">
        <v>8.0</v>
      </c>
      <c r="C51">
        <v>12.0</v>
      </c>
      <c r="D51">
        <v>1.0</v>
      </c>
      <c r="J51" t="s">
        <v>3310</v>
      </c>
      <c r="P51" s="48" t="str">
        <f>'Formato 8'!B65</f>
        <v/>
      </c>
      <c r="Q51" s="48" t="str">
        <f>'Formato 8'!C65</f>
        <v/>
      </c>
      <c r="R51" s="48" t="str">
        <f>'Formato 8'!D65</f>
        <v/>
      </c>
      <c r="S51" s="48" t="str">
        <f>'Formato 8'!E65</f>
        <v/>
      </c>
      <c r="T51" s="48" t="str">
        <f>'Formato 8'!F65</f>
        <v/>
      </c>
    </row>
    <row r="52" ht="15.75" customHeight="1">
      <c r="A52" t="str">
        <f t="shared" si="1"/>
        <v>8,12,2,0,0,0,0</v>
      </c>
      <c r="B52">
        <v>8.0</v>
      </c>
      <c r="C52">
        <v>12.0</v>
      </c>
      <c r="D52">
        <v>2.0</v>
      </c>
      <c r="J52" t="s">
        <v>3311</v>
      </c>
      <c r="P52" s="48" t="str">
        <f>'Formato 8'!B66</f>
        <v/>
      </c>
      <c r="Q52" s="48" t="str">
        <f>'Formato 8'!C66</f>
        <v/>
      </c>
      <c r="R52" s="48" t="str">
        <f>'Formato 8'!D66</f>
        <v/>
      </c>
      <c r="S52" s="48" t="str">
        <f>'Formato 8'!E66</f>
        <v/>
      </c>
      <c r="T52" s="48" t="str">
        <f>'Formato 8'!F66</f>
        <v/>
      </c>
    </row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99.86"/>
    <col customWidth="1" min="2" max="3" width="20.0"/>
    <col customWidth="1" min="4" max="4" width="100.0"/>
    <col customWidth="1" min="5" max="6" width="20.0"/>
    <col customWidth="1" min="7" max="26" width="10.71"/>
  </cols>
  <sheetData>
    <row r="1" ht="37.5" customHeight="1">
      <c r="A1" s="14" t="s">
        <v>497</v>
      </c>
      <c r="B1" s="15"/>
      <c r="C1" s="15"/>
      <c r="D1" s="15"/>
      <c r="E1" s="15"/>
      <c r="F1" s="15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9"/>
    </row>
    <row r="3">
      <c r="A3" s="20" t="s">
        <v>598</v>
      </c>
      <c r="B3" s="21"/>
      <c r="C3" s="21"/>
      <c r="D3" s="21"/>
      <c r="E3" s="21"/>
      <c r="F3" s="22"/>
    </row>
    <row r="4">
      <c r="A4" s="20" t="str">
        <f>PERIODO_INFORME</f>
        <v>Al 31 de diciembre de 2017 y al 30 de septiembre de 2018 (b)</v>
      </c>
      <c r="B4" s="21"/>
      <c r="C4" s="21"/>
      <c r="D4" s="21"/>
      <c r="E4" s="21"/>
      <c r="F4" s="22"/>
    </row>
    <row r="5">
      <c r="A5" s="23" t="s">
        <v>655</v>
      </c>
      <c r="B5" s="24"/>
      <c r="C5" s="24"/>
      <c r="D5" s="24"/>
      <c r="E5" s="24"/>
      <c r="F5" s="25"/>
    </row>
    <row r="6">
      <c r="A6" s="26" t="s">
        <v>690</v>
      </c>
      <c r="B6" s="28" t="str">
        <f>ANIO</f>
        <v>2018 (d)</v>
      </c>
      <c r="C6" s="29" t="str">
        <f>ULTIMO</f>
        <v>31 de diciembre de 2017 (e)</v>
      </c>
      <c r="D6" s="31" t="s">
        <v>769</v>
      </c>
      <c r="E6" s="28" t="str">
        <f>ANIO</f>
        <v>2018 (d)</v>
      </c>
      <c r="F6" s="29" t="str">
        <f>ULTIMO</f>
        <v>31 de diciembre de 2017 (e)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33" t="s">
        <v>814</v>
      </c>
      <c r="B7" s="34"/>
      <c r="C7" s="34"/>
      <c r="D7" s="35" t="s">
        <v>844</v>
      </c>
      <c r="E7" s="34"/>
      <c r="F7" s="34"/>
    </row>
    <row r="8">
      <c r="A8" s="33" t="s">
        <v>858</v>
      </c>
      <c r="B8" s="34"/>
      <c r="C8" s="34"/>
      <c r="D8" s="35" t="s">
        <v>862</v>
      </c>
      <c r="E8" s="34"/>
      <c r="F8" s="34"/>
    </row>
    <row r="9">
      <c r="A9" s="37" t="s">
        <v>866</v>
      </c>
      <c r="B9" s="34">
        <f t="shared" ref="B9:C9" si="1">SUM(B10:B16)</f>
        <v>3633959.57</v>
      </c>
      <c r="C9" s="34">
        <f t="shared" si="1"/>
        <v>4791266.71</v>
      </c>
      <c r="D9" s="39" t="s">
        <v>933</v>
      </c>
      <c r="E9" s="40">
        <f t="shared" ref="E9:F9" si="2">SUM(E10:E18)</f>
        <v>805370.43</v>
      </c>
      <c r="F9" s="40">
        <f t="shared" si="2"/>
        <v>1096400.19</v>
      </c>
    </row>
    <row r="10">
      <c r="A10" s="37" t="s">
        <v>1014</v>
      </c>
      <c r="B10" s="34"/>
      <c r="C10" s="34"/>
      <c r="D10" s="39" t="s">
        <v>1020</v>
      </c>
      <c r="E10" s="41">
        <v>102119.22</v>
      </c>
      <c r="F10" s="41">
        <v>102119.22</v>
      </c>
    </row>
    <row r="11">
      <c r="A11" s="37" t="s">
        <v>1039</v>
      </c>
      <c r="B11" s="42">
        <v>2614242.22</v>
      </c>
      <c r="C11" s="41">
        <v>4791196.85</v>
      </c>
      <c r="D11" s="39" t="s">
        <v>1058</v>
      </c>
      <c r="E11" s="42">
        <v>106487.76</v>
      </c>
      <c r="F11" s="41">
        <v>186336.59</v>
      </c>
    </row>
    <row r="12">
      <c r="A12" s="37" t="s">
        <v>1065</v>
      </c>
      <c r="B12" s="34"/>
      <c r="C12" s="34"/>
      <c r="D12" s="39" t="s">
        <v>1071</v>
      </c>
      <c r="E12" s="34">
        <v>0.0</v>
      </c>
      <c r="F12" s="34">
        <v>0.0</v>
      </c>
    </row>
    <row r="13">
      <c r="A13" s="37" t="s">
        <v>1074</v>
      </c>
      <c r="B13" s="42">
        <v>1019717.35</v>
      </c>
      <c r="C13" s="41">
        <v>69.86</v>
      </c>
      <c r="D13" s="39" t="s">
        <v>1078</v>
      </c>
      <c r="E13" s="34">
        <v>0.0</v>
      </c>
      <c r="F13" s="34">
        <v>0.0</v>
      </c>
    </row>
    <row r="14">
      <c r="A14" s="37" t="s">
        <v>1087</v>
      </c>
      <c r="B14" s="34"/>
      <c r="C14" s="34"/>
      <c r="D14" s="39" t="s">
        <v>1093</v>
      </c>
      <c r="E14" s="41">
        <v>267852.03</v>
      </c>
      <c r="F14" s="41">
        <v>310737.24</v>
      </c>
    </row>
    <row r="15">
      <c r="A15" s="37" t="s">
        <v>1103</v>
      </c>
      <c r="B15" s="34"/>
      <c r="C15" s="34"/>
      <c r="D15" s="39" t="s">
        <v>1109</v>
      </c>
      <c r="E15" s="34">
        <v>0.0</v>
      </c>
      <c r="F15" s="34">
        <v>0.0</v>
      </c>
    </row>
    <row r="16">
      <c r="A16" s="37" t="s">
        <v>1117</v>
      </c>
      <c r="B16" s="34"/>
      <c r="C16" s="34"/>
      <c r="D16" s="39" t="s">
        <v>1119</v>
      </c>
      <c r="E16" s="42">
        <v>166062.57</v>
      </c>
      <c r="F16" s="41">
        <v>350519.39</v>
      </c>
    </row>
    <row r="17">
      <c r="A17" s="37" t="s">
        <v>1125</v>
      </c>
      <c r="B17" s="34">
        <f t="shared" ref="B17:C17" si="3">SUM(B18:B24)</f>
        <v>2500510.12</v>
      </c>
      <c r="C17" s="34">
        <f t="shared" si="3"/>
        <v>207852.75</v>
      </c>
      <c r="D17" s="39" t="s">
        <v>1147</v>
      </c>
      <c r="E17" s="34">
        <v>0.0</v>
      </c>
      <c r="F17" s="34">
        <v>0.0</v>
      </c>
    </row>
    <row r="18">
      <c r="A18" s="37" t="s">
        <v>1153</v>
      </c>
      <c r="B18" s="34"/>
      <c r="C18" s="34"/>
      <c r="D18" s="39" t="s">
        <v>1159</v>
      </c>
      <c r="E18" s="42">
        <v>162848.85</v>
      </c>
      <c r="F18" s="41">
        <v>146687.75</v>
      </c>
    </row>
    <row r="19">
      <c r="A19" s="37" t="s">
        <v>1165</v>
      </c>
      <c r="B19" s="42">
        <v>182.87</v>
      </c>
      <c r="C19" s="41">
        <v>233.03</v>
      </c>
      <c r="D19" s="39" t="s">
        <v>1172</v>
      </c>
      <c r="E19" s="34">
        <f t="shared" ref="E19:F19" si="4">SUM(E20:E22)</f>
        <v>0</v>
      </c>
      <c r="F19" s="34">
        <f t="shared" si="4"/>
        <v>0</v>
      </c>
    </row>
    <row r="20">
      <c r="A20" s="37" t="s">
        <v>1210</v>
      </c>
      <c r="B20" s="42">
        <v>256332.08</v>
      </c>
      <c r="C20" s="41">
        <v>149932.55</v>
      </c>
      <c r="D20" s="39" t="s">
        <v>1218</v>
      </c>
      <c r="E20" s="34">
        <v>0.0</v>
      </c>
      <c r="F20" s="34">
        <v>0.0</v>
      </c>
    </row>
    <row r="21" ht="15.75" customHeight="1">
      <c r="A21" s="37" t="s">
        <v>1226</v>
      </c>
      <c r="B21" s="42">
        <v>182.0</v>
      </c>
      <c r="C21" s="41">
        <v>182.0</v>
      </c>
      <c r="D21" s="39" t="s">
        <v>1234</v>
      </c>
      <c r="E21" s="34">
        <v>0.0</v>
      </c>
      <c r="F21" s="34">
        <v>0.0</v>
      </c>
    </row>
    <row r="22" ht="15.75" customHeight="1">
      <c r="A22" s="37" t="s">
        <v>1241</v>
      </c>
      <c r="B22" s="41">
        <v>10000.0</v>
      </c>
      <c r="C22" s="41">
        <v>0.0</v>
      </c>
      <c r="D22" s="39" t="s">
        <v>1255</v>
      </c>
      <c r="E22" s="34">
        <v>0.0</v>
      </c>
      <c r="F22" s="34">
        <v>0.0</v>
      </c>
    </row>
    <row r="23" ht="15.75" customHeight="1">
      <c r="A23" s="37" t="s">
        <v>1262</v>
      </c>
      <c r="B23" s="34"/>
      <c r="C23" s="34"/>
      <c r="D23" s="39" t="s">
        <v>1267</v>
      </c>
      <c r="E23" s="34">
        <f t="shared" ref="E23:F23" si="5">E24+E25</f>
        <v>0</v>
      </c>
      <c r="F23" s="34">
        <f t="shared" si="5"/>
        <v>0</v>
      </c>
    </row>
    <row r="24" ht="15.75" customHeight="1">
      <c r="A24" s="37" t="s">
        <v>1287</v>
      </c>
      <c r="B24" s="42">
        <v>2233813.17</v>
      </c>
      <c r="C24" s="41">
        <v>57505.17</v>
      </c>
      <c r="D24" s="39" t="s">
        <v>1292</v>
      </c>
      <c r="E24" s="34">
        <v>0.0</v>
      </c>
      <c r="F24" s="34">
        <v>0.0</v>
      </c>
    </row>
    <row r="25" ht="15.75" customHeight="1">
      <c r="A25" s="37" t="s">
        <v>1299</v>
      </c>
      <c r="B25" s="47">
        <f t="shared" ref="B25:C25" si="6">SUM(B26:B30)</f>
        <v>3916964.74</v>
      </c>
      <c r="C25" s="40">
        <f t="shared" si="6"/>
        <v>2165388.94</v>
      </c>
      <c r="D25" s="39" t="s">
        <v>1351</v>
      </c>
      <c r="E25" s="34">
        <v>0.0</v>
      </c>
      <c r="F25" s="34">
        <v>0.0</v>
      </c>
    </row>
    <row r="26" ht="15.75" customHeight="1">
      <c r="A26" s="37" t="s">
        <v>1360</v>
      </c>
      <c r="B26" s="42">
        <v>3910646.92</v>
      </c>
      <c r="C26" s="41">
        <v>2159071.12</v>
      </c>
      <c r="D26" s="39" t="s">
        <v>1366</v>
      </c>
      <c r="E26" s="34">
        <v>0.0</v>
      </c>
      <c r="F26" s="34">
        <v>0.0</v>
      </c>
    </row>
    <row r="27" ht="15.75" customHeight="1">
      <c r="A27" s="37" t="s">
        <v>1372</v>
      </c>
      <c r="B27" s="41">
        <v>0.0</v>
      </c>
      <c r="C27" s="41">
        <v>0.0</v>
      </c>
      <c r="D27" s="39" t="s">
        <v>1376</v>
      </c>
      <c r="E27" s="34">
        <f t="shared" ref="E27:F27" si="7">SUM(E28:E30)</f>
        <v>0</v>
      </c>
      <c r="F27" s="34">
        <f t="shared" si="7"/>
        <v>0</v>
      </c>
    </row>
    <row r="28" ht="15.75" customHeight="1">
      <c r="A28" s="37" t="s">
        <v>1397</v>
      </c>
      <c r="B28" s="42">
        <v>6317.82</v>
      </c>
      <c r="C28" s="41">
        <v>6317.82</v>
      </c>
      <c r="D28" s="39" t="s">
        <v>1402</v>
      </c>
      <c r="E28" s="34">
        <v>0.0</v>
      </c>
      <c r="F28" s="34">
        <v>0.0</v>
      </c>
    </row>
    <row r="29" ht="15.75" customHeight="1">
      <c r="A29" s="37" t="s">
        <v>1407</v>
      </c>
      <c r="B29" s="34"/>
      <c r="C29" s="34"/>
      <c r="D29" s="39" t="s">
        <v>1410</v>
      </c>
      <c r="E29" s="34">
        <v>0.0</v>
      </c>
      <c r="F29" s="34">
        <v>0.0</v>
      </c>
    </row>
    <row r="30" ht="15.75" customHeight="1">
      <c r="A30" s="37" t="s">
        <v>1414</v>
      </c>
      <c r="B30" s="34"/>
      <c r="C30" s="34"/>
      <c r="D30" s="39" t="s">
        <v>1418</v>
      </c>
      <c r="E30" s="34">
        <v>0.0</v>
      </c>
      <c r="F30" s="34">
        <v>0.0</v>
      </c>
    </row>
    <row r="31" ht="15.75" customHeight="1">
      <c r="A31" s="37" t="s">
        <v>1423</v>
      </c>
      <c r="B31" s="40">
        <f t="shared" ref="B31:C31" si="8">SUM(B32:B36)</f>
        <v>150442.28</v>
      </c>
      <c r="C31" s="40">
        <f t="shared" si="8"/>
        <v>150442.28</v>
      </c>
      <c r="D31" s="39" t="s">
        <v>1443</v>
      </c>
      <c r="E31" s="34">
        <f t="shared" ref="E31:F31" si="9">SUM(E32:E37)</f>
        <v>0</v>
      </c>
      <c r="F31" s="34">
        <f t="shared" si="9"/>
        <v>0</v>
      </c>
    </row>
    <row r="32" ht="15.75" customHeight="1">
      <c r="A32" s="37" t="s">
        <v>1455</v>
      </c>
      <c r="B32" s="41">
        <v>150442.28</v>
      </c>
      <c r="C32" s="41">
        <v>150442.28</v>
      </c>
      <c r="D32" s="39" t="s">
        <v>1462</v>
      </c>
      <c r="E32" s="34">
        <v>0.0</v>
      </c>
      <c r="F32" s="34">
        <v>0.0</v>
      </c>
    </row>
    <row r="33" ht="15.75" customHeight="1">
      <c r="A33" s="37" t="s">
        <v>1466</v>
      </c>
      <c r="B33" s="34"/>
      <c r="C33" s="34"/>
      <c r="D33" s="39" t="s">
        <v>1467</v>
      </c>
      <c r="E33" s="34">
        <v>0.0</v>
      </c>
      <c r="F33" s="34">
        <v>0.0</v>
      </c>
    </row>
    <row r="34" ht="15.75" customHeight="1">
      <c r="A34" s="37" t="s">
        <v>1470</v>
      </c>
      <c r="B34" s="34"/>
      <c r="C34" s="34"/>
      <c r="D34" s="39" t="s">
        <v>1473</v>
      </c>
      <c r="E34" s="34">
        <v>0.0</v>
      </c>
      <c r="F34" s="34">
        <v>0.0</v>
      </c>
    </row>
    <row r="35" ht="15.75" customHeight="1">
      <c r="A35" s="37" t="s">
        <v>1476</v>
      </c>
      <c r="B35" s="34"/>
      <c r="C35" s="34"/>
      <c r="D35" s="39" t="s">
        <v>1479</v>
      </c>
      <c r="E35" s="34">
        <v>0.0</v>
      </c>
      <c r="F35" s="34">
        <v>0.0</v>
      </c>
    </row>
    <row r="36" ht="15.75" customHeight="1">
      <c r="A36" s="37" t="s">
        <v>1484</v>
      </c>
      <c r="B36" s="34"/>
      <c r="C36" s="34"/>
      <c r="D36" s="39" t="s">
        <v>1489</v>
      </c>
      <c r="E36" s="34">
        <v>0.0</v>
      </c>
      <c r="F36" s="34">
        <v>0.0</v>
      </c>
    </row>
    <row r="37" ht="15.75" customHeight="1">
      <c r="A37" s="37" t="s">
        <v>1499</v>
      </c>
      <c r="B37" s="41">
        <v>323855.88</v>
      </c>
      <c r="C37" s="41">
        <v>323855.88</v>
      </c>
      <c r="D37" s="39" t="s">
        <v>1505</v>
      </c>
      <c r="E37" s="34">
        <v>0.0</v>
      </c>
      <c r="F37" s="34">
        <v>0.0</v>
      </c>
    </row>
    <row r="38" ht="15.75" customHeight="1">
      <c r="A38" s="37" t="s">
        <v>1508</v>
      </c>
      <c r="B38" s="34">
        <f t="shared" ref="B38:C38" si="10">SUM(B39:B40)</f>
        <v>0</v>
      </c>
      <c r="C38" s="34">
        <f t="shared" si="10"/>
        <v>0</v>
      </c>
      <c r="D38" s="39" t="s">
        <v>1522</v>
      </c>
      <c r="E38" s="34">
        <f t="shared" ref="E38:F38" si="11">SUM(E39:E41)</f>
        <v>0</v>
      </c>
      <c r="F38" s="34">
        <f t="shared" si="11"/>
        <v>0</v>
      </c>
    </row>
    <row r="39" ht="15.75" customHeight="1">
      <c r="A39" s="37" t="s">
        <v>1533</v>
      </c>
      <c r="B39" s="34"/>
      <c r="C39" s="34"/>
      <c r="D39" s="39" t="s">
        <v>1537</v>
      </c>
      <c r="E39" s="34">
        <v>0.0</v>
      </c>
      <c r="F39" s="34">
        <v>0.0</v>
      </c>
    </row>
    <row r="40" ht="15.75" customHeight="1">
      <c r="A40" s="37" t="s">
        <v>1540</v>
      </c>
      <c r="B40" s="34"/>
      <c r="C40" s="34"/>
      <c r="D40" s="39" t="s">
        <v>1544</v>
      </c>
      <c r="E40" s="34">
        <v>0.0</v>
      </c>
      <c r="F40" s="34">
        <v>0.0</v>
      </c>
    </row>
    <row r="41" ht="15.75" customHeight="1">
      <c r="A41" s="37" t="s">
        <v>1549</v>
      </c>
      <c r="B41" s="34">
        <f t="shared" ref="B41:C41" si="12">SUM(B42:B45)</f>
        <v>0</v>
      </c>
      <c r="C41" s="34">
        <f t="shared" si="12"/>
        <v>0</v>
      </c>
      <c r="D41" s="39" t="s">
        <v>1561</v>
      </c>
      <c r="E41" s="34">
        <v>0.0</v>
      </c>
      <c r="F41" s="34">
        <v>0.0</v>
      </c>
    </row>
    <row r="42" ht="15.75" customHeight="1">
      <c r="A42" s="37" t="s">
        <v>1567</v>
      </c>
      <c r="B42" s="34">
        <v>0.0</v>
      </c>
      <c r="C42" s="34">
        <v>0.0</v>
      </c>
      <c r="D42" s="39" t="s">
        <v>1569</v>
      </c>
      <c r="E42" s="34">
        <f t="shared" ref="E42:F42" si="13">SUM(E43:E45)</f>
        <v>0</v>
      </c>
      <c r="F42" s="34">
        <f t="shared" si="13"/>
        <v>0</v>
      </c>
    </row>
    <row r="43" ht="15.75" customHeight="1">
      <c r="A43" s="37" t="s">
        <v>1582</v>
      </c>
      <c r="B43" s="34">
        <v>0.0</v>
      </c>
      <c r="C43" s="34">
        <v>0.0</v>
      </c>
      <c r="D43" s="39" t="s">
        <v>1587</v>
      </c>
      <c r="E43" s="34">
        <v>0.0</v>
      </c>
      <c r="F43" s="34">
        <v>0.0</v>
      </c>
    </row>
    <row r="44" ht="15.75" customHeight="1">
      <c r="A44" s="37" t="s">
        <v>1591</v>
      </c>
      <c r="B44" s="34">
        <v>0.0</v>
      </c>
      <c r="C44" s="34">
        <v>0.0</v>
      </c>
      <c r="D44" s="39" t="s">
        <v>1595</v>
      </c>
      <c r="E44" s="34">
        <v>0.0</v>
      </c>
      <c r="F44" s="34">
        <v>0.0</v>
      </c>
    </row>
    <row r="45" ht="15.75" customHeight="1">
      <c r="A45" s="37" t="s">
        <v>1600</v>
      </c>
      <c r="B45" s="34">
        <v>0.0</v>
      </c>
      <c r="C45" s="34">
        <v>0.0</v>
      </c>
      <c r="D45" s="39" t="s">
        <v>1603</v>
      </c>
      <c r="E45" s="34">
        <v>0.0</v>
      </c>
      <c r="F45" s="34">
        <v>0.0</v>
      </c>
    </row>
    <row r="46" ht="15.75" customHeight="1">
      <c r="A46" s="34"/>
      <c r="B46" s="34"/>
      <c r="C46" s="34"/>
      <c r="D46" s="34"/>
      <c r="E46" s="34"/>
      <c r="F46" s="34"/>
    </row>
    <row r="47" ht="15.75" customHeight="1">
      <c r="A47" s="33" t="s">
        <v>1611</v>
      </c>
      <c r="B47" s="49">
        <f t="shared" ref="B47:C47" si="14">B9+B17+B25+B31+B38+B41+B37</f>
        <v>10525732.59</v>
      </c>
      <c r="C47" s="49">
        <f t="shared" si="14"/>
        <v>7638806.56</v>
      </c>
      <c r="D47" s="35" t="s">
        <v>1636</v>
      </c>
      <c r="E47" s="49">
        <f t="shared" ref="E47:F47" si="15">E9+E19+E23+E26+E27+E31+E38+E42</f>
        <v>805370.43</v>
      </c>
      <c r="F47" s="49">
        <f t="shared" si="15"/>
        <v>1096400.19</v>
      </c>
    </row>
    <row r="48" ht="15.75" customHeight="1">
      <c r="A48" s="34"/>
      <c r="B48" s="34"/>
      <c r="C48" s="34"/>
      <c r="D48" s="34"/>
      <c r="E48" s="34"/>
      <c r="F48" s="34"/>
    </row>
    <row r="49" ht="15.75" customHeight="1">
      <c r="A49" s="33" t="s">
        <v>1654</v>
      </c>
      <c r="B49" s="34"/>
      <c r="C49" s="34"/>
      <c r="D49" s="35" t="s">
        <v>1658</v>
      </c>
      <c r="E49" s="34"/>
      <c r="F49" s="34"/>
    </row>
    <row r="50" ht="15.75" customHeight="1">
      <c r="A50" s="37" t="s">
        <v>1661</v>
      </c>
      <c r="B50" s="34">
        <v>0.0</v>
      </c>
      <c r="C50" s="34">
        <v>0.0</v>
      </c>
      <c r="D50" s="39" t="s">
        <v>1668</v>
      </c>
      <c r="E50" s="34">
        <v>0.0</v>
      </c>
      <c r="F50" s="34">
        <v>0.0</v>
      </c>
    </row>
    <row r="51" ht="15.75" customHeight="1">
      <c r="A51" s="37" t="s">
        <v>1673</v>
      </c>
      <c r="B51" s="34">
        <v>0.0</v>
      </c>
      <c r="C51" s="34">
        <v>0.0</v>
      </c>
      <c r="D51" s="39" t="s">
        <v>1676</v>
      </c>
      <c r="E51" s="34">
        <v>0.0</v>
      </c>
      <c r="F51" s="34">
        <v>0.0</v>
      </c>
    </row>
    <row r="52" ht="15.75" customHeight="1">
      <c r="A52" s="37" t="s">
        <v>1682</v>
      </c>
      <c r="B52" s="41">
        <v>1.474178897E7</v>
      </c>
      <c r="C52" s="41">
        <v>1.474178897E7</v>
      </c>
      <c r="D52" s="39" t="s">
        <v>1686</v>
      </c>
      <c r="E52" s="34">
        <v>0.0</v>
      </c>
      <c r="F52" s="34">
        <v>0.0</v>
      </c>
    </row>
    <row r="53" ht="15.75" customHeight="1">
      <c r="A53" s="37" t="s">
        <v>1692</v>
      </c>
      <c r="B53" s="50">
        <v>1.022754819E7</v>
      </c>
      <c r="C53" s="41">
        <v>8797848.76</v>
      </c>
      <c r="D53" s="39" t="s">
        <v>1699</v>
      </c>
      <c r="E53" s="34">
        <v>0.0</v>
      </c>
      <c r="F53" s="34">
        <v>0.0</v>
      </c>
    </row>
    <row r="54" ht="15.75" customHeight="1">
      <c r="A54" s="37" t="s">
        <v>1704</v>
      </c>
      <c r="B54" s="42">
        <v>9256.8</v>
      </c>
      <c r="C54" s="41">
        <v>9256.8</v>
      </c>
      <c r="D54" s="39" t="s">
        <v>1709</v>
      </c>
      <c r="E54" s="34">
        <v>0.0</v>
      </c>
      <c r="F54" s="34">
        <v>0.0</v>
      </c>
    </row>
    <row r="55" ht="15.75" customHeight="1">
      <c r="A55" s="37" t="s">
        <v>1715</v>
      </c>
      <c r="B55" s="41">
        <v>-2117381.96</v>
      </c>
      <c r="C55" s="41">
        <v>-2117381.96</v>
      </c>
      <c r="D55" s="51" t="s">
        <v>1721</v>
      </c>
      <c r="E55" s="34">
        <v>0.0</v>
      </c>
      <c r="F55" s="34">
        <v>0.0</v>
      </c>
    </row>
    <row r="56" ht="15.75" customHeight="1">
      <c r="A56" s="37" t="s">
        <v>1730</v>
      </c>
      <c r="B56" s="34">
        <v>0.0</v>
      </c>
      <c r="C56" s="34">
        <v>0.0</v>
      </c>
      <c r="D56" s="34"/>
      <c r="E56" s="34"/>
      <c r="F56" s="34"/>
    </row>
    <row r="57" ht="15.75" customHeight="1">
      <c r="A57" s="37" t="s">
        <v>1738</v>
      </c>
      <c r="B57" s="34">
        <v>0.0</v>
      </c>
      <c r="C57" s="34">
        <v>0.0</v>
      </c>
      <c r="D57" s="35" t="s">
        <v>1742</v>
      </c>
      <c r="E57" s="52">
        <f t="shared" ref="E57:F57" si="16">SUM(E50:E55)</f>
        <v>0</v>
      </c>
      <c r="F57" s="52">
        <f t="shared" si="16"/>
        <v>0</v>
      </c>
    </row>
    <row r="58" ht="15.75" customHeight="1">
      <c r="A58" s="37" t="s">
        <v>1756</v>
      </c>
      <c r="B58" s="34">
        <v>0.0</v>
      </c>
      <c r="C58" s="34">
        <v>0.0</v>
      </c>
      <c r="D58" s="34"/>
      <c r="E58" s="34"/>
      <c r="F58" s="34"/>
    </row>
    <row r="59" ht="15.75" customHeight="1">
      <c r="A59" s="34"/>
      <c r="B59" s="34"/>
      <c r="C59" s="34"/>
      <c r="D59" s="35" t="s">
        <v>1761</v>
      </c>
      <c r="E59" s="49">
        <f t="shared" ref="E59:F59" si="17">E47+E57</f>
        <v>805370.43</v>
      </c>
      <c r="F59" s="49">
        <f t="shared" si="17"/>
        <v>1096400.19</v>
      </c>
    </row>
    <row r="60" ht="15.75" customHeight="1">
      <c r="A60" s="33" t="s">
        <v>1773</v>
      </c>
      <c r="B60" s="52">
        <f t="shared" ref="B60:C60" si="18">SUM(B50:B58)</f>
        <v>22861212</v>
      </c>
      <c r="C60" s="52">
        <f t="shared" si="18"/>
        <v>21431512.57</v>
      </c>
      <c r="D60" s="34"/>
      <c r="E60" s="34"/>
      <c r="F60" s="34"/>
    </row>
    <row r="61" ht="15.75" customHeight="1">
      <c r="A61" s="34"/>
      <c r="B61" s="34"/>
      <c r="C61" s="34"/>
      <c r="D61" s="53" t="s">
        <v>1784</v>
      </c>
      <c r="E61" s="34"/>
      <c r="F61" s="34"/>
    </row>
    <row r="62" ht="15.75" customHeight="1">
      <c r="A62" s="33" t="s">
        <v>1791</v>
      </c>
      <c r="B62" s="49">
        <f t="shared" ref="B62:C62" si="19">SUM(B47+B60)</f>
        <v>33386944.59</v>
      </c>
      <c r="C62" s="49">
        <f t="shared" si="19"/>
        <v>29070319.13</v>
      </c>
      <c r="D62" s="34"/>
      <c r="E62" s="34"/>
      <c r="F62" s="34"/>
    </row>
    <row r="63" ht="15.75" customHeight="1">
      <c r="A63" s="34"/>
      <c r="B63" s="34"/>
      <c r="C63" s="34"/>
      <c r="D63" s="39" t="s">
        <v>1808</v>
      </c>
      <c r="E63" s="34">
        <f t="shared" ref="E63:F63" si="20">SUM(E64:E66)</f>
        <v>0</v>
      </c>
      <c r="F63" s="34">
        <f t="shared" si="20"/>
        <v>0</v>
      </c>
    </row>
    <row r="64" ht="15.75" customHeight="1">
      <c r="A64" s="34"/>
      <c r="B64" s="34"/>
      <c r="C64" s="34"/>
      <c r="D64" s="39" t="s">
        <v>1821</v>
      </c>
      <c r="E64" s="34">
        <v>0.0</v>
      </c>
      <c r="F64" s="34">
        <v>0.0</v>
      </c>
    </row>
    <row r="65" ht="15.75" customHeight="1">
      <c r="A65" s="34"/>
      <c r="B65" s="34"/>
      <c r="C65" s="34"/>
      <c r="D65" s="51" t="s">
        <v>1827</v>
      </c>
      <c r="E65" s="34">
        <v>0.0</v>
      </c>
      <c r="F65" s="34">
        <v>0.0</v>
      </c>
    </row>
    <row r="66" ht="15.75" customHeight="1">
      <c r="A66" s="34"/>
      <c r="B66" s="34"/>
      <c r="C66" s="34"/>
      <c r="D66" s="39" t="s">
        <v>1834</v>
      </c>
      <c r="E66" s="34">
        <v>0.0</v>
      </c>
      <c r="F66" s="34">
        <v>0.0</v>
      </c>
    </row>
    <row r="67" ht="15.75" customHeight="1">
      <c r="A67" s="34"/>
      <c r="B67" s="34"/>
      <c r="C67" s="34"/>
      <c r="D67" s="34"/>
      <c r="E67" s="34"/>
      <c r="F67" s="34"/>
    </row>
    <row r="68" ht="15.75" customHeight="1">
      <c r="A68" s="34"/>
      <c r="B68" s="34"/>
      <c r="C68" s="34"/>
      <c r="D68" s="39" t="s">
        <v>1840</v>
      </c>
      <c r="E68" s="47">
        <f t="shared" ref="E68:F68" si="21">SUM(E69:E73)</f>
        <v>32581574.16</v>
      </c>
      <c r="F68" s="40">
        <f t="shared" si="21"/>
        <v>27973918.94</v>
      </c>
    </row>
    <row r="69" ht="15.75" customHeight="1">
      <c r="A69" s="54"/>
      <c r="B69" s="34"/>
      <c r="C69" s="34"/>
      <c r="D69" s="39" t="s">
        <v>1864</v>
      </c>
      <c r="E69" s="42">
        <v>4600524.72</v>
      </c>
      <c r="F69" s="41">
        <v>2045988.23</v>
      </c>
    </row>
    <row r="70" ht="15.75" customHeight="1">
      <c r="A70" s="54"/>
      <c r="B70" s="34"/>
      <c r="C70" s="34"/>
      <c r="D70" s="39" t="s">
        <v>1871</v>
      </c>
      <c r="E70" s="42">
        <v>2.798214444E7</v>
      </c>
      <c r="F70" s="41">
        <v>2.592793071E7</v>
      </c>
    </row>
    <row r="71" ht="15.75" customHeight="1">
      <c r="A71" s="54"/>
      <c r="B71" s="34"/>
      <c r="C71" s="34"/>
      <c r="D71" s="39" t="s">
        <v>1877</v>
      </c>
      <c r="E71" s="34">
        <v>0.0</v>
      </c>
      <c r="F71" s="34">
        <v>0.0</v>
      </c>
    </row>
    <row r="72" ht="15.75" customHeight="1">
      <c r="A72" s="54"/>
      <c r="B72" s="34"/>
      <c r="C72" s="34"/>
      <c r="D72" s="39" t="s">
        <v>1881</v>
      </c>
      <c r="E72" s="34">
        <v>0.0</v>
      </c>
      <c r="F72" s="34">
        <v>0.0</v>
      </c>
    </row>
    <row r="73" ht="15.75" customHeight="1">
      <c r="A73" s="54"/>
      <c r="B73" s="34"/>
      <c r="C73" s="34"/>
      <c r="D73" s="39" t="s">
        <v>1886</v>
      </c>
      <c r="E73" s="50">
        <v>-1095.0</v>
      </c>
      <c r="F73" s="34">
        <v>0.0</v>
      </c>
    </row>
    <row r="74" ht="15.75" customHeight="1">
      <c r="A74" s="54"/>
      <c r="B74" s="34"/>
      <c r="C74" s="34"/>
      <c r="D74" s="34"/>
      <c r="E74" s="34"/>
      <c r="F74" s="34"/>
    </row>
    <row r="75" ht="15.75" customHeight="1">
      <c r="A75" s="54"/>
      <c r="B75" s="34"/>
      <c r="C75" s="34"/>
      <c r="D75" s="39" t="s">
        <v>1896</v>
      </c>
      <c r="E75" s="34">
        <f t="shared" ref="E75:F75" si="22">E76+E77</f>
        <v>0</v>
      </c>
      <c r="F75" s="34">
        <f t="shared" si="22"/>
        <v>0</v>
      </c>
    </row>
    <row r="76" ht="15.75" customHeight="1">
      <c r="A76" s="54"/>
      <c r="B76" s="34"/>
      <c r="C76" s="34"/>
      <c r="D76" s="39" t="s">
        <v>1905</v>
      </c>
      <c r="E76" s="34">
        <v>0.0</v>
      </c>
      <c r="F76" s="34">
        <v>0.0</v>
      </c>
    </row>
    <row r="77" ht="15.75" customHeight="1">
      <c r="A77" s="54"/>
      <c r="B77" s="34"/>
      <c r="C77" s="34"/>
      <c r="D77" s="39" t="s">
        <v>1911</v>
      </c>
      <c r="E77" s="34">
        <v>0.0</v>
      </c>
      <c r="F77" s="34">
        <v>0.0</v>
      </c>
    </row>
    <row r="78" ht="15.75" customHeight="1">
      <c r="A78" s="54"/>
      <c r="B78" s="34"/>
      <c r="C78" s="34"/>
      <c r="D78" s="34"/>
      <c r="E78" s="34"/>
      <c r="F78" s="34"/>
    </row>
    <row r="79" ht="15.75" customHeight="1">
      <c r="A79" s="54"/>
      <c r="B79" s="34"/>
      <c r="C79" s="34"/>
      <c r="D79" s="35" t="s">
        <v>1916</v>
      </c>
      <c r="E79" s="55">
        <f t="shared" ref="E79:F79" si="23">E63+E68+E75</f>
        <v>32581574.16</v>
      </c>
      <c r="F79" s="49">
        <f t="shared" si="23"/>
        <v>27973918.94</v>
      </c>
    </row>
    <row r="80" ht="15.75" customHeight="1">
      <c r="A80" s="54"/>
      <c r="B80" s="34"/>
      <c r="C80" s="34"/>
      <c r="D80" s="34"/>
      <c r="E80" s="34"/>
      <c r="F80" s="34"/>
    </row>
    <row r="81" ht="15.75" customHeight="1">
      <c r="A81" s="54"/>
      <c r="B81" s="34"/>
      <c r="C81" s="34"/>
      <c r="D81" s="35" t="s">
        <v>1938</v>
      </c>
      <c r="E81" s="49">
        <f t="shared" ref="E81:F81" si="24">E59+E79</f>
        <v>33386944.59</v>
      </c>
      <c r="F81" s="49">
        <f t="shared" si="24"/>
        <v>29070319.13</v>
      </c>
    </row>
    <row r="82" ht="15.75" customHeight="1">
      <c r="A82" s="56"/>
      <c r="B82" s="57"/>
      <c r="C82" s="57"/>
      <c r="D82" s="57"/>
      <c r="E82" s="57"/>
      <c r="F82" s="57"/>
    </row>
    <row r="83" ht="15.75" hidden="1" customHeight="1">
      <c r="A83" s="58"/>
      <c r="D83" s="58"/>
    </row>
    <row r="84" ht="15.75" hidden="1" customHeight="1">
      <c r="A84" s="58"/>
      <c r="D84" s="58"/>
    </row>
    <row r="85" ht="15.75" hidden="1" customHeight="1">
      <c r="A85" s="58"/>
      <c r="D85" s="58"/>
    </row>
    <row r="86" ht="15.75" hidden="1" customHeight="1">
      <c r="A86" s="58"/>
      <c r="D86" s="58"/>
    </row>
    <row r="87" ht="15.75" hidden="1" customHeight="1">
      <c r="A87" s="58"/>
      <c r="D87" s="58"/>
    </row>
    <row r="88" ht="15.75" hidden="1" customHeight="1">
      <c r="A88" s="58"/>
      <c r="D88" s="58"/>
    </row>
    <row r="89" ht="15.75" hidden="1" customHeight="1">
      <c r="A89" s="58"/>
      <c r="D89" s="58"/>
    </row>
    <row r="90" ht="15.75" hidden="1" customHeight="1">
      <c r="A90" s="58"/>
      <c r="D90" s="58"/>
    </row>
    <row r="91" ht="15.75" hidden="1" customHeight="1">
      <c r="A91" s="58"/>
      <c r="D91" s="58"/>
    </row>
    <row r="92" ht="15.75" hidden="1" customHeight="1">
      <c r="A92" s="58"/>
      <c r="D92" s="58"/>
    </row>
    <row r="93" ht="15.75" hidden="1" customHeight="1">
      <c r="A93" s="58"/>
      <c r="D93" s="58"/>
    </row>
    <row r="94" ht="15.75" hidden="1" customHeight="1">
      <c r="A94" s="58"/>
      <c r="D94" s="58"/>
    </row>
    <row r="95" ht="15.75" hidden="1" customHeight="1">
      <c r="A95" s="58"/>
      <c r="D95" s="58"/>
    </row>
    <row r="96" ht="15.75" hidden="1" customHeight="1">
      <c r="A96" s="58"/>
      <c r="D96" s="58"/>
    </row>
    <row r="97" ht="15.75" hidden="1" customHeight="1">
      <c r="A97" s="58"/>
      <c r="D97" s="58"/>
    </row>
    <row r="98" ht="15.75" hidden="1" customHeight="1">
      <c r="A98" s="58"/>
      <c r="D98" s="58"/>
    </row>
    <row r="99" ht="15.75" hidden="1" customHeight="1">
      <c r="A99" s="58"/>
      <c r="D99" s="58"/>
    </row>
    <row r="100" ht="15.75" hidden="1" customHeight="1">
      <c r="A100" s="58"/>
      <c r="D100" s="58"/>
    </row>
    <row r="101" ht="15.75" hidden="1" customHeight="1">
      <c r="A101" s="58"/>
      <c r="D101" s="58"/>
    </row>
    <row r="102" ht="15.75" hidden="1" customHeight="1">
      <c r="A102" s="58"/>
      <c r="D102" s="58"/>
    </row>
    <row r="103" ht="15.75" hidden="1" customHeight="1">
      <c r="A103" s="58"/>
      <c r="D103" s="58"/>
    </row>
    <row r="104" ht="15.75" hidden="1" customHeight="1">
      <c r="A104" s="58"/>
      <c r="D104" s="58"/>
    </row>
    <row r="105" ht="15.75" hidden="1" customHeight="1">
      <c r="A105" s="58"/>
      <c r="D105" s="58"/>
    </row>
    <row r="106" ht="15.75" hidden="1" customHeight="1">
      <c r="A106" s="58"/>
      <c r="D106" s="58"/>
    </row>
    <row r="107" ht="15.75" hidden="1" customHeight="1">
      <c r="A107" s="58"/>
      <c r="D107" s="58"/>
    </row>
    <row r="108" ht="15.75" hidden="1" customHeight="1">
      <c r="A108" s="58"/>
      <c r="D108" s="58"/>
    </row>
    <row r="109" ht="15.75" hidden="1" customHeight="1">
      <c r="A109" s="58"/>
      <c r="D109" s="58"/>
    </row>
    <row r="110" ht="15.75" hidden="1" customHeight="1">
      <c r="A110" s="58"/>
      <c r="D110" s="58"/>
    </row>
    <row r="111" ht="15.75" hidden="1" customHeight="1">
      <c r="A111" s="58"/>
      <c r="D111" s="58"/>
    </row>
    <row r="112" ht="15.75" hidden="1" customHeight="1">
      <c r="A112" s="58"/>
      <c r="D112" s="58"/>
    </row>
    <row r="113" ht="15.75" hidden="1" customHeight="1">
      <c r="A113" s="58"/>
      <c r="D113" s="58"/>
    </row>
    <row r="114" ht="15.75" hidden="1" customHeight="1">
      <c r="A114" s="58"/>
      <c r="D114" s="58"/>
    </row>
    <row r="115" ht="15.75" hidden="1" customHeight="1">
      <c r="A115" s="58"/>
      <c r="D115" s="58"/>
    </row>
    <row r="116" ht="15.75" hidden="1" customHeight="1">
      <c r="A116" s="58"/>
      <c r="D116" s="58"/>
    </row>
    <row r="117" ht="15.75" hidden="1" customHeight="1">
      <c r="A117" s="58"/>
      <c r="D117" s="58"/>
    </row>
    <row r="118" ht="15.75" hidden="1" customHeight="1">
      <c r="A118" s="58"/>
      <c r="D118" s="58"/>
    </row>
    <row r="119" ht="15.75" hidden="1" customHeight="1">
      <c r="A119" s="58"/>
      <c r="D119" s="58"/>
    </row>
    <row r="120" ht="15.75" hidden="1" customHeight="1">
      <c r="A120" s="58"/>
      <c r="D120" s="58"/>
    </row>
    <row r="121" ht="15.75" hidden="1" customHeight="1">
      <c r="A121" s="58"/>
      <c r="D121" s="58"/>
    </row>
    <row r="122" ht="15.75" hidden="1" customHeight="1">
      <c r="A122" s="58"/>
      <c r="D122" s="58"/>
    </row>
    <row r="123" ht="15.75" hidden="1" customHeight="1">
      <c r="A123" s="58"/>
      <c r="D123" s="58"/>
    </row>
    <row r="124" ht="15.75" hidden="1" customHeight="1">
      <c r="A124" s="58"/>
      <c r="D124" s="58"/>
    </row>
    <row r="125" ht="15.75" hidden="1" customHeight="1">
      <c r="A125" s="58"/>
      <c r="D125" s="58"/>
    </row>
    <row r="126" ht="15.75" hidden="1" customHeight="1">
      <c r="A126" s="58"/>
      <c r="D126" s="58"/>
    </row>
    <row r="127" ht="15.75" hidden="1" customHeight="1">
      <c r="A127" s="58"/>
      <c r="D127" s="58"/>
    </row>
    <row r="128" ht="15.75" hidden="1" customHeight="1">
      <c r="A128" s="58"/>
      <c r="D128" s="58"/>
    </row>
    <row r="129" ht="15.75" hidden="1" customHeight="1">
      <c r="A129" s="58"/>
      <c r="D129" s="58"/>
    </row>
    <row r="130" ht="15.75" hidden="1" customHeight="1">
      <c r="A130" s="58"/>
      <c r="D130" s="58"/>
    </row>
    <row r="131" ht="15.75" hidden="1" customHeight="1">
      <c r="A131" s="58"/>
      <c r="D131" s="58"/>
    </row>
    <row r="132" ht="15.75" hidden="1" customHeight="1">
      <c r="A132" s="58"/>
      <c r="D132" s="58"/>
    </row>
    <row r="133" ht="15.75" hidden="1" customHeight="1">
      <c r="A133" s="58"/>
      <c r="D133" s="58"/>
    </row>
    <row r="134" ht="15.75" hidden="1" customHeight="1">
      <c r="A134" s="58"/>
      <c r="D134" s="58"/>
    </row>
    <row r="135" ht="15.75" hidden="1" customHeight="1">
      <c r="A135" s="58"/>
      <c r="D135" s="58"/>
    </row>
    <row r="136" ht="15.75" hidden="1" customHeight="1">
      <c r="A136" s="58"/>
      <c r="D136" s="58"/>
    </row>
    <row r="137" ht="15.75" hidden="1" customHeight="1">
      <c r="A137" s="58"/>
      <c r="D137" s="58"/>
    </row>
    <row r="138" ht="15.75" hidden="1" customHeight="1">
      <c r="A138" s="58"/>
      <c r="D138" s="58"/>
    </row>
    <row r="139" ht="15.75" hidden="1" customHeight="1">
      <c r="A139" s="58"/>
      <c r="D139" s="58"/>
    </row>
    <row r="140" ht="15.75" hidden="1" customHeight="1">
      <c r="A140" s="58"/>
      <c r="D140" s="58"/>
    </row>
    <row r="141" ht="15.75" hidden="1" customHeight="1">
      <c r="A141" s="58"/>
      <c r="D141" s="58"/>
    </row>
    <row r="142" ht="15.75" hidden="1" customHeight="1">
      <c r="A142" s="58"/>
      <c r="D142" s="58"/>
    </row>
    <row r="143" ht="15.75" hidden="1" customHeight="1">
      <c r="A143" s="58"/>
      <c r="D143" s="58"/>
    </row>
    <row r="144" ht="15.75" hidden="1" customHeight="1">
      <c r="A144" s="58"/>
      <c r="D144" s="58"/>
    </row>
    <row r="145" ht="15.75" hidden="1" customHeight="1">
      <c r="A145" s="58"/>
      <c r="D145" s="58"/>
    </row>
    <row r="146" ht="15.75" hidden="1" customHeight="1">
      <c r="A146" s="58"/>
      <c r="D146" s="58"/>
    </row>
    <row r="147" ht="15.75" hidden="1" customHeight="1">
      <c r="A147" s="58"/>
      <c r="D147" s="58"/>
    </row>
    <row r="148" ht="15.75" hidden="1" customHeight="1">
      <c r="A148" s="58"/>
      <c r="D148" s="58"/>
    </row>
    <row r="149" ht="15.75" hidden="1" customHeight="1">
      <c r="A149" s="58"/>
      <c r="D149" s="58"/>
    </row>
    <row r="150" ht="15.75" hidden="1" customHeight="1">
      <c r="A150" s="58"/>
      <c r="D150" s="58"/>
    </row>
    <row r="151" ht="15.75" hidden="1" customHeight="1">
      <c r="A151" s="58"/>
      <c r="D151" s="58"/>
    </row>
    <row r="152" ht="15.75" hidden="1" customHeight="1">
      <c r="A152" s="58"/>
      <c r="D152" s="58"/>
    </row>
    <row r="153" ht="15.75" hidden="1" customHeight="1">
      <c r="A153" s="58"/>
      <c r="D153" s="58"/>
    </row>
    <row r="154" ht="15.75" hidden="1" customHeight="1">
      <c r="A154" s="58"/>
      <c r="D154" s="58"/>
    </row>
    <row r="155" ht="15.75" hidden="1" customHeight="1">
      <c r="A155" s="58"/>
      <c r="D155" s="58"/>
    </row>
    <row r="156" ht="15.75" hidden="1" customHeight="1">
      <c r="A156" s="58"/>
      <c r="D156" s="58"/>
    </row>
    <row r="157" ht="15.75" hidden="1" customHeight="1">
      <c r="A157" s="58"/>
      <c r="D157" s="58"/>
    </row>
    <row r="158" ht="15.75" hidden="1" customHeight="1">
      <c r="A158" s="58"/>
      <c r="D158" s="58"/>
    </row>
    <row r="159" ht="15.75" hidden="1" customHeight="1">
      <c r="A159" s="58"/>
      <c r="D159" s="58"/>
    </row>
    <row r="160" ht="15.75" hidden="1" customHeight="1">
      <c r="A160" s="58"/>
      <c r="D160" s="58"/>
    </row>
    <row r="161" ht="15.75" hidden="1" customHeight="1">
      <c r="A161" s="58"/>
      <c r="D161" s="58"/>
    </row>
    <row r="162" ht="15.75" hidden="1" customHeight="1">
      <c r="A162" s="58"/>
      <c r="D162" s="58"/>
    </row>
    <row r="163" ht="15.75" hidden="1" customHeight="1">
      <c r="A163" s="58"/>
      <c r="D163" s="58"/>
    </row>
    <row r="164" ht="15.75" hidden="1" customHeight="1">
      <c r="A164" s="58"/>
      <c r="D164" s="58"/>
    </row>
    <row r="165" ht="15.75" hidden="1" customHeight="1">
      <c r="A165" s="58"/>
      <c r="D165" s="58"/>
    </row>
    <row r="166" ht="15.75" hidden="1" customHeight="1">
      <c r="A166" s="58"/>
      <c r="D166" s="58"/>
    </row>
    <row r="167" ht="15.75" hidden="1" customHeight="1">
      <c r="A167" s="58"/>
      <c r="D167" s="58"/>
    </row>
    <row r="168" ht="15.75" hidden="1" customHeight="1">
      <c r="A168" s="58"/>
      <c r="D168" s="58"/>
    </row>
    <row r="169" ht="15.75" hidden="1" customHeight="1">
      <c r="A169" s="58"/>
      <c r="D169" s="58"/>
    </row>
    <row r="170" ht="15.75" hidden="1" customHeight="1">
      <c r="A170" s="58"/>
      <c r="D170" s="58"/>
    </row>
    <row r="171" ht="15.75" hidden="1" customHeight="1">
      <c r="A171" s="58"/>
      <c r="D171" s="58"/>
    </row>
    <row r="172" ht="15.75" hidden="1" customHeight="1">
      <c r="A172" s="58"/>
      <c r="D172" s="58"/>
    </row>
    <row r="173" ht="15.75" hidden="1" customHeight="1">
      <c r="A173" s="58"/>
      <c r="D173" s="58"/>
    </row>
    <row r="174" ht="15.75" hidden="1" customHeight="1">
      <c r="A174" s="58"/>
      <c r="D174" s="58"/>
    </row>
    <row r="175" ht="15.75" hidden="1" customHeight="1">
      <c r="A175" s="58"/>
      <c r="D175" s="58"/>
    </row>
    <row r="176" ht="15.75" hidden="1" customHeight="1">
      <c r="A176" s="58"/>
      <c r="D176" s="58"/>
    </row>
    <row r="177" ht="15.75" hidden="1" customHeight="1">
      <c r="A177" s="58"/>
      <c r="D177" s="58"/>
    </row>
    <row r="178" ht="15.75" hidden="1" customHeight="1">
      <c r="A178" s="58"/>
      <c r="D178" s="58"/>
    </row>
    <row r="179" ht="15.75" hidden="1" customHeight="1">
      <c r="A179" s="58"/>
      <c r="D179" s="58"/>
    </row>
    <row r="180" ht="15.75" hidden="1" customHeight="1">
      <c r="A180" s="58"/>
      <c r="D180" s="58"/>
    </row>
    <row r="181" ht="15.75" hidden="1" customHeight="1">
      <c r="A181" s="58"/>
      <c r="D181" s="58"/>
    </row>
    <row r="182" ht="15.75" hidden="1" customHeight="1">
      <c r="A182" s="58"/>
      <c r="D182" s="58"/>
    </row>
    <row r="183" ht="15.75" hidden="1" customHeight="1">
      <c r="A183" s="58"/>
      <c r="D183" s="58"/>
    </row>
    <row r="184" ht="15.75" hidden="1" customHeight="1">
      <c r="A184" s="58"/>
      <c r="D184" s="58"/>
    </row>
    <row r="185" ht="15.75" hidden="1" customHeight="1">
      <c r="A185" s="58"/>
      <c r="D185" s="58"/>
    </row>
    <row r="186" ht="15.75" hidden="1" customHeight="1">
      <c r="A186" s="58"/>
      <c r="D186" s="58"/>
    </row>
    <row r="187" ht="15.75" hidden="1" customHeight="1">
      <c r="A187" s="58"/>
      <c r="D187" s="58"/>
    </row>
    <row r="188" ht="15.75" hidden="1" customHeight="1">
      <c r="A188" s="58"/>
      <c r="D188" s="58"/>
    </row>
    <row r="189" ht="15.75" hidden="1" customHeight="1">
      <c r="A189" s="58"/>
      <c r="D189" s="58"/>
    </row>
    <row r="190" ht="15.75" hidden="1" customHeight="1">
      <c r="A190" s="58"/>
      <c r="D190" s="58"/>
    </row>
    <row r="191" ht="15.75" hidden="1" customHeight="1">
      <c r="A191" s="58"/>
      <c r="D191" s="58"/>
    </row>
    <row r="192" ht="15.75" hidden="1" customHeight="1">
      <c r="A192" s="58"/>
      <c r="D192" s="58"/>
    </row>
    <row r="193" ht="15.75" hidden="1" customHeight="1">
      <c r="A193" s="58"/>
      <c r="D193" s="58"/>
    </row>
    <row r="194" ht="15.75" hidden="1" customHeight="1">
      <c r="A194" s="58"/>
      <c r="D194" s="58"/>
    </row>
    <row r="195" ht="15.75" hidden="1" customHeight="1">
      <c r="A195" s="58"/>
      <c r="D195" s="58"/>
    </row>
    <row r="196" ht="15.75" hidden="1" customHeight="1">
      <c r="A196" s="58"/>
      <c r="D196" s="58"/>
    </row>
    <row r="197" ht="15.75" hidden="1" customHeight="1">
      <c r="A197" s="58"/>
      <c r="D197" s="58"/>
    </row>
    <row r="198" ht="15.75" hidden="1" customHeight="1">
      <c r="A198" s="58"/>
      <c r="D198" s="58"/>
    </row>
    <row r="199" ht="15.75" hidden="1" customHeight="1">
      <c r="A199" s="58"/>
      <c r="D199" s="58"/>
    </row>
    <row r="200" ht="15.75" hidden="1" customHeight="1">
      <c r="A200" s="58"/>
      <c r="D200" s="58"/>
    </row>
    <row r="201" ht="15.75" hidden="1" customHeight="1">
      <c r="A201" s="58"/>
      <c r="D201" s="58"/>
    </row>
    <row r="202" ht="15.75" hidden="1" customHeight="1">
      <c r="A202" s="58"/>
      <c r="D202" s="58"/>
    </row>
    <row r="203" ht="15.75" hidden="1" customHeight="1">
      <c r="A203" s="58"/>
      <c r="D203" s="58"/>
    </row>
    <row r="204" ht="15.75" hidden="1" customHeight="1">
      <c r="A204" s="58"/>
      <c r="D204" s="58"/>
    </row>
    <row r="205" ht="15.75" hidden="1" customHeight="1">
      <c r="A205" s="58"/>
      <c r="D205" s="58"/>
    </row>
    <row r="206" ht="15.75" hidden="1" customHeight="1">
      <c r="A206" s="58"/>
      <c r="D206" s="58"/>
    </row>
    <row r="207" ht="15.75" hidden="1" customHeight="1">
      <c r="A207" s="58"/>
      <c r="D207" s="58"/>
    </row>
    <row r="208" ht="15.75" hidden="1" customHeight="1">
      <c r="A208" s="58"/>
      <c r="D208" s="58"/>
    </row>
    <row r="209" ht="15.75" hidden="1" customHeight="1">
      <c r="A209" s="58"/>
      <c r="D209" s="58"/>
    </row>
    <row r="210" ht="15.75" hidden="1" customHeight="1">
      <c r="A210" s="58"/>
      <c r="D210" s="58"/>
    </row>
    <row r="211" ht="15.75" hidden="1" customHeight="1">
      <c r="A211" s="58"/>
      <c r="D211" s="58"/>
    </row>
    <row r="212" ht="15.75" hidden="1" customHeight="1">
      <c r="A212" s="58"/>
      <c r="D212" s="58"/>
    </row>
    <row r="213" ht="15.75" hidden="1" customHeight="1">
      <c r="A213" s="58"/>
      <c r="D213" s="58"/>
    </row>
    <row r="214" ht="15.75" hidden="1" customHeight="1">
      <c r="A214" s="58"/>
      <c r="D214" s="58"/>
    </row>
    <row r="215" ht="15.75" hidden="1" customHeight="1">
      <c r="A215" s="58"/>
      <c r="D215" s="58"/>
    </row>
    <row r="216" ht="15.75" hidden="1" customHeight="1">
      <c r="A216" s="58"/>
      <c r="D216" s="58"/>
    </row>
    <row r="217" ht="15.75" hidden="1" customHeight="1">
      <c r="A217" s="58"/>
      <c r="D217" s="58"/>
    </row>
    <row r="218" ht="15.75" hidden="1" customHeight="1">
      <c r="A218" s="58"/>
      <c r="D218" s="58"/>
    </row>
    <row r="219" ht="15.75" hidden="1" customHeight="1">
      <c r="A219" s="58"/>
      <c r="D219" s="58"/>
    </row>
    <row r="220" ht="15.75" hidden="1" customHeight="1">
      <c r="A220" s="58"/>
      <c r="D220" s="58"/>
    </row>
    <row r="221" ht="15.75" hidden="1" customHeight="1">
      <c r="A221" s="58"/>
      <c r="D221" s="58"/>
    </row>
    <row r="222" ht="15.75" hidden="1" customHeight="1">
      <c r="A222" s="58"/>
      <c r="D222" s="58"/>
    </row>
    <row r="223" ht="15.75" hidden="1" customHeight="1">
      <c r="A223" s="58"/>
      <c r="D223" s="58"/>
    </row>
    <row r="224" ht="15.75" hidden="1" customHeight="1">
      <c r="A224" s="58"/>
      <c r="D224" s="58"/>
    </row>
    <row r="225" ht="15.75" hidden="1" customHeight="1">
      <c r="A225" s="58"/>
      <c r="D225" s="58"/>
    </row>
    <row r="226" ht="15.75" hidden="1" customHeight="1">
      <c r="A226" s="58"/>
      <c r="D226" s="58"/>
    </row>
    <row r="227" ht="15.75" hidden="1" customHeight="1">
      <c r="A227" s="58"/>
      <c r="D227" s="58"/>
    </row>
    <row r="228" ht="15.75" hidden="1" customHeight="1">
      <c r="A228" s="58"/>
      <c r="D228" s="58"/>
    </row>
    <row r="229" ht="15.75" hidden="1" customHeight="1">
      <c r="A229" s="58"/>
      <c r="D229" s="58"/>
    </row>
    <row r="230" ht="15.75" hidden="1" customHeight="1">
      <c r="A230" s="58"/>
      <c r="D230" s="58"/>
    </row>
    <row r="231" ht="15.75" hidden="1" customHeight="1">
      <c r="A231" s="58"/>
      <c r="D231" s="58"/>
    </row>
    <row r="232" ht="15.75" hidden="1" customHeight="1">
      <c r="A232" s="58"/>
      <c r="D232" s="58"/>
    </row>
    <row r="233" ht="15.75" hidden="1" customHeight="1">
      <c r="A233" s="58"/>
      <c r="D233" s="58"/>
    </row>
    <row r="234" ht="15.75" hidden="1" customHeight="1">
      <c r="A234" s="58"/>
      <c r="D234" s="58"/>
    </row>
    <row r="235" ht="15.75" hidden="1" customHeight="1">
      <c r="A235" s="58"/>
      <c r="D235" s="58"/>
    </row>
    <row r="236" ht="15.75" hidden="1" customHeight="1">
      <c r="A236" s="58"/>
      <c r="D236" s="58"/>
    </row>
    <row r="237" ht="15.75" hidden="1" customHeight="1">
      <c r="A237" s="58"/>
      <c r="D237" s="58"/>
    </row>
    <row r="238" ht="15.75" hidden="1" customHeight="1">
      <c r="A238" s="58"/>
      <c r="D238" s="58"/>
    </row>
    <row r="239" ht="15.75" hidden="1" customHeight="1">
      <c r="A239" s="58"/>
      <c r="D239" s="58"/>
    </row>
    <row r="240" ht="15.75" hidden="1" customHeight="1">
      <c r="A240" s="58"/>
      <c r="D240" s="58"/>
    </row>
    <row r="241" ht="15.75" hidden="1" customHeight="1">
      <c r="A241" s="58"/>
      <c r="D241" s="58"/>
    </row>
    <row r="242" ht="15.75" hidden="1" customHeight="1">
      <c r="A242" s="58"/>
      <c r="D242" s="58"/>
    </row>
    <row r="243" ht="15.75" hidden="1" customHeight="1">
      <c r="A243" s="58"/>
      <c r="D243" s="58"/>
    </row>
    <row r="244" ht="15.75" hidden="1" customHeight="1">
      <c r="A244" s="58"/>
      <c r="D244" s="58"/>
    </row>
    <row r="245" ht="15.75" hidden="1" customHeight="1">
      <c r="A245" s="58"/>
      <c r="D245" s="58"/>
    </row>
    <row r="246" ht="15.75" hidden="1" customHeight="1">
      <c r="A246" s="58"/>
      <c r="D246" s="58"/>
    </row>
    <row r="247" ht="15.75" hidden="1" customHeight="1">
      <c r="A247" s="58"/>
      <c r="D247" s="58"/>
    </row>
    <row r="248" ht="15.75" hidden="1" customHeight="1">
      <c r="A248" s="58"/>
      <c r="D248" s="58"/>
    </row>
    <row r="249" ht="15.75" hidden="1" customHeight="1">
      <c r="A249" s="58"/>
      <c r="D249" s="58"/>
    </row>
    <row r="250" ht="15.75" hidden="1" customHeight="1">
      <c r="A250" s="58"/>
      <c r="D250" s="58"/>
    </row>
    <row r="251" ht="15.75" hidden="1" customHeight="1">
      <c r="A251" s="58"/>
      <c r="D251" s="58"/>
    </row>
    <row r="252" ht="15.75" hidden="1" customHeight="1">
      <c r="A252" s="58"/>
      <c r="D252" s="58"/>
    </row>
    <row r="253" ht="15.75" hidden="1" customHeight="1">
      <c r="A253" s="58"/>
      <c r="D253" s="58"/>
    </row>
    <row r="254" ht="15.75" hidden="1" customHeight="1">
      <c r="A254" s="58"/>
      <c r="D254" s="58"/>
    </row>
    <row r="255" ht="15.75" hidden="1" customHeight="1">
      <c r="A255" s="58"/>
      <c r="D255" s="58"/>
    </row>
    <row r="256" ht="15.75" hidden="1" customHeight="1">
      <c r="A256" s="58"/>
      <c r="D256" s="58"/>
    </row>
    <row r="257" ht="15.75" hidden="1" customHeight="1">
      <c r="A257" s="58"/>
      <c r="D257" s="58"/>
    </row>
    <row r="258" ht="15.75" hidden="1" customHeight="1">
      <c r="A258" s="58"/>
      <c r="D258" s="58"/>
    </row>
    <row r="259" ht="15.75" hidden="1" customHeight="1">
      <c r="A259" s="58"/>
      <c r="D259" s="58"/>
    </row>
    <row r="260" ht="15.75" hidden="1" customHeight="1">
      <c r="A260" s="58"/>
      <c r="D260" s="58"/>
    </row>
    <row r="261" ht="15.75" hidden="1" customHeight="1">
      <c r="A261" s="58"/>
      <c r="D261" s="58"/>
    </row>
    <row r="262" ht="15.75" hidden="1" customHeight="1">
      <c r="A262" s="58"/>
      <c r="D262" s="58"/>
    </row>
    <row r="263" ht="15.75" hidden="1" customHeight="1">
      <c r="A263" s="58"/>
      <c r="D263" s="58"/>
    </row>
    <row r="264" ht="15.75" hidden="1" customHeight="1">
      <c r="A264" s="58"/>
      <c r="D264" s="58"/>
    </row>
    <row r="265" ht="15.75" hidden="1" customHeight="1">
      <c r="A265" s="58"/>
      <c r="D265" s="58"/>
    </row>
    <row r="266" ht="15.75" hidden="1" customHeight="1">
      <c r="A266" s="58"/>
      <c r="D266" s="58"/>
    </row>
    <row r="267" ht="15.75" hidden="1" customHeight="1">
      <c r="A267" s="58"/>
      <c r="D267" s="58"/>
    </row>
    <row r="268" ht="15.75" hidden="1" customHeight="1">
      <c r="A268" s="58"/>
      <c r="D268" s="58"/>
    </row>
    <row r="269" ht="15.75" hidden="1" customHeight="1">
      <c r="A269" s="58"/>
      <c r="D269" s="58"/>
    </row>
    <row r="270" ht="15.75" hidden="1" customHeight="1">
      <c r="A270" s="58"/>
      <c r="D270" s="58"/>
    </row>
    <row r="271" ht="15.75" hidden="1" customHeight="1">
      <c r="A271" s="58"/>
      <c r="D271" s="58"/>
    </row>
    <row r="272" ht="15.75" hidden="1" customHeight="1">
      <c r="A272" s="58"/>
      <c r="D272" s="58"/>
    </row>
    <row r="273" ht="15.75" hidden="1" customHeight="1">
      <c r="A273" s="58"/>
      <c r="D273" s="58"/>
    </row>
    <row r="274" ht="15.75" hidden="1" customHeight="1">
      <c r="A274" s="58"/>
      <c r="D274" s="58"/>
    </row>
    <row r="275" ht="15.75" hidden="1" customHeight="1">
      <c r="A275" s="58"/>
      <c r="D275" s="58"/>
    </row>
    <row r="276" ht="15.75" hidden="1" customHeight="1">
      <c r="A276" s="58"/>
      <c r="D276" s="58"/>
    </row>
    <row r="277" ht="15.75" hidden="1" customHeight="1">
      <c r="A277" s="58"/>
      <c r="D277" s="58"/>
    </row>
    <row r="278" ht="15.75" hidden="1" customHeight="1">
      <c r="A278" s="58"/>
      <c r="D278" s="58"/>
    </row>
    <row r="279" ht="15.75" hidden="1" customHeight="1">
      <c r="A279" s="58"/>
      <c r="D279" s="58"/>
    </row>
    <row r="280" ht="15.75" hidden="1" customHeight="1">
      <c r="A280" s="58"/>
      <c r="D280" s="58"/>
    </row>
    <row r="281" ht="15.75" hidden="1" customHeight="1">
      <c r="A281" s="58"/>
      <c r="D281" s="58"/>
    </row>
    <row r="282" ht="15.75" customHeight="1">
      <c r="A282" s="58"/>
      <c r="D282" s="58"/>
    </row>
    <row r="283" ht="15.75" customHeight="1">
      <c r="A283" s="58"/>
      <c r="D283" s="58"/>
    </row>
    <row r="284" ht="15.75" customHeight="1">
      <c r="A284" s="58"/>
      <c r="D284" s="58"/>
    </row>
    <row r="285" ht="15.75" customHeight="1">
      <c r="A285" s="58"/>
      <c r="D285" s="58"/>
    </row>
    <row r="286" ht="15.75" customHeight="1">
      <c r="A286" s="58"/>
      <c r="D286" s="58"/>
    </row>
    <row r="287" ht="15.75" customHeight="1">
      <c r="A287" s="58"/>
      <c r="D287" s="58"/>
    </row>
    <row r="288" ht="15.75" customHeight="1">
      <c r="A288" s="58"/>
      <c r="D288" s="58"/>
    </row>
    <row r="289" ht="15.75" customHeight="1">
      <c r="A289" s="58"/>
      <c r="D289" s="58"/>
    </row>
    <row r="290" ht="15.75" customHeight="1">
      <c r="A290" s="58"/>
      <c r="D290" s="58"/>
    </row>
    <row r="291" ht="15.75" customHeight="1">
      <c r="A291" s="58"/>
      <c r="D291" s="58"/>
    </row>
    <row r="292" ht="15.75" customHeight="1">
      <c r="A292" s="58"/>
      <c r="D292" s="58"/>
    </row>
    <row r="293" ht="15.75" customHeight="1">
      <c r="A293" s="58"/>
      <c r="D293" s="58"/>
    </row>
    <row r="294" ht="15.75" customHeight="1">
      <c r="A294" s="58"/>
      <c r="D294" s="58"/>
    </row>
    <row r="295" ht="15.75" customHeight="1">
      <c r="A295" s="58"/>
      <c r="D295" s="58"/>
    </row>
    <row r="296" ht="15.75" customHeight="1">
      <c r="A296" s="58"/>
      <c r="D296" s="58"/>
    </row>
    <row r="297" ht="15.75" customHeight="1">
      <c r="A297" s="58"/>
      <c r="D297" s="58"/>
    </row>
    <row r="298" ht="15.75" customHeight="1">
      <c r="A298" s="58"/>
      <c r="D298" s="58"/>
    </row>
    <row r="299" ht="15.75" customHeight="1">
      <c r="A299" s="58"/>
      <c r="D299" s="58"/>
    </row>
    <row r="300" ht="15.75" customHeight="1">
      <c r="A300" s="58"/>
      <c r="D300" s="58"/>
    </row>
    <row r="301" ht="15.75" customHeight="1">
      <c r="A301" s="58"/>
      <c r="D301" s="58"/>
    </row>
    <row r="302" ht="15.75" customHeight="1">
      <c r="A302" s="58"/>
      <c r="D302" s="58"/>
    </row>
    <row r="303" ht="15.75" customHeight="1">
      <c r="A303" s="58"/>
      <c r="D303" s="58"/>
    </row>
    <row r="304" ht="15.75" customHeight="1">
      <c r="A304" s="58"/>
      <c r="D304" s="58"/>
    </row>
    <row r="305" ht="15.75" customHeight="1">
      <c r="A305" s="58"/>
      <c r="D305" s="58"/>
    </row>
    <row r="306" ht="15.75" customHeight="1">
      <c r="A306" s="58"/>
      <c r="D306" s="58"/>
    </row>
    <row r="307" ht="15.75" customHeight="1">
      <c r="A307" s="58"/>
      <c r="D307" s="58"/>
    </row>
    <row r="308" ht="15.75" customHeight="1">
      <c r="A308" s="58"/>
      <c r="D308" s="58"/>
    </row>
    <row r="309" ht="15.75" customHeight="1">
      <c r="A309" s="58"/>
      <c r="D309" s="58"/>
    </row>
    <row r="310" ht="15.75" customHeight="1">
      <c r="A310" s="58"/>
      <c r="D310" s="58"/>
    </row>
    <row r="311" ht="15.75" customHeight="1">
      <c r="A311" s="58"/>
      <c r="D311" s="58"/>
    </row>
    <row r="312" ht="15.75" customHeight="1">
      <c r="A312" s="58"/>
      <c r="D312" s="58"/>
    </row>
    <row r="313" ht="15.75" customHeight="1">
      <c r="A313" s="58"/>
      <c r="D313" s="58"/>
    </row>
    <row r="314" ht="15.75" customHeight="1">
      <c r="A314" s="58"/>
      <c r="D314" s="58"/>
    </row>
    <row r="315" ht="15.75" customHeight="1">
      <c r="A315" s="58"/>
      <c r="D315" s="58"/>
    </row>
    <row r="316" ht="15.75" customHeight="1">
      <c r="A316" s="58"/>
      <c r="D316" s="58"/>
    </row>
    <row r="317" ht="15.75" customHeight="1">
      <c r="A317" s="58"/>
      <c r="D317" s="58"/>
    </row>
    <row r="318" ht="15.75" customHeight="1">
      <c r="A318" s="58"/>
      <c r="D318" s="58"/>
    </row>
    <row r="319" ht="15.75" customHeight="1">
      <c r="A319" s="58"/>
      <c r="D319" s="58"/>
    </row>
    <row r="320" ht="15.75" customHeight="1">
      <c r="A320" s="58"/>
      <c r="D320" s="58"/>
    </row>
    <row r="321" ht="15.75" customHeight="1">
      <c r="A321" s="58"/>
      <c r="D321" s="58"/>
    </row>
    <row r="322" ht="15.75" customHeight="1">
      <c r="A322" s="58"/>
      <c r="D322" s="58"/>
    </row>
    <row r="323" ht="15.75" customHeight="1">
      <c r="A323" s="58"/>
      <c r="D323" s="58"/>
    </row>
    <row r="324" ht="15.75" customHeight="1">
      <c r="A324" s="58"/>
      <c r="D324" s="58"/>
    </row>
    <row r="325" ht="15.75" customHeight="1">
      <c r="A325" s="58"/>
      <c r="D325" s="58"/>
    </row>
    <row r="326" ht="15.75" customHeight="1">
      <c r="A326" s="58"/>
      <c r="D326" s="58"/>
    </row>
    <row r="327" ht="15.75" customHeight="1">
      <c r="A327" s="58"/>
      <c r="D327" s="58"/>
    </row>
    <row r="328" ht="15.75" customHeight="1">
      <c r="A328" s="58"/>
      <c r="D328" s="58"/>
    </row>
    <row r="329" ht="15.75" customHeight="1">
      <c r="A329" s="58"/>
      <c r="D329" s="58"/>
    </row>
    <row r="330" ht="15.75" customHeight="1">
      <c r="A330" s="58"/>
      <c r="D330" s="58"/>
    </row>
    <row r="331" ht="15.75" customHeight="1">
      <c r="A331" s="58"/>
      <c r="D331" s="58"/>
    </row>
    <row r="332" ht="15.75" customHeight="1">
      <c r="A332" s="58"/>
      <c r="D332" s="58"/>
    </row>
    <row r="333" ht="15.75" customHeight="1">
      <c r="A333" s="58"/>
      <c r="D333" s="58"/>
    </row>
    <row r="334" ht="15.75" customHeight="1">
      <c r="A334" s="58"/>
      <c r="D334" s="58"/>
    </row>
    <row r="335" ht="15.75" customHeight="1">
      <c r="A335" s="58"/>
      <c r="D335" s="58"/>
    </row>
    <row r="336" ht="15.75" customHeight="1">
      <c r="A336" s="58"/>
      <c r="D336" s="58"/>
    </row>
    <row r="337" ht="15.75" customHeight="1">
      <c r="A337" s="58"/>
      <c r="D337" s="58"/>
    </row>
    <row r="338" ht="15.75" customHeight="1">
      <c r="A338" s="58"/>
      <c r="D338" s="58"/>
    </row>
    <row r="339" ht="15.75" customHeight="1">
      <c r="A339" s="58"/>
      <c r="D339" s="58"/>
    </row>
    <row r="340" ht="15.75" customHeight="1">
      <c r="A340" s="58"/>
      <c r="D340" s="58"/>
    </row>
    <row r="341" ht="15.75" customHeight="1">
      <c r="A341" s="58"/>
      <c r="D341" s="58"/>
    </row>
    <row r="342" ht="15.75" customHeight="1">
      <c r="A342" s="58"/>
      <c r="D342" s="58"/>
    </row>
    <row r="343" ht="15.75" customHeight="1">
      <c r="A343" s="58"/>
      <c r="D343" s="58"/>
    </row>
    <row r="344" ht="15.75" customHeight="1">
      <c r="A344" s="58"/>
      <c r="D344" s="58"/>
    </row>
    <row r="345" ht="15.75" customHeight="1">
      <c r="A345" s="58"/>
      <c r="D345" s="58"/>
    </row>
    <row r="346" ht="15.75" customHeight="1">
      <c r="A346" s="58"/>
      <c r="D346" s="58"/>
    </row>
    <row r="347" ht="15.75" customHeight="1">
      <c r="A347" s="58"/>
      <c r="D347" s="58"/>
    </row>
    <row r="348" ht="15.75" customHeight="1">
      <c r="A348" s="58"/>
      <c r="D348" s="58"/>
    </row>
    <row r="349" ht="15.75" customHeight="1">
      <c r="A349" s="58"/>
      <c r="D349" s="58"/>
    </row>
    <row r="350" ht="15.75" customHeight="1">
      <c r="A350" s="58"/>
      <c r="D350" s="58"/>
    </row>
    <row r="351" ht="15.75" customHeight="1">
      <c r="A351" s="58"/>
      <c r="D351" s="58"/>
    </row>
    <row r="352" ht="15.75" customHeight="1">
      <c r="A352" s="58"/>
      <c r="D352" s="58"/>
    </row>
    <row r="353" ht="15.75" customHeight="1">
      <c r="A353" s="58"/>
      <c r="D353" s="58"/>
    </row>
    <row r="354" ht="15.75" customHeight="1">
      <c r="A354" s="58"/>
      <c r="D354" s="58"/>
    </row>
    <row r="355" ht="15.75" customHeight="1">
      <c r="A355" s="58"/>
      <c r="D355" s="58"/>
    </row>
    <row r="356" ht="15.75" customHeight="1">
      <c r="A356" s="58"/>
      <c r="D356" s="58"/>
    </row>
    <row r="357" ht="15.75" customHeight="1">
      <c r="A357" s="58"/>
      <c r="D357" s="58"/>
    </row>
    <row r="358" ht="15.75" customHeight="1">
      <c r="A358" s="58"/>
      <c r="D358" s="58"/>
    </row>
    <row r="359" ht="15.75" customHeight="1">
      <c r="A359" s="58"/>
      <c r="D359" s="58"/>
    </row>
    <row r="360" ht="15.75" customHeight="1">
      <c r="A360" s="58"/>
      <c r="D360" s="58"/>
    </row>
    <row r="361" ht="15.75" customHeight="1">
      <c r="A361" s="58"/>
      <c r="D361" s="58"/>
    </row>
    <row r="362" ht="15.75" customHeight="1">
      <c r="A362" s="58"/>
      <c r="D362" s="58"/>
    </row>
    <row r="363" ht="15.75" customHeight="1">
      <c r="A363" s="58"/>
      <c r="D363" s="58"/>
    </row>
    <row r="364" ht="15.75" customHeight="1">
      <c r="A364" s="58"/>
      <c r="D364" s="58"/>
    </row>
    <row r="365" ht="15.75" customHeight="1">
      <c r="A365" s="58"/>
      <c r="D365" s="58"/>
    </row>
    <row r="366" ht="15.75" customHeight="1">
      <c r="A366" s="58"/>
      <c r="D366" s="58"/>
    </row>
    <row r="367" ht="15.75" customHeight="1">
      <c r="A367" s="58"/>
      <c r="D367" s="58"/>
    </row>
    <row r="368" ht="15.75" customHeight="1">
      <c r="A368" s="58"/>
      <c r="D368" s="58"/>
    </row>
    <row r="369" ht="15.75" customHeight="1">
      <c r="A369" s="58"/>
      <c r="D369" s="58"/>
    </row>
    <row r="370" ht="15.75" customHeight="1">
      <c r="A370" s="58"/>
      <c r="D370" s="58"/>
    </row>
    <row r="371" ht="15.75" customHeight="1">
      <c r="A371" s="58"/>
      <c r="D371" s="58"/>
    </row>
    <row r="372" ht="15.75" customHeight="1">
      <c r="A372" s="58"/>
      <c r="D372" s="58"/>
    </row>
    <row r="373" ht="15.75" customHeight="1">
      <c r="A373" s="58"/>
      <c r="D373" s="58"/>
    </row>
    <row r="374" ht="15.75" customHeight="1">
      <c r="A374" s="58"/>
      <c r="D374" s="58"/>
    </row>
    <row r="375" ht="15.75" customHeight="1">
      <c r="A375" s="58"/>
      <c r="D375" s="58"/>
    </row>
    <row r="376" ht="15.75" customHeight="1">
      <c r="A376" s="58"/>
      <c r="D376" s="58"/>
    </row>
    <row r="377" ht="15.75" customHeight="1">
      <c r="A377" s="58"/>
      <c r="D377" s="58"/>
    </row>
    <row r="378" ht="15.75" customHeight="1">
      <c r="A378" s="58"/>
      <c r="D378" s="58"/>
    </row>
    <row r="379" ht="15.75" customHeight="1">
      <c r="A379" s="58"/>
      <c r="D379" s="58"/>
    </row>
    <row r="380" ht="15.75" customHeight="1">
      <c r="A380" s="58"/>
      <c r="D380" s="58"/>
    </row>
    <row r="381" ht="15.75" customHeight="1">
      <c r="A381" s="58"/>
      <c r="D381" s="58"/>
    </row>
    <row r="382" ht="15.75" customHeight="1">
      <c r="A382" s="58"/>
      <c r="D382" s="58"/>
    </row>
    <row r="383" ht="15.75" customHeight="1">
      <c r="A383" s="58"/>
      <c r="D383" s="58"/>
    </row>
    <row r="384" ht="15.75" customHeight="1">
      <c r="A384" s="58"/>
      <c r="D384" s="58"/>
    </row>
    <row r="385" ht="15.75" customHeight="1">
      <c r="A385" s="58"/>
      <c r="D385" s="58"/>
    </row>
    <row r="386" ht="15.75" customHeight="1">
      <c r="A386" s="58"/>
      <c r="D386" s="58"/>
    </row>
    <row r="387" ht="15.75" customHeight="1">
      <c r="A387" s="58"/>
      <c r="D387" s="58"/>
    </row>
    <row r="388" ht="15.75" customHeight="1">
      <c r="A388" s="58"/>
      <c r="D388" s="58"/>
    </row>
    <row r="389" ht="15.75" customHeight="1">
      <c r="A389" s="58"/>
      <c r="D389" s="58"/>
    </row>
    <row r="390" ht="15.75" customHeight="1">
      <c r="A390" s="58"/>
      <c r="D390" s="58"/>
    </row>
    <row r="391" ht="15.75" customHeight="1">
      <c r="A391" s="58"/>
      <c r="D391" s="58"/>
    </row>
    <row r="392" ht="15.75" customHeight="1">
      <c r="A392" s="58"/>
      <c r="D392" s="58"/>
    </row>
    <row r="393" ht="15.75" customHeight="1">
      <c r="A393" s="58"/>
      <c r="D393" s="58"/>
    </row>
    <row r="394" ht="15.75" customHeight="1">
      <c r="A394" s="58"/>
      <c r="D394" s="58"/>
    </row>
    <row r="395" ht="15.75" customHeight="1">
      <c r="A395" s="58"/>
      <c r="D395" s="58"/>
    </row>
    <row r="396" ht="15.75" customHeight="1">
      <c r="A396" s="58"/>
      <c r="D396" s="58"/>
    </row>
    <row r="397" ht="15.75" customHeight="1">
      <c r="A397" s="58"/>
      <c r="D397" s="58"/>
    </row>
    <row r="398" ht="15.75" customHeight="1">
      <c r="A398" s="58"/>
      <c r="D398" s="58"/>
    </row>
    <row r="399" ht="15.75" customHeight="1">
      <c r="A399" s="58"/>
      <c r="D399" s="58"/>
    </row>
    <row r="400" ht="15.75" customHeight="1">
      <c r="A400" s="58"/>
      <c r="D400" s="58"/>
    </row>
    <row r="401" ht="15.75" customHeight="1">
      <c r="A401" s="58"/>
      <c r="D401" s="58"/>
    </row>
    <row r="402" ht="15.75" customHeight="1">
      <c r="A402" s="58"/>
      <c r="D402" s="58"/>
    </row>
    <row r="403" ht="15.75" customHeight="1">
      <c r="A403" s="58"/>
      <c r="D403" s="58"/>
    </row>
    <row r="404" ht="15.75" customHeight="1">
      <c r="A404" s="58"/>
      <c r="D404" s="58"/>
    </row>
    <row r="405" ht="15.75" customHeight="1">
      <c r="A405" s="58"/>
      <c r="D405" s="58"/>
    </row>
    <row r="406" ht="15.75" customHeight="1">
      <c r="A406" s="58"/>
      <c r="D406" s="58"/>
    </row>
    <row r="407" ht="15.75" customHeight="1">
      <c r="A407" s="58"/>
      <c r="D407" s="58"/>
    </row>
    <row r="408" ht="15.75" customHeight="1">
      <c r="A408" s="58"/>
      <c r="D408" s="58"/>
    </row>
    <row r="409" ht="15.75" customHeight="1">
      <c r="A409" s="58"/>
      <c r="D409" s="58"/>
    </row>
    <row r="410" ht="15.75" customHeight="1">
      <c r="A410" s="58"/>
      <c r="D410" s="58"/>
    </row>
    <row r="411" ht="15.75" customHeight="1">
      <c r="A411" s="58"/>
      <c r="D411" s="58"/>
    </row>
    <row r="412" ht="15.75" customHeight="1">
      <c r="A412" s="58"/>
      <c r="D412" s="58"/>
    </row>
    <row r="413" ht="15.75" customHeight="1">
      <c r="A413" s="58"/>
      <c r="D413" s="58"/>
    </row>
    <row r="414" ht="15.75" customHeight="1">
      <c r="A414" s="58"/>
      <c r="D414" s="58"/>
    </row>
    <row r="415" ht="15.75" customHeight="1">
      <c r="A415" s="58"/>
      <c r="D415" s="58"/>
    </row>
    <row r="416" ht="15.75" customHeight="1">
      <c r="A416" s="58"/>
      <c r="D416" s="58"/>
    </row>
    <row r="417" ht="15.75" customHeight="1">
      <c r="A417" s="58"/>
      <c r="D417" s="58"/>
    </row>
    <row r="418" ht="15.75" customHeight="1">
      <c r="A418" s="58"/>
      <c r="D418" s="58"/>
    </row>
    <row r="419" ht="15.75" customHeight="1">
      <c r="A419" s="58"/>
      <c r="D419" s="58"/>
    </row>
    <row r="420" ht="15.75" customHeight="1">
      <c r="A420" s="58"/>
      <c r="D420" s="58"/>
    </row>
    <row r="421" ht="15.75" customHeight="1">
      <c r="A421" s="58"/>
      <c r="D421" s="58"/>
    </row>
    <row r="422" ht="15.75" customHeight="1">
      <c r="A422" s="58"/>
      <c r="D422" s="58"/>
    </row>
    <row r="423" ht="15.75" customHeight="1">
      <c r="A423" s="58"/>
      <c r="D423" s="58"/>
    </row>
    <row r="424" ht="15.75" customHeight="1">
      <c r="A424" s="58"/>
      <c r="D424" s="58"/>
    </row>
    <row r="425" ht="15.75" customHeight="1">
      <c r="A425" s="58"/>
      <c r="D425" s="58"/>
    </row>
    <row r="426" ht="15.75" customHeight="1">
      <c r="A426" s="58"/>
      <c r="D426" s="58"/>
    </row>
    <row r="427" ht="15.75" customHeight="1">
      <c r="A427" s="58"/>
      <c r="D427" s="58"/>
    </row>
    <row r="428" ht="15.75" customHeight="1">
      <c r="A428" s="58"/>
      <c r="D428" s="58"/>
    </row>
    <row r="429" ht="15.75" customHeight="1">
      <c r="A429" s="58"/>
      <c r="D429" s="58"/>
    </row>
    <row r="430" ht="15.75" customHeight="1">
      <c r="A430" s="58"/>
      <c r="D430" s="58"/>
    </row>
    <row r="431" ht="15.75" customHeight="1">
      <c r="A431" s="58"/>
      <c r="D431" s="58"/>
    </row>
    <row r="432" ht="15.75" customHeight="1">
      <c r="A432" s="58"/>
      <c r="D432" s="58"/>
    </row>
    <row r="433" ht="15.75" customHeight="1">
      <c r="A433" s="58"/>
      <c r="D433" s="58"/>
    </row>
    <row r="434" ht="15.75" customHeight="1">
      <c r="A434" s="58"/>
      <c r="D434" s="58"/>
    </row>
    <row r="435" ht="15.75" customHeight="1">
      <c r="A435" s="58"/>
      <c r="D435" s="58"/>
    </row>
    <row r="436" ht="15.75" customHeight="1">
      <c r="A436" s="58"/>
      <c r="D436" s="58"/>
    </row>
    <row r="437" ht="15.75" customHeight="1">
      <c r="A437" s="58"/>
      <c r="D437" s="58"/>
    </row>
    <row r="438" ht="15.75" customHeight="1">
      <c r="A438" s="58"/>
      <c r="D438" s="58"/>
    </row>
    <row r="439" ht="15.75" customHeight="1">
      <c r="A439" s="58"/>
      <c r="D439" s="58"/>
    </row>
    <row r="440" ht="15.75" customHeight="1">
      <c r="A440" s="58"/>
      <c r="D440" s="58"/>
    </row>
    <row r="441" ht="15.75" customHeight="1">
      <c r="A441" s="58"/>
      <c r="D441" s="58"/>
    </row>
    <row r="442" ht="15.75" customHeight="1">
      <c r="A442" s="58"/>
      <c r="D442" s="58"/>
    </row>
    <row r="443" ht="15.75" customHeight="1">
      <c r="A443" s="58"/>
      <c r="D443" s="58"/>
    </row>
    <row r="444" ht="15.75" customHeight="1">
      <c r="A444" s="58"/>
      <c r="D444" s="58"/>
    </row>
    <row r="445" ht="15.75" customHeight="1">
      <c r="A445" s="58"/>
      <c r="D445" s="58"/>
    </row>
    <row r="446" ht="15.75" customHeight="1">
      <c r="A446" s="58"/>
      <c r="D446" s="58"/>
    </row>
    <row r="447" ht="15.75" customHeight="1">
      <c r="A447" s="58"/>
      <c r="D447" s="58"/>
    </row>
    <row r="448" ht="15.75" customHeight="1">
      <c r="A448" s="58"/>
      <c r="D448" s="58"/>
    </row>
    <row r="449" ht="15.75" customHeight="1">
      <c r="A449" s="58"/>
      <c r="D449" s="58"/>
    </row>
    <row r="450" ht="15.75" customHeight="1">
      <c r="A450" s="58"/>
      <c r="D450" s="58"/>
    </row>
    <row r="451" ht="15.75" customHeight="1">
      <c r="A451" s="58"/>
      <c r="D451" s="58"/>
    </row>
    <row r="452" ht="15.75" customHeight="1">
      <c r="A452" s="58"/>
      <c r="D452" s="58"/>
    </row>
    <row r="453" ht="15.75" customHeight="1">
      <c r="A453" s="58"/>
      <c r="D453" s="58"/>
    </row>
    <row r="454" ht="15.75" customHeight="1">
      <c r="A454" s="58"/>
      <c r="D454" s="58"/>
    </row>
    <row r="455" ht="15.75" customHeight="1">
      <c r="A455" s="58"/>
      <c r="D455" s="58"/>
    </row>
    <row r="456" ht="15.75" customHeight="1">
      <c r="A456" s="58"/>
      <c r="D456" s="58"/>
    </row>
    <row r="457" ht="15.75" customHeight="1">
      <c r="A457" s="58"/>
      <c r="D457" s="58"/>
    </row>
    <row r="458" ht="15.75" customHeight="1">
      <c r="A458" s="58"/>
      <c r="D458" s="58"/>
    </row>
    <row r="459" ht="15.75" customHeight="1">
      <c r="A459" s="58"/>
      <c r="D459" s="58"/>
    </row>
    <row r="460" ht="15.75" customHeight="1">
      <c r="A460" s="58"/>
      <c r="D460" s="58"/>
    </row>
    <row r="461" ht="15.75" customHeight="1">
      <c r="A461" s="58"/>
      <c r="D461" s="58"/>
    </row>
    <row r="462" ht="15.75" customHeight="1">
      <c r="A462" s="58"/>
      <c r="D462" s="58"/>
    </row>
    <row r="463" ht="15.75" customHeight="1">
      <c r="A463" s="58"/>
      <c r="D463" s="58"/>
    </row>
    <row r="464" ht="15.75" customHeight="1">
      <c r="A464" s="58"/>
      <c r="D464" s="58"/>
    </row>
    <row r="465" ht="15.75" customHeight="1">
      <c r="A465" s="58"/>
      <c r="D465" s="58"/>
    </row>
    <row r="466" ht="15.75" customHeight="1">
      <c r="A466" s="58"/>
      <c r="D466" s="58"/>
    </row>
    <row r="467" ht="15.75" customHeight="1">
      <c r="A467" s="58"/>
      <c r="D467" s="58"/>
    </row>
    <row r="468" ht="15.75" customHeight="1">
      <c r="A468" s="58"/>
      <c r="D468" s="58"/>
    </row>
    <row r="469" ht="15.75" customHeight="1">
      <c r="A469" s="58"/>
      <c r="D469" s="58"/>
    </row>
    <row r="470" ht="15.75" customHeight="1">
      <c r="A470" s="58"/>
      <c r="D470" s="58"/>
    </row>
    <row r="471" ht="15.75" customHeight="1">
      <c r="A471" s="58"/>
      <c r="D471" s="58"/>
    </row>
    <row r="472" ht="15.75" customHeight="1">
      <c r="A472" s="58"/>
      <c r="D472" s="58"/>
    </row>
    <row r="473" ht="15.75" customHeight="1">
      <c r="A473" s="58"/>
      <c r="D473" s="58"/>
    </row>
    <row r="474" ht="15.75" customHeight="1">
      <c r="A474" s="58"/>
      <c r="D474" s="58"/>
    </row>
    <row r="475" ht="15.75" customHeight="1">
      <c r="A475" s="58"/>
      <c r="D475" s="58"/>
    </row>
    <row r="476" ht="15.75" customHeight="1">
      <c r="A476" s="58"/>
      <c r="D476" s="58"/>
    </row>
    <row r="477" ht="15.75" customHeight="1">
      <c r="A477" s="58"/>
      <c r="D477" s="58"/>
    </row>
    <row r="478" ht="15.75" customHeight="1">
      <c r="A478" s="58"/>
      <c r="D478" s="58"/>
    </row>
    <row r="479" ht="15.75" customHeight="1">
      <c r="A479" s="58"/>
      <c r="D479" s="58"/>
    </row>
    <row r="480" ht="15.75" customHeight="1">
      <c r="A480" s="58"/>
      <c r="D480" s="58"/>
    </row>
    <row r="481" ht="15.75" customHeight="1">
      <c r="A481" s="58"/>
      <c r="D481" s="58"/>
    </row>
    <row r="482" ht="15.75" customHeight="1">
      <c r="A482" s="58"/>
      <c r="D482" s="58"/>
    </row>
    <row r="483" ht="15.75" customHeight="1">
      <c r="A483" s="58"/>
      <c r="D483" s="58"/>
    </row>
    <row r="484" ht="15.75" customHeight="1">
      <c r="A484" s="58"/>
      <c r="D484" s="58"/>
    </row>
    <row r="485" ht="15.75" customHeight="1">
      <c r="A485" s="58"/>
      <c r="D485" s="58"/>
    </row>
    <row r="486" ht="15.75" customHeight="1">
      <c r="A486" s="58"/>
      <c r="D486" s="58"/>
    </row>
    <row r="487" ht="15.75" customHeight="1">
      <c r="A487" s="58"/>
      <c r="D487" s="58"/>
    </row>
    <row r="488" ht="15.75" customHeight="1">
      <c r="A488" s="58"/>
      <c r="D488" s="58"/>
    </row>
    <row r="489" ht="15.75" customHeight="1">
      <c r="A489" s="58"/>
      <c r="D489" s="58"/>
    </row>
    <row r="490" ht="15.75" customHeight="1">
      <c r="A490" s="58"/>
      <c r="D490" s="58"/>
    </row>
    <row r="491" ht="15.75" customHeight="1">
      <c r="A491" s="58"/>
      <c r="D491" s="58"/>
    </row>
    <row r="492" ht="15.75" customHeight="1">
      <c r="A492" s="58"/>
      <c r="D492" s="58"/>
    </row>
    <row r="493" ht="15.75" customHeight="1">
      <c r="A493" s="58"/>
      <c r="D493" s="58"/>
    </row>
    <row r="494" ht="15.75" customHeight="1">
      <c r="A494" s="58"/>
      <c r="D494" s="58"/>
    </row>
    <row r="495" ht="15.75" customHeight="1">
      <c r="A495" s="58"/>
      <c r="D495" s="58"/>
    </row>
    <row r="496" ht="15.75" customHeight="1">
      <c r="A496" s="58"/>
      <c r="D496" s="58"/>
    </row>
    <row r="497" ht="15.75" customHeight="1">
      <c r="A497" s="58"/>
      <c r="D497" s="58"/>
    </row>
    <row r="498" ht="15.75" customHeight="1">
      <c r="A498" s="58"/>
      <c r="D498" s="58"/>
    </row>
    <row r="499" ht="15.75" customHeight="1">
      <c r="A499" s="58"/>
      <c r="D499" s="58"/>
    </row>
    <row r="500" ht="15.75" customHeight="1">
      <c r="A500" s="58"/>
      <c r="D500" s="58"/>
    </row>
    <row r="501" ht="15.75" customHeight="1">
      <c r="A501" s="58"/>
      <c r="D501" s="58"/>
    </row>
    <row r="502" ht="15.75" customHeight="1">
      <c r="A502" s="58"/>
      <c r="D502" s="58"/>
    </row>
    <row r="503" ht="15.75" customHeight="1">
      <c r="A503" s="58"/>
      <c r="D503" s="58"/>
    </row>
    <row r="504" ht="15.75" customHeight="1">
      <c r="A504" s="58"/>
      <c r="D504" s="58"/>
    </row>
    <row r="505" ht="15.75" customHeight="1">
      <c r="A505" s="58"/>
      <c r="D505" s="58"/>
    </row>
    <row r="506" ht="15.75" customHeight="1">
      <c r="A506" s="58"/>
      <c r="D506" s="58"/>
    </row>
    <row r="507" ht="15.75" customHeight="1">
      <c r="A507" s="58"/>
      <c r="D507" s="58"/>
    </row>
    <row r="508" ht="15.75" customHeight="1">
      <c r="A508" s="58"/>
      <c r="D508" s="58"/>
    </row>
    <row r="509" ht="15.75" customHeight="1">
      <c r="A509" s="58"/>
      <c r="D509" s="58"/>
    </row>
    <row r="510" ht="15.75" customHeight="1">
      <c r="A510" s="58"/>
      <c r="D510" s="58"/>
    </row>
    <row r="511" ht="15.75" customHeight="1">
      <c r="A511" s="58"/>
      <c r="D511" s="58"/>
    </row>
    <row r="512" ht="15.75" customHeight="1">
      <c r="A512" s="58"/>
      <c r="D512" s="58"/>
    </row>
    <row r="513" ht="15.75" customHeight="1">
      <c r="A513" s="58"/>
      <c r="D513" s="58"/>
    </row>
    <row r="514" ht="15.75" customHeight="1">
      <c r="A514" s="58"/>
      <c r="D514" s="58"/>
    </row>
    <row r="515" ht="15.75" customHeight="1">
      <c r="A515" s="58"/>
      <c r="D515" s="58"/>
    </row>
    <row r="516" ht="15.75" customHeight="1">
      <c r="A516" s="58"/>
      <c r="D516" s="58"/>
    </row>
    <row r="517" ht="15.75" customHeight="1">
      <c r="A517" s="58"/>
      <c r="D517" s="58"/>
    </row>
    <row r="518" ht="15.75" customHeight="1">
      <c r="A518" s="58"/>
      <c r="D518" s="58"/>
    </row>
    <row r="519" ht="15.75" customHeight="1">
      <c r="A519" s="58"/>
      <c r="D519" s="58"/>
    </row>
    <row r="520" ht="15.75" customHeight="1">
      <c r="A520" s="58"/>
      <c r="D520" s="58"/>
    </row>
    <row r="521" ht="15.75" customHeight="1">
      <c r="A521" s="58"/>
      <c r="D521" s="58"/>
    </row>
    <row r="522" ht="15.75" customHeight="1">
      <c r="A522" s="58"/>
      <c r="D522" s="58"/>
    </row>
    <row r="523" ht="15.75" customHeight="1">
      <c r="A523" s="58"/>
      <c r="D523" s="58"/>
    </row>
    <row r="524" ht="15.75" customHeight="1">
      <c r="A524" s="58"/>
      <c r="D524" s="58"/>
    </row>
    <row r="525" ht="15.75" customHeight="1">
      <c r="A525" s="58"/>
      <c r="D525" s="58"/>
    </row>
    <row r="526" ht="15.75" customHeight="1">
      <c r="A526" s="58"/>
      <c r="D526" s="58"/>
    </row>
    <row r="527" ht="15.75" customHeight="1">
      <c r="A527" s="58"/>
      <c r="D527" s="58"/>
    </row>
    <row r="528" ht="15.75" customHeight="1">
      <c r="A528" s="58"/>
      <c r="D528" s="58"/>
    </row>
    <row r="529" ht="15.75" customHeight="1">
      <c r="A529" s="58"/>
      <c r="D529" s="58"/>
    </row>
    <row r="530" ht="15.75" customHeight="1">
      <c r="A530" s="58"/>
      <c r="D530" s="58"/>
    </row>
    <row r="531" ht="15.75" customHeight="1">
      <c r="A531" s="58"/>
      <c r="D531" s="58"/>
    </row>
    <row r="532" ht="15.75" customHeight="1">
      <c r="A532" s="58"/>
      <c r="D532" s="58"/>
    </row>
    <row r="533" ht="15.75" customHeight="1">
      <c r="A533" s="58"/>
      <c r="D533" s="58"/>
    </row>
    <row r="534" ht="15.75" customHeight="1">
      <c r="A534" s="58"/>
      <c r="D534" s="58"/>
    </row>
    <row r="535" ht="15.75" customHeight="1">
      <c r="A535" s="58"/>
      <c r="D535" s="58"/>
    </row>
    <row r="536" ht="15.75" customHeight="1">
      <c r="A536" s="58"/>
      <c r="D536" s="58"/>
    </row>
    <row r="537" ht="15.75" customHeight="1">
      <c r="A537" s="58"/>
      <c r="D537" s="58"/>
    </row>
    <row r="538" ht="15.75" customHeight="1">
      <c r="A538" s="58"/>
      <c r="D538" s="58"/>
    </row>
    <row r="539" ht="15.75" customHeight="1">
      <c r="A539" s="58"/>
      <c r="D539" s="58"/>
    </row>
    <row r="540" ht="15.75" customHeight="1">
      <c r="A540" s="58"/>
      <c r="D540" s="58"/>
    </row>
    <row r="541" ht="15.75" customHeight="1">
      <c r="A541" s="58"/>
      <c r="D541" s="58"/>
    </row>
    <row r="542" ht="15.75" customHeight="1">
      <c r="A542" s="58"/>
      <c r="D542" s="58"/>
    </row>
    <row r="543" ht="15.75" customHeight="1">
      <c r="A543" s="58"/>
      <c r="D543" s="58"/>
    </row>
    <row r="544" ht="15.75" customHeight="1">
      <c r="A544" s="58"/>
      <c r="D544" s="58"/>
    </row>
    <row r="545" ht="15.75" customHeight="1">
      <c r="A545" s="58"/>
      <c r="D545" s="58"/>
    </row>
    <row r="546" ht="15.75" customHeight="1">
      <c r="A546" s="58"/>
      <c r="D546" s="58"/>
    </row>
    <row r="547" ht="15.75" customHeight="1">
      <c r="A547" s="58"/>
      <c r="D547" s="58"/>
    </row>
    <row r="548" ht="15.75" customHeight="1">
      <c r="A548" s="58"/>
      <c r="D548" s="58"/>
    </row>
    <row r="549" ht="15.75" customHeight="1">
      <c r="A549" s="58"/>
      <c r="D549" s="58"/>
    </row>
    <row r="550" ht="15.75" customHeight="1">
      <c r="A550" s="58"/>
      <c r="D550" s="58"/>
    </row>
    <row r="551" ht="15.75" customHeight="1">
      <c r="A551" s="58"/>
      <c r="D551" s="58"/>
    </row>
    <row r="552" ht="15.75" customHeight="1">
      <c r="A552" s="58"/>
      <c r="D552" s="58"/>
    </row>
    <row r="553" ht="15.75" customHeight="1">
      <c r="A553" s="58"/>
      <c r="D553" s="58"/>
    </row>
    <row r="554" ht="15.75" customHeight="1">
      <c r="A554" s="58"/>
      <c r="D554" s="58"/>
    </row>
    <row r="555" ht="15.75" customHeight="1">
      <c r="A555" s="58"/>
      <c r="D555" s="58"/>
    </row>
    <row r="556" ht="15.75" customHeight="1">
      <c r="A556" s="58"/>
      <c r="D556" s="58"/>
    </row>
    <row r="557" ht="15.75" customHeight="1">
      <c r="A557" s="58"/>
      <c r="D557" s="58"/>
    </row>
    <row r="558" ht="15.75" customHeight="1">
      <c r="A558" s="58"/>
      <c r="D558" s="58"/>
    </row>
    <row r="559" ht="15.75" customHeight="1">
      <c r="A559" s="58"/>
      <c r="D559" s="58"/>
    </row>
    <row r="560" ht="15.75" customHeight="1">
      <c r="A560" s="58"/>
      <c r="D560" s="58"/>
    </row>
    <row r="561" ht="15.75" customHeight="1">
      <c r="A561" s="58"/>
      <c r="D561" s="58"/>
    </row>
    <row r="562" ht="15.75" customHeight="1">
      <c r="A562" s="58"/>
      <c r="D562" s="58"/>
    </row>
    <row r="563" ht="15.75" customHeight="1">
      <c r="A563" s="58"/>
      <c r="D563" s="58"/>
    </row>
    <row r="564" ht="15.75" customHeight="1">
      <c r="A564" s="58"/>
      <c r="D564" s="58"/>
    </row>
    <row r="565" ht="15.75" customHeight="1">
      <c r="A565" s="58"/>
      <c r="D565" s="58"/>
    </row>
    <row r="566" ht="15.75" customHeight="1">
      <c r="A566" s="58"/>
      <c r="D566" s="58"/>
    </row>
    <row r="567" ht="15.75" customHeight="1">
      <c r="A567" s="58"/>
      <c r="D567" s="58"/>
    </row>
    <row r="568" ht="15.75" customHeight="1">
      <c r="A568" s="58"/>
      <c r="D568" s="58"/>
    </row>
    <row r="569" ht="15.75" customHeight="1">
      <c r="A569" s="58"/>
      <c r="D569" s="58"/>
    </row>
    <row r="570" ht="15.75" customHeight="1">
      <c r="A570" s="58"/>
      <c r="D570" s="58"/>
    </row>
    <row r="571" ht="15.75" customHeight="1">
      <c r="A571" s="58"/>
      <c r="D571" s="58"/>
    </row>
    <row r="572" ht="15.75" customHeight="1">
      <c r="A572" s="58"/>
      <c r="D572" s="58"/>
    </row>
    <row r="573" ht="15.75" customHeight="1">
      <c r="A573" s="58"/>
      <c r="D573" s="58"/>
    </row>
    <row r="574" ht="15.75" customHeight="1">
      <c r="A574" s="58"/>
      <c r="D574" s="58"/>
    </row>
    <row r="575" ht="15.75" customHeight="1">
      <c r="A575" s="58"/>
      <c r="D575" s="58"/>
    </row>
    <row r="576" ht="15.75" customHeight="1">
      <c r="A576" s="58"/>
      <c r="D576" s="58"/>
    </row>
    <row r="577" ht="15.75" customHeight="1">
      <c r="A577" s="58"/>
      <c r="D577" s="58"/>
    </row>
    <row r="578" ht="15.75" customHeight="1">
      <c r="A578" s="58"/>
      <c r="D578" s="58"/>
    </row>
    <row r="579" ht="15.75" customHeight="1">
      <c r="A579" s="58"/>
      <c r="D579" s="58"/>
    </row>
    <row r="580" ht="15.75" customHeight="1">
      <c r="A580" s="58"/>
      <c r="D580" s="58"/>
    </row>
    <row r="581" ht="15.75" customHeight="1">
      <c r="A581" s="58"/>
      <c r="D581" s="58"/>
    </row>
    <row r="582" ht="15.75" customHeight="1">
      <c r="A582" s="58"/>
      <c r="D582" s="58"/>
    </row>
    <row r="583" ht="15.75" customHeight="1">
      <c r="A583" s="58"/>
      <c r="D583" s="58"/>
    </row>
    <row r="584" ht="15.75" customHeight="1">
      <c r="A584" s="58"/>
      <c r="D584" s="58"/>
    </row>
    <row r="585" ht="15.75" customHeight="1">
      <c r="A585" s="58"/>
      <c r="D585" s="58"/>
    </row>
    <row r="586" ht="15.75" customHeight="1">
      <c r="A586" s="58"/>
      <c r="D586" s="58"/>
    </row>
    <row r="587" ht="15.75" customHeight="1">
      <c r="A587" s="58"/>
      <c r="D587" s="58"/>
    </row>
    <row r="588" ht="15.75" customHeight="1">
      <c r="A588" s="58"/>
      <c r="D588" s="58"/>
    </row>
    <row r="589" ht="15.75" customHeight="1">
      <c r="A589" s="58"/>
      <c r="D589" s="58"/>
    </row>
    <row r="590" ht="15.75" customHeight="1">
      <c r="A590" s="58"/>
      <c r="D590" s="58"/>
    </row>
    <row r="591" ht="15.75" customHeight="1">
      <c r="A591" s="58"/>
      <c r="D591" s="58"/>
    </row>
    <row r="592" ht="15.75" customHeight="1">
      <c r="A592" s="58"/>
      <c r="D592" s="58"/>
    </row>
    <row r="593" ht="15.75" customHeight="1">
      <c r="A593" s="58"/>
      <c r="D593" s="58"/>
    </row>
    <row r="594" ht="15.75" customHeight="1">
      <c r="A594" s="58"/>
      <c r="D594" s="58"/>
    </row>
    <row r="595" ht="15.75" customHeight="1">
      <c r="A595" s="58"/>
      <c r="D595" s="58"/>
    </row>
    <row r="596" ht="15.75" customHeight="1">
      <c r="A596" s="58"/>
      <c r="D596" s="58"/>
    </row>
    <row r="597" ht="15.75" customHeight="1">
      <c r="A597" s="58"/>
      <c r="D597" s="58"/>
    </row>
    <row r="598" ht="15.75" customHeight="1">
      <c r="A598" s="58"/>
      <c r="D598" s="58"/>
    </row>
    <row r="599" ht="15.75" customHeight="1">
      <c r="A599" s="58"/>
      <c r="D599" s="58"/>
    </row>
    <row r="600" ht="15.75" customHeight="1">
      <c r="A600" s="58"/>
      <c r="D600" s="58"/>
    </row>
    <row r="601" ht="15.75" customHeight="1">
      <c r="A601" s="58"/>
      <c r="D601" s="58"/>
    </row>
    <row r="602" ht="15.75" customHeight="1">
      <c r="A602" s="58"/>
      <c r="D602" s="58"/>
    </row>
    <row r="603" ht="15.75" customHeight="1">
      <c r="A603" s="58"/>
      <c r="D603" s="58"/>
    </row>
    <row r="604" ht="15.75" customHeight="1">
      <c r="A604" s="58"/>
      <c r="D604" s="58"/>
    </row>
    <row r="605" ht="15.75" customHeight="1">
      <c r="A605" s="58"/>
      <c r="D605" s="58"/>
    </row>
    <row r="606" ht="15.75" customHeight="1">
      <c r="A606" s="58"/>
      <c r="D606" s="58"/>
    </row>
    <row r="607" ht="15.75" customHeight="1">
      <c r="A607" s="58"/>
      <c r="D607" s="58"/>
    </row>
    <row r="608" ht="15.75" customHeight="1">
      <c r="A608" s="58"/>
      <c r="D608" s="58"/>
    </row>
    <row r="609" ht="15.75" customHeight="1">
      <c r="A609" s="58"/>
      <c r="D609" s="58"/>
    </row>
    <row r="610" ht="15.75" customHeight="1">
      <c r="A610" s="58"/>
      <c r="D610" s="58"/>
    </row>
    <row r="611" ht="15.75" customHeight="1">
      <c r="A611" s="58"/>
      <c r="D611" s="58"/>
    </row>
    <row r="612" ht="15.75" customHeight="1">
      <c r="A612" s="58"/>
      <c r="D612" s="58"/>
    </row>
    <row r="613" ht="15.75" customHeight="1">
      <c r="A613" s="58"/>
      <c r="D613" s="58"/>
    </row>
    <row r="614" ht="15.75" customHeight="1">
      <c r="A614" s="58"/>
      <c r="D614" s="58"/>
    </row>
    <row r="615" ht="15.75" customHeight="1">
      <c r="A615" s="58"/>
      <c r="D615" s="58"/>
    </row>
    <row r="616" ht="15.75" customHeight="1">
      <c r="A616" s="58"/>
      <c r="D616" s="58"/>
    </row>
    <row r="617" ht="15.75" customHeight="1">
      <c r="A617" s="58"/>
      <c r="D617" s="58"/>
    </row>
    <row r="618" ht="15.75" customHeight="1">
      <c r="A618" s="58"/>
      <c r="D618" s="58"/>
    </row>
    <row r="619" ht="15.75" customHeight="1">
      <c r="A619" s="58"/>
      <c r="D619" s="58"/>
    </row>
    <row r="620" ht="15.75" customHeight="1">
      <c r="A620" s="58"/>
      <c r="D620" s="58"/>
    </row>
    <row r="621" ht="15.75" customHeight="1">
      <c r="A621" s="58"/>
      <c r="D621" s="58"/>
    </row>
    <row r="622" ht="15.75" customHeight="1">
      <c r="A622" s="58"/>
      <c r="D622" s="58"/>
    </row>
    <row r="623" ht="15.75" customHeight="1">
      <c r="A623" s="58"/>
      <c r="D623" s="58"/>
    </row>
    <row r="624" ht="15.75" customHeight="1">
      <c r="A624" s="58"/>
      <c r="D624" s="58"/>
    </row>
    <row r="625" ht="15.75" customHeight="1">
      <c r="A625" s="58"/>
      <c r="D625" s="58"/>
    </row>
    <row r="626" ht="15.75" customHeight="1">
      <c r="A626" s="58"/>
      <c r="D626" s="58"/>
    </row>
    <row r="627" ht="15.75" customHeight="1">
      <c r="A627" s="58"/>
      <c r="D627" s="58"/>
    </row>
    <row r="628" ht="15.75" customHeight="1">
      <c r="A628" s="58"/>
      <c r="D628" s="58"/>
    </row>
    <row r="629" ht="15.75" customHeight="1">
      <c r="A629" s="58"/>
      <c r="D629" s="58"/>
    </row>
    <row r="630" ht="15.75" customHeight="1">
      <c r="A630" s="58"/>
      <c r="D630" s="58"/>
    </row>
    <row r="631" ht="15.75" customHeight="1">
      <c r="A631" s="58"/>
      <c r="D631" s="58"/>
    </row>
    <row r="632" ht="15.75" customHeight="1">
      <c r="A632" s="58"/>
      <c r="D632" s="58"/>
    </row>
    <row r="633" ht="15.75" customHeight="1">
      <c r="A633" s="58"/>
      <c r="D633" s="58"/>
    </row>
    <row r="634" ht="15.75" customHeight="1">
      <c r="A634" s="58"/>
      <c r="D634" s="58"/>
    </row>
    <row r="635" ht="15.75" customHeight="1">
      <c r="A635" s="58"/>
      <c r="D635" s="58"/>
    </row>
    <row r="636" ht="15.75" customHeight="1">
      <c r="A636" s="58"/>
      <c r="D636" s="58"/>
    </row>
    <row r="637" ht="15.75" customHeight="1">
      <c r="A637" s="58"/>
      <c r="D637" s="58"/>
    </row>
    <row r="638" ht="15.75" customHeight="1">
      <c r="A638" s="58"/>
      <c r="D638" s="58"/>
    </row>
    <row r="639" ht="15.75" customHeight="1">
      <c r="A639" s="58"/>
      <c r="D639" s="58"/>
    </row>
    <row r="640" ht="15.75" customHeight="1">
      <c r="A640" s="58"/>
      <c r="D640" s="58"/>
    </row>
    <row r="641" ht="15.75" customHeight="1">
      <c r="A641" s="58"/>
      <c r="D641" s="58"/>
    </row>
    <row r="642" ht="15.75" customHeight="1">
      <c r="A642" s="58"/>
      <c r="D642" s="58"/>
    </row>
    <row r="643" ht="15.75" customHeight="1">
      <c r="A643" s="58"/>
      <c r="D643" s="58"/>
    </row>
    <row r="644" ht="15.75" customHeight="1">
      <c r="A644" s="58"/>
      <c r="D644" s="58"/>
    </row>
    <row r="645" ht="15.75" customHeight="1">
      <c r="A645" s="58"/>
      <c r="D645" s="58"/>
    </row>
    <row r="646" ht="15.75" customHeight="1">
      <c r="A646" s="58"/>
      <c r="D646" s="58"/>
    </row>
    <row r="647" ht="15.75" customHeight="1">
      <c r="A647" s="58"/>
      <c r="D647" s="58"/>
    </row>
    <row r="648" ht="15.75" customHeight="1">
      <c r="A648" s="58"/>
      <c r="D648" s="58"/>
    </row>
    <row r="649" ht="15.75" customHeight="1">
      <c r="A649" s="58"/>
      <c r="D649" s="58"/>
    </row>
    <row r="650" ht="15.75" customHeight="1">
      <c r="A650" s="58"/>
      <c r="D650" s="58"/>
    </row>
    <row r="651" ht="15.75" customHeight="1">
      <c r="A651" s="58"/>
      <c r="D651" s="58"/>
    </row>
    <row r="652" ht="15.75" customHeight="1">
      <c r="A652" s="58"/>
      <c r="D652" s="58"/>
    </row>
    <row r="653" ht="15.75" customHeight="1">
      <c r="A653" s="58"/>
      <c r="D653" s="58"/>
    </row>
    <row r="654" ht="15.75" customHeight="1">
      <c r="A654" s="58"/>
      <c r="D654" s="58"/>
    </row>
    <row r="655" ht="15.75" customHeight="1">
      <c r="A655" s="58"/>
      <c r="D655" s="58"/>
    </row>
    <row r="656" ht="15.75" customHeight="1">
      <c r="A656" s="58"/>
      <c r="D656" s="58"/>
    </row>
    <row r="657" ht="15.75" customHeight="1">
      <c r="A657" s="58"/>
      <c r="D657" s="58"/>
    </row>
    <row r="658" ht="15.75" customHeight="1">
      <c r="A658" s="58"/>
      <c r="D658" s="58"/>
    </row>
    <row r="659" ht="15.75" customHeight="1">
      <c r="A659" s="58"/>
      <c r="D659" s="58"/>
    </row>
    <row r="660" ht="15.75" customHeight="1">
      <c r="A660" s="58"/>
      <c r="D660" s="58"/>
    </row>
    <row r="661" ht="15.75" customHeight="1">
      <c r="A661" s="58"/>
      <c r="D661" s="58"/>
    </row>
    <row r="662" ht="15.75" customHeight="1">
      <c r="A662" s="58"/>
      <c r="D662" s="58"/>
    </row>
    <row r="663" ht="15.75" customHeight="1">
      <c r="A663" s="58"/>
      <c r="D663" s="58"/>
    </row>
    <row r="664" ht="15.75" customHeight="1">
      <c r="A664" s="58"/>
      <c r="D664" s="58"/>
    </row>
    <row r="665" ht="15.75" customHeight="1">
      <c r="A665" s="58"/>
      <c r="D665" s="58"/>
    </row>
    <row r="666" ht="15.75" customHeight="1">
      <c r="A666" s="58"/>
      <c r="D666" s="58"/>
    </row>
    <row r="667" ht="15.75" customHeight="1">
      <c r="A667" s="58"/>
      <c r="D667" s="58"/>
    </row>
    <row r="668" ht="15.75" customHeight="1">
      <c r="A668" s="58"/>
      <c r="D668" s="58"/>
    </row>
    <row r="669" ht="15.75" customHeight="1">
      <c r="A669" s="58"/>
      <c r="D669" s="58"/>
    </row>
    <row r="670" ht="15.75" customHeight="1">
      <c r="A670" s="58"/>
      <c r="D670" s="58"/>
    </row>
    <row r="671" ht="15.75" customHeight="1">
      <c r="A671" s="58"/>
      <c r="D671" s="58"/>
    </row>
    <row r="672" ht="15.75" customHeight="1">
      <c r="A672" s="58"/>
      <c r="D672" s="58"/>
    </row>
    <row r="673" ht="15.75" customHeight="1">
      <c r="A673" s="58"/>
      <c r="D673" s="58"/>
    </row>
    <row r="674" ht="15.75" customHeight="1">
      <c r="A674" s="58"/>
      <c r="D674" s="58"/>
    </row>
    <row r="675" ht="15.75" customHeight="1">
      <c r="A675" s="58"/>
      <c r="D675" s="58"/>
    </row>
    <row r="676" ht="15.75" customHeight="1">
      <c r="A676" s="58"/>
      <c r="D676" s="58"/>
    </row>
    <row r="677" ht="15.75" customHeight="1">
      <c r="A677" s="58"/>
      <c r="D677" s="58"/>
    </row>
    <row r="678" ht="15.75" customHeight="1">
      <c r="A678" s="58"/>
      <c r="D678" s="58"/>
    </row>
    <row r="679" ht="15.75" customHeight="1">
      <c r="A679" s="58"/>
      <c r="D679" s="58"/>
    </row>
    <row r="680" ht="15.75" customHeight="1">
      <c r="A680" s="58"/>
      <c r="D680" s="58"/>
    </row>
    <row r="681" ht="15.75" customHeight="1">
      <c r="A681" s="58"/>
      <c r="D681" s="58"/>
    </row>
    <row r="682" ht="15.75" customHeight="1">
      <c r="A682" s="58"/>
      <c r="D682" s="58"/>
    </row>
    <row r="683" ht="15.75" customHeight="1">
      <c r="A683" s="58"/>
      <c r="D683" s="58"/>
    </row>
    <row r="684" ht="15.75" customHeight="1">
      <c r="A684" s="58"/>
      <c r="D684" s="58"/>
    </row>
    <row r="685" ht="15.75" customHeight="1">
      <c r="A685" s="58"/>
      <c r="D685" s="58"/>
    </row>
    <row r="686" ht="15.75" customHeight="1">
      <c r="A686" s="58"/>
      <c r="D686" s="58"/>
    </row>
    <row r="687" ht="15.75" customHeight="1">
      <c r="A687" s="58"/>
      <c r="D687" s="58"/>
    </row>
    <row r="688" ht="15.75" customHeight="1">
      <c r="A688" s="58"/>
      <c r="D688" s="58"/>
    </row>
    <row r="689" ht="15.75" customHeight="1">
      <c r="A689" s="58"/>
      <c r="D689" s="58"/>
    </row>
    <row r="690" ht="15.75" customHeight="1">
      <c r="A690" s="58"/>
      <c r="D690" s="58"/>
    </row>
    <row r="691" ht="15.75" customHeight="1">
      <c r="A691" s="58"/>
      <c r="D691" s="58"/>
    </row>
    <row r="692" ht="15.75" customHeight="1">
      <c r="A692" s="58"/>
      <c r="D692" s="58"/>
    </row>
    <row r="693" ht="15.75" customHeight="1">
      <c r="A693" s="58"/>
      <c r="D693" s="58"/>
    </row>
    <row r="694" ht="15.75" customHeight="1">
      <c r="A694" s="58"/>
      <c r="D694" s="58"/>
    </row>
    <row r="695" ht="15.75" customHeight="1">
      <c r="A695" s="58"/>
      <c r="D695" s="58"/>
    </row>
    <row r="696" ht="15.75" customHeight="1">
      <c r="A696" s="58"/>
      <c r="D696" s="58"/>
    </row>
    <row r="697" ht="15.75" customHeight="1">
      <c r="A697" s="58"/>
      <c r="D697" s="58"/>
    </row>
    <row r="698" ht="15.75" customHeight="1">
      <c r="A698" s="58"/>
      <c r="D698" s="58"/>
    </row>
    <row r="699" ht="15.75" customHeight="1">
      <c r="A699" s="58"/>
      <c r="D699" s="58"/>
    </row>
    <row r="700" ht="15.75" customHeight="1">
      <c r="A700" s="58"/>
      <c r="D700" s="58"/>
    </row>
    <row r="701" ht="15.75" customHeight="1">
      <c r="A701" s="58"/>
      <c r="D701" s="58"/>
    </row>
    <row r="702" ht="15.75" customHeight="1">
      <c r="A702" s="58"/>
      <c r="D702" s="58"/>
    </row>
    <row r="703" ht="15.75" customHeight="1">
      <c r="A703" s="58"/>
      <c r="D703" s="58"/>
    </row>
    <row r="704" ht="15.75" customHeight="1">
      <c r="A704" s="58"/>
      <c r="D704" s="58"/>
    </row>
    <row r="705" ht="15.75" customHeight="1">
      <c r="A705" s="58"/>
      <c r="D705" s="58"/>
    </row>
    <row r="706" ht="15.75" customHeight="1">
      <c r="A706" s="58"/>
      <c r="D706" s="58"/>
    </row>
    <row r="707" ht="15.75" customHeight="1">
      <c r="A707" s="58"/>
      <c r="D707" s="58"/>
    </row>
    <row r="708" ht="15.75" customHeight="1">
      <c r="A708" s="58"/>
      <c r="D708" s="58"/>
    </row>
    <row r="709" ht="15.75" customHeight="1">
      <c r="A709" s="58"/>
      <c r="D709" s="58"/>
    </row>
    <row r="710" ht="15.75" customHeight="1">
      <c r="A710" s="58"/>
      <c r="D710" s="58"/>
    </row>
    <row r="711" ht="15.75" customHeight="1">
      <c r="A711" s="58"/>
      <c r="D711" s="58"/>
    </row>
    <row r="712" ht="15.75" customHeight="1">
      <c r="A712" s="58"/>
      <c r="D712" s="58"/>
    </row>
    <row r="713" ht="15.75" customHeight="1">
      <c r="A713" s="58"/>
      <c r="D713" s="58"/>
    </row>
    <row r="714" ht="15.75" customHeight="1">
      <c r="A714" s="58"/>
      <c r="D714" s="58"/>
    </row>
    <row r="715" ht="15.75" customHeight="1">
      <c r="A715" s="58"/>
      <c r="D715" s="58"/>
    </row>
    <row r="716" ht="15.75" customHeight="1">
      <c r="A716" s="58"/>
      <c r="D716" s="58"/>
    </row>
    <row r="717" ht="15.75" customHeight="1">
      <c r="A717" s="58"/>
      <c r="D717" s="58"/>
    </row>
    <row r="718" ht="15.75" customHeight="1">
      <c r="A718" s="58"/>
      <c r="D718" s="58"/>
    </row>
    <row r="719" ht="15.75" customHeight="1">
      <c r="A719" s="58"/>
      <c r="D719" s="58"/>
    </row>
    <row r="720" ht="15.75" customHeight="1">
      <c r="A720" s="58"/>
      <c r="D720" s="58"/>
    </row>
    <row r="721" ht="15.75" customHeight="1">
      <c r="A721" s="58"/>
      <c r="D721" s="58"/>
    </row>
    <row r="722" ht="15.75" customHeight="1">
      <c r="A722" s="58"/>
      <c r="D722" s="58"/>
    </row>
    <row r="723" ht="15.75" customHeight="1">
      <c r="A723" s="58"/>
      <c r="D723" s="58"/>
    </row>
    <row r="724" ht="15.75" customHeight="1">
      <c r="A724" s="58"/>
      <c r="D724" s="58"/>
    </row>
    <row r="725" ht="15.75" customHeight="1">
      <c r="A725" s="58"/>
      <c r="D725" s="58"/>
    </row>
    <row r="726" ht="15.75" customHeight="1">
      <c r="A726" s="58"/>
      <c r="D726" s="58"/>
    </row>
    <row r="727" ht="15.75" customHeight="1">
      <c r="A727" s="58"/>
      <c r="D727" s="58"/>
    </row>
    <row r="728" ht="15.75" customHeight="1">
      <c r="A728" s="58"/>
      <c r="D728" s="58"/>
    </row>
    <row r="729" ht="15.75" customHeight="1">
      <c r="A729" s="58"/>
      <c r="D729" s="58"/>
    </row>
    <row r="730" ht="15.75" customHeight="1">
      <c r="A730" s="58"/>
      <c r="D730" s="58"/>
    </row>
    <row r="731" ht="15.75" customHeight="1">
      <c r="A731" s="58"/>
      <c r="D731" s="58"/>
    </row>
    <row r="732" ht="15.75" customHeight="1">
      <c r="A732" s="58"/>
      <c r="D732" s="58"/>
    </row>
    <row r="733" ht="15.75" customHeight="1">
      <c r="A733" s="58"/>
      <c r="D733" s="58"/>
    </row>
    <row r="734" ht="15.75" customHeight="1">
      <c r="A734" s="58"/>
      <c r="D734" s="58"/>
    </row>
    <row r="735" ht="15.75" customHeight="1">
      <c r="A735" s="58"/>
      <c r="D735" s="58"/>
    </row>
    <row r="736" ht="15.75" customHeight="1">
      <c r="A736" s="58"/>
      <c r="D736" s="58"/>
    </row>
    <row r="737" ht="15.75" customHeight="1">
      <c r="A737" s="58"/>
      <c r="D737" s="58"/>
    </row>
    <row r="738" ht="15.75" customHeight="1">
      <c r="A738" s="58"/>
      <c r="D738" s="58"/>
    </row>
    <row r="739" ht="15.75" customHeight="1">
      <c r="A739" s="58"/>
      <c r="D739" s="58"/>
    </row>
    <row r="740" ht="15.75" customHeight="1">
      <c r="A740" s="58"/>
      <c r="D740" s="58"/>
    </row>
    <row r="741" ht="15.75" customHeight="1">
      <c r="A741" s="58"/>
      <c r="D741" s="58"/>
    </row>
    <row r="742" ht="15.75" customHeight="1">
      <c r="A742" s="58"/>
      <c r="D742" s="58"/>
    </row>
    <row r="743" ht="15.75" customHeight="1">
      <c r="A743" s="58"/>
      <c r="D743" s="58"/>
    </row>
    <row r="744" ht="15.75" customHeight="1">
      <c r="A744" s="58"/>
      <c r="D744" s="58"/>
    </row>
    <row r="745" ht="15.75" customHeight="1">
      <c r="A745" s="58"/>
      <c r="D745" s="58"/>
    </row>
    <row r="746" ht="15.75" customHeight="1">
      <c r="A746" s="58"/>
      <c r="D746" s="58"/>
    </row>
    <row r="747" ht="15.75" customHeight="1">
      <c r="A747" s="58"/>
      <c r="D747" s="58"/>
    </row>
    <row r="748" ht="15.75" customHeight="1">
      <c r="A748" s="58"/>
      <c r="D748" s="58"/>
    </row>
    <row r="749" ht="15.75" customHeight="1">
      <c r="A749" s="58"/>
      <c r="D749" s="58"/>
    </row>
    <row r="750" ht="15.75" customHeight="1">
      <c r="A750" s="58"/>
      <c r="D750" s="58"/>
    </row>
    <row r="751" ht="15.75" customHeight="1">
      <c r="A751" s="58"/>
      <c r="D751" s="58"/>
    </row>
    <row r="752" ht="15.75" customHeight="1">
      <c r="A752" s="58"/>
      <c r="D752" s="58"/>
    </row>
    <row r="753" ht="15.75" customHeight="1">
      <c r="A753" s="58"/>
      <c r="D753" s="58"/>
    </row>
    <row r="754" ht="15.75" customHeight="1">
      <c r="A754" s="58"/>
      <c r="D754" s="58"/>
    </row>
    <row r="755" ht="15.75" customHeight="1">
      <c r="A755" s="58"/>
      <c r="D755" s="58"/>
    </row>
    <row r="756" ht="15.75" customHeight="1">
      <c r="A756" s="58"/>
      <c r="D756" s="58"/>
    </row>
    <row r="757" ht="15.75" customHeight="1">
      <c r="A757" s="58"/>
      <c r="D757" s="58"/>
    </row>
    <row r="758" ht="15.75" customHeight="1">
      <c r="A758" s="58"/>
      <c r="D758" s="58"/>
    </row>
    <row r="759" ht="15.75" customHeight="1">
      <c r="A759" s="58"/>
      <c r="D759" s="58"/>
    </row>
    <row r="760" ht="15.75" customHeight="1">
      <c r="A760" s="58"/>
      <c r="D760" s="58"/>
    </row>
    <row r="761" ht="15.75" customHeight="1">
      <c r="A761" s="58"/>
      <c r="D761" s="58"/>
    </row>
    <row r="762" ht="15.75" customHeight="1">
      <c r="A762" s="58"/>
      <c r="D762" s="58"/>
    </row>
    <row r="763" ht="15.75" customHeight="1">
      <c r="A763" s="58"/>
      <c r="D763" s="58"/>
    </row>
    <row r="764" ht="15.75" customHeight="1">
      <c r="A764" s="58"/>
      <c r="D764" s="58"/>
    </row>
    <row r="765" ht="15.75" customHeight="1">
      <c r="A765" s="58"/>
      <c r="D765" s="58"/>
    </row>
    <row r="766" ht="15.75" customHeight="1">
      <c r="A766" s="58"/>
      <c r="D766" s="58"/>
    </row>
    <row r="767" ht="15.75" customHeight="1">
      <c r="A767" s="58"/>
      <c r="D767" s="58"/>
    </row>
    <row r="768" ht="15.75" customHeight="1">
      <c r="A768" s="58"/>
      <c r="D768" s="58"/>
    </row>
    <row r="769" ht="15.75" customHeight="1">
      <c r="A769" s="58"/>
      <c r="D769" s="58"/>
    </row>
    <row r="770" ht="15.75" customHeight="1">
      <c r="A770" s="58"/>
      <c r="D770" s="58"/>
    </row>
    <row r="771" ht="15.75" customHeight="1">
      <c r="A771" s="58"/>
      <c r="D771" s="58"/>
    </row>
    <row r="772" ht="15.75" customHeight="1">
      <c r="A772" s="58"/>
      <c r="D772" s="58"/>
    </row>
    <row r="773" ht="15.75" customHeight="1">
      <c r="A773" s="58"/>
      <c r="D773" s="58"/>
    </row>
    <row r="774" ht="15.75" customHeight="1">
      <c r="A774" s="58"/>
      <c r="D774" s="58"/>
    </row>
    <row r="775" ht="15.75" customHeight="1">
      <c r="A775" s="58"/>
      <c r="D775" s="58"/>
    </row>
    <row r="776" ht="15.75" customHeight="1">
      <c r="A776" s="58"/>
      <c r="D776" s="58"/>
    </row>
    <row r="777" ht="15.75" customHeight="1">
      <c r="A777" s="58"/>
      <c r="D777" s="58"/>
    </row>
    <row r="778" ht="15.75" customHeight="1">
      <c r="A778" s="58"/>
      <c r="D778" s="58"/>
    </row>
    <row r="779" ht="15.75" customHeight="1">
      <c r="A779" s="58"/>
      <c r="D779" s="58"/>
    </row>
    <row r="780" ht="15.75" customHeight="1">
      <c r="A780" s="58"/>
      <c r="D780" s="58"/>
    </row>
    <row r="781" ht="15.75" customHeight="1">
      <c r="A781" s="58"/>
      <c r="D781" s="58"/>
    </row>
    <row r="782" ht="15.75" customHeight="1">
      <c r="A782" s="58"/>
      <c r="D782" s="58"/>
    </row>
    <row r="783" ht="15.75" customHeight="1">
      <c r="A783" s="58"/>
      <c r="D783" s="58"/>
    </row>
    <row r="784" ht="15.75" customHeight="1">
      <c r="A784" s="58"/>
      <c r="D784" s="58"/>
    </row>
    <row r="785" ht="15.75" customHeight="1">
      <c r="A785" s="58"/>
      <c r="D785" s="58"/>
    </row>
    <row r="786" ht="15.75" customHeight="1">
      <c r="A786" s="58"/>
      <c r="D786" s="58"/>
    </row>
    <row r="787" ht="15.75" customHeight="1">
      <c r="A787" s="58"/>
      <c r="D787" s="58"/>
    </row>
    <row r="788" ht="15.75" customHeight="1">
      <c r="A788" s="58"/>
      <c r="D788" s="58"/>
    </row>
    <row r="789" ht="15.75" customHeight="1">
      <c r="A789" s="58"/>
      <c r="D789" s="58"/>
    </row>
    <row r="790" ht="15.75" customHeight="1">
      <c r="A790" s="58"/>
      <c r="D790" s="58"/>
    </row>
    <row r="791" ht="15.75" customHeight="1">
      <c r="A791" s="58"/>
      <c r="D791" s="58"/>
    </row>
    <row r="792" ht="15.75" customHeight="1">
      <c r="A792" s="58"/>
      <c r="D792" s="58"/>
    </row>
    <row r="793" ht="15.75" customHeight="1">
      <c r="A793" s="58"/>
      <c r="D793" s="58"/>
    </row>
    <row r="794" ht="15.75" customHeight="1">
      <c r="A794" s="58"/>
      <c r="D794" s="58"/>
    </row>
    <row r="795" ht="15.75" customHeight="1">
      <c r="A795" s="58"/>
      <c r="D795" s="58"/>
    </row>
    <row r="796" ht="15.75" customHeight="1">
      <c r="A796" s="58"/>
      <c r="D796" s="58"/>
    </row>
    <row r="797" ht="15.75" customHeight="1">
      <c r="A797" s="58"/>
      <c r="D797" s="58"/>
    </row>
    <row r="798" ht="15.75" customHeight="1">
      <c r="A798" s="58"/>
      <c r="D798" s="58"/>
    </row>
    <row r="799" ht="15.75" customHeight="1">
      <c r="A799" s="58"/>
      <c r="D799" s="58"/>
    </row>
    <row r="800" ht="15.75" customHeight="1">
      <c r="A800" s="58"/>
      <c r="D800" s="58"/>
    </row>
    <row r="801" ht="15.75" customHeight="1">
      <c r="A801" s="58"/>
      <c r="D801" s="58"/>
    </row>
    <row r="802" ht="15.75" customHeight="1">
      <c r="A802" s="58"/>
      <c r="D802" s="58"/>
    </row>
    <row r="803" ht="15.75" customHeight="1">
      <c r="A803" s="58"/>
      <c r="D803" s="58"/>
    </row>
    <row r="804" ht="15.75" customHeight="1">
      <c r="A804" s="58"/>
      <c r="D804" s="58"/>
    </row>
    <row r="805" ht="15.75" customHeight="1">
      <c r="A805" s="58"/>
      <c r="D805" s="58"/>
    </row>
    <row r="806" ht="15.75" customHeight="1">
      <c r="A806" s="58"/>
      <c r="D806" s="58"/>
    </row>
    <row r="807" ht="15.75" customHeight="1">
      <c r="A807" s="58"/>
      <c r="D807" s="58"/>
    </row>
    <row r="808" ht="15.75" customHeight="1">
      <c r="A808" s="58"/>
      <c r="D808" s="58"/>
    </row>
    <row r="809" ht="15.75" customHeight="1">
      <c r="A809" s="58"/>
      <c r="D809" s="58"/>
    </row>
    <row r="810" ht="15.75" customHeight="1">
      <c r="A810" s="58"/>
      <c r="D810" s="58"/>
    </row>
    <row r="811" ht="15.75" customHeight="1">
      <c r="A811" s="58"/>
      <c r="D811" s="58"/>
    </row>
    <row r="812" ht="15.75" customHeight="1">
      <c r="A812" s="58"/>
      <c r="D812" s="58"/>
    </row>
    <row r="813" ht="15.75" customHeight="1">
      <c r="A813" s="58"/>
      <c r="D813" s="58"/>
    </row>
    <row r="814" ht="15.75" customHeight="1">
      <c r="A814" s="58"/>
      <c r="D814" s="58"/>
    </row>
    <row r="815" ht="15.75" customHeight="1">
      <c r="A815" s="58"/>
      <c r="D815" s="58"/>
    </row>
    <row r="816" ht="15.75" customHeight="1">
      <c r="A816" s="58"/>
      <c r="D816" s="58"/>
    </row>
    <row r="817" ht="15.75" customHeight="1">
      <c r="A817" s="58"/>
      <c r="D817" s="58"/>
    </row>
    <row r="818" ht="15.75" customHeight="1">
      <c r="A818" s="58"/>
      <c r="D818" s="58"/>
    </row>
    <row r="819" ht="15.75" customHeight="1">
      <c r="A819" s="58"/>
      <c r="D819" s="58"/>
    </row>
    <row r="820" ht="15.75" customHeight="1">
      <c r="A820" s="58"/>
      <c r="D820" s="58"/>
    </row>
    <row r="821" ht="15.75" customHeight="1">
      <c r="A821" s="58"/>
      <c r="D821" s="58"/>
    </row>
    <row r="822" ht="15.75" customHeight="1">
      <c r="A822" s="58"/>
      <c r="D822" s="58"/>
    </row>
    <row r="823" ht="15.75" customHeight="1">
      <c r="A823" s="58"/>
      <c r="D823" s="58"/>
    </row>
    <row r="824" ht="15.75" customHeight="1">
      <c r="A824" s="58"/>
      <c r="D824" s="58"/>
    </row>
    <row r="825" ht="15.75" customHeight="1">
      <c r="A825" s="58"/>
      <c r="D825" s="58"/>
    </row>
    <row r="826" ht="15.75" customHeight="1">
      <c r="A826" s="58"/>
      <c r="D826" s="58"/>
    </row>
    <row r="827" ht="15.75" customHeight="1">
      <c r="A827" s="58"/>
      <c r="D827" s="58"/>
    </row>
    <row r="828" ht="15.75" customHeight="1">
      <c r="A828" s="58"/>
      <c r="D828" s="58"/>
    </row>
    <row r="829" ht="15.75" customHeight="1">
      <c r="A829" s="58"/>
      <c r="D829" s="58"/>
    </row>
    <row r="830" ht="15.75" customHeight="1">
      <c r="A830" s="58"/>
      <c r="D830" s="58"/>
    </row>
    <row r="831" ht="15.75" customHeight="1">
      <c r="A831" s="58"/>
      <c r="D831" s="58"/>
    </row>
    <row r="832" ht="15.75" customHeight="1">
      <c r="A832" s="58"/>
      <c r="D832" s="58"/>
    </row>
    <row r="833" ht="15.75" customHeight="1">
      <c r="A833" s="58"/>
      <c r="D833" s="58"/>
    </row>
    <row r="834" ht="15.75" customHeight="1">
      <c r="A834" s="58"/>
      <c r="D834" s="58"/>
    </row>
    <row r="835" ht="15.75" customHeight="1">
      <c r="A835" s="58"/>
      <c r="D835" s="58"/>
    </row>
    <row r="836" ht="15.75" customHeight="1">
      <c r="A836" s="58"/>
      <c r="D836" s="58"/>
    </row>
    <row r="837" ht="15.75" customHeight="1">
      <c r="A837" s="58"/>
      <c r="D837" s="58"/>
    </row>
    <row r="838" ht="15.75" customHeight="1">
      <c r="A838" s="58"/>
      <c r="D838" s="58"/>
    </row>
    <row r="839" ht="15.75" customHeight="1">
      <c r="A839" s="58"/>
      <c r="D839" s="58"/>
    </row>
    <row r="840" ht="15.75" customHeight="1">
      <c r="A840" s="58"/>
      <c r="D840" s="58"/>
    </row>
    <row r="841" ht="15.75" customHeight="1">
      <c r="A841" s="58"/>
      <c r="D841" s="58"/>
    </row>
    <row r="842" ht="15.75" customHeight="1">
      <c r="A842" s="58"/>
      <c r="D842" s="58"/>
    </row>
    <row r="843" ht="15.75" customHeight="1">
      <c r="A843" s="58"/>
      <c r="D843" s="58"/>
    </row>
    <row r="844" ht="15.75" customHeight="1">
      <c r="A844" s="58"/>
      <c r="D844" s="58"/>
    </row>
    <row r="845" ht="15.75" customHeight="1">
      <c r="A845" s="58"/>
      <c r="D845" s="58"/>
    </row>
    <row r="846" ht="15.75" customHeight="1">
      <c r="A846" s="58"/>
      <c r="D846" s="58"/>
    </row>
    <row r="847" ht="15.75" customHeight="1">
      <c r="A847" s="58"/>
      <c r="D847" s="58"/>
    </row>
    <row r="848" ht="15.75" customHeight="1">
      <c r="A848" s="58"/>
      <c r="D848" s="58"/>
    </row>
    <row r="849" ht="15.75" customHeight="1">
      <c r="A849" s="58"/>
      <c r="D849" s="58"/>
    </row>
    <row r="850" ht="15.75" customHeight="1">
      <c r="A850" s="58"/>
      <c r="D850" s="58"/>
    </row>
    <row r="851" ht="15.75" customHeight="1">
      <c r="A851" s="58"/>
      <c r="D851" s="58"/>
    </row>
    <row r="852" ht="15.75" customHeight="1">
      <c r="A852" s="58"/>
      <c r="D852" s="58"/>
    </row>
    <row r="853" ht="15.75" customHeight="1">
      <c r="A853" s="58"/>
      <c r="D853" s="58"/>
    </row>
    <row r="854" ht="15.75" customHeight="1">
      <c r="A854" s="58"/>
      <c r="D854" s="58"/>
    </row>
    <row r="855" ht="15.75" customHeight="1">
      <c r="A855" s="58"/>
      <c r="D855" s="58"/>
    </row>
    <row r="856" ht="15.75" customHeight="1">
      <c r="A856" s="58"/>
      <c r="D856" s="58"/>
    </row>
    <row r="857" ht="15.75" customHeight="1">
      <c r="A857" s="58"/>
      <c r="D857" s="58"/>
    </row>
    <row r="858" ht="15.75" customHeight="1">
      <c r="A858" s="58"/>
      <c r="D858" s="58"/>
    </row>
    <row r="859" ht="15.75" customHeight="1">
      <c r="A859" s="58"/>
      <c r="D859" s="58"/>
    </row>
    <row r="860" ht="15.75" customHeight="1">
      <c r="A860" s="58"/>
      <c r="D860" s="58"/>
    </row>
    <row r="861" ht="15.75" customHeight="1">
      <c r="A861" s="58"/>
      <c r="D861" s="58"/>
    </row>
    <row r="862" ht="15.75" customHeight="1">
      <c r="A862" s="58"/>
      <c r="D862" s="58"/>
    </row>
    <row r="863" ht="15.75" customHeight="1">
      <c r="A863" s="58"/>
      <c r="D863" s="58"/>
    </row>
    <row r="864" ht="15.75" customHeight="1">
      <c r="A864" s="58"/>
      <c r="D864" s="58"/>
    </row>
    <row r="865" ht="15.75" customHeight="1">
      <c r="A865" s="58"/>
      <c r="D865" s="58"/>
    </row>
    <row r="866" ht="15.75" customHeight="1">
      <c r="A866" s="58"/>
      <c r="D866" s="58"/>
    </row>
    <row r="867" ht="15.75" customHeight="1">
      <c r="A867" s="58"/>
      <c r="D867" s="58"/>
    </row>
    <row r="868" ht="15.75" customHeight="1">
      <c r="A868" s="58"/>
      <c r="D868" s="58"/>
    </row>
    <row r="869" ht="15.75" customHeight="1">
      <c r="A869" s="58"/>
      <c r="D869" s="58"/>
    </row>
    <row r="870" ht="15.75" customHeight="1">
      <c r="A870" s="58"/>
      <c r="D870" s="58"/>
    </row>
    <row r="871" ht="15.75" customHeight="1">
      <c r="A871" s="58"/>
      <c r="D871" s="58"/>
    </row>
    <row r="872" ht="15.75" customHeight="1">
      <c r="A872" s="58"/>
      <c r="D872" s="58"/>
    </row>
    <row r="873" ht="15.75" customHeight="1">
      <c r="A873" s="58"/>
      <c r="D873" s="58"/>
    </row>
    <row r="874" ht="15.75" customHeight="1">
      <c r="A874" s="58"/>
      <c r="D874" s="58"/>
    </row>
    <row r="875" ht="15.75" customHeight="1">
      <c r="A875" s="58"/>
      <c r="D875" s="58"/>
    </row>
    <row r="876" ht="15.75" customHeight="1">
      <c r="A876" s="58"/>
      <c r="D876" s="58"/>
    </row>
    <row r="877" ht="15.75" customHeight="1">
      <c r="A877" s="58"/>
      <c r="D877" s="58"/>
    </row>
    <row r="878" ht="15.75" customHeight="1">
      <c r="A878" s="58"/>
      <c r="D878" s="58"/>
    </row>
    <row r="879" ht="15.75" customHeight="1">
      <c r="A879" s="58"/>
      <c r="D879" s="58"/>
    </row>
    <row r="880" ht="15.75" customHeight="1">
      <c r="A880" s="58"/>
      <c r="D880" s="58"/>
    </row>
    <row r="881" ht="15.75" customHeight="1">
      <c r="A881" s="58"/>
      <c r="D881" s="58"/>
    </row>
    <row r="882" ht="15.75" customHeight="1">
      <c r="A882" s="58"/>
      <c r="D882" s="58"/>
    </row>
    <row r="883" ht="15.75" customHeight="1">
      <c r="A883" s="58"/>
      <c r="D883" s="58"/>
    </row>
    <row r="884" ht="15.75" customHeight="1">
      <c r="A884" s="58"/>
      <c r="D884" s="58"/>
    </row>
    <row r="885" ht="15.75" customHeight="1">
      <c r="A885" s="58"/>
      <c r="D885" s="58"/>
    </row>
    <row r="886" ht="15.75" customHeight="1">
      <c r="A886" s="58"/>
      <c r="D886" s="58"/>
    </row>
    <row r="887" ht="15.75" customHeight="1">
      <c r="A887" s="58"/>
      <c r="D887" s="58"/>
    </row>
    <row r="888" ht="15.75" customHeight="1">
      <c r="A888" s="58"/>
      <c r="D888" s="58"/>
    </row>
    <row r="889" ht="15.75" customHeight="1">
      <c r="A889" s="58"/>
      <c r="D889" s="58"/>
    </row>
    <row r="890" ht="15.75" customHeight="1">
      <c r="A890" s="58"/>
      <c r="D890" s="58"/>
    </row>
    <row r="891" ht="15.75" customHeight="1">
      <c r="A891" s="58"/>
      <c r="D891" s="58"/>
    </row>
    <row r="892" ht="15.75" customHeight="1">
      <c r="A892" s="58"/>
      <c r="D892" s="58"/>
    </row>
    <row r="893" ht="15.75" customHeight="1">
      <c r="A893" s="58"/>
      <c r="D893" s="58"/>
    </row>
    <row r="894" ht="15.75" customHeight="1">
      <c r="A894" s="58"/>
      <c r="D894" s="58"/>
    </row>
    <row r="895" ht="15.75" customHeight="1">
      <c r="A895" s="58"/>
      <c r="D895" s="58"/>
    </row>
    <row r="896" ht="15.75" customHeight="1">
      <c r="A896" s="58"/>
      <c r="D896" s="58"/>
    </row>
    <row r="897" ht="15.75" customHeight="1">
      <c r="A897" s="58"/>
      <c r="D897" s="58"/>
    </row>
    <row r="898" ht="15.75" customHeight="1">
      <c r="A898" s="58"/>
      <c r="D898" s="58"/>
    </row>
    <row r="899" ht="15.75" customHeight="1">
      <c r="A899" s="58"/>
      <c r="D899" s="58"/>
    </row>
    <row r="900" ht="15.75" customHeight="1">
      <c r="A900" s="58"/>
      <c r="D900" s="58"/>
    </row>
    <row r="901" ht="15.75" customHeight="1">
      <c r="A901" s="58"/>
      <c r="D901" s="58"/>
    </row>
    <row r="902" ht="15.75" customHeight="1">
      <c r="A902" s="58"/>
      <c r="D902" s="58"/>
    </row>
    <row r="903" ht="15.75" customHeight="1">
      <c r="A903" s="58"/>
      <c r="D903" s="58"/>
    </row>
    <row r="904" ht="15.75" customHeight="1">
      <c r="A904" s="58"/>
      <c r="D904" s="58"/>
    </row>
    <row r="905" ht="15.75" customHeight="1">
      <c r="A905" s="58"/>
      <c r="D905" s="58"/>
    </row>
    <row r="906" ht="15.75" customHeight="1">
      <c r="A906" s="58"/>
      <c r="D906" s="58"/>
    </row>
    <row r="907" ht="15.75" customHeight="1">
      <c r="A907" s="58"/>
      <c r="D907" s="58"/>
    </row>
    <row r="908" ht="15.75" customHeight="1">
      <c r="A908" s="58"/>
      <c r="D908" s="58"/>
    </row>
    <row r="909" ht="15.75" customHeight="1">
      <c r="A909" s="58"/>
      <c r="D909" s="58"/>
    </row>
    <row r="910" ht="15.75" customHeight="1">
      <c r="A910" s="58"/>
      <c r="D910" s="58"/>
    </row>
    <row r="911" ht="15.75" customHeight="1">
      <c r="A911" s="58"/>
      <c r="D911" s="58"/>
    </row>
    <row r="912" ht="15.75" customHeight="1">
      <c r="A912" s="58"/>
      <c r="D912" s="58"/>
    </row>
    <row r="913" ht="15.75" customHeight="1">
      <c r="A913" s="58"/>
      <c r="D913" s="58"/>
    </row>
    <row r="914" ht="15.75" customHeight="1">
      <c r="A914" s="58"/>
      <c r="D914" s="58"/>
    </row>
    <row r="915" ht="15.75" customHeight="1">
      <c r="A915" s="58"/>
      <c r="D915" s="58"/>
    </row>
    <row r="916" ht="15.75" customHeight="1">
      <c r="A916" s="58"/>
      <c r="D916" s="58"/>
    </row>
    <row r="917" ht="15.75" customHeight="1">
      <c r="A917" s="58"/>
      <c r="D917" s="58"/>
    </row>
    <row r="918" ht="15.75" customHeight="1">
      <c r="A918" s="58"/>
      <c r="D918" s="58"/>
    </row>
    <row r="919" ht="15.75" customHeight="1">
      <c r="A919" s="58"/>
      <c r="D919" s="58"/>
    </row>
    <row r="920" ht="15.75" customHeight="1">
      <c r="A920" s="58"/>
      <c r="D920" s="58"/>
    </row>
    <row r="921" ht="15.75" customHeight="1">
      <c r="A921" s="58"/>
      <c r="D921" s="58"/>
    </row>
    <row r="922" ht="15.75" customHeight="1">
      <c r="A922" s="58"/>
      <c r="D922" s="58"/>
    </row>
    <row r="923" ht="15.75" customHeight="1">
      <c r="A923" s="58"/>
      <c r="D923" s="58"/>
    </row>
    <row r="924" ht="15.75" customHeight="1">
      <c r="A924" s="58"/>
      <c r="D924" s="58"/>
    </row>
    <row r="925" ht="15.75" customHeight="1">
      <c r="A925" s="58"/>
      <c r="D925" s="58"/>
    </row>
    <row r="926" ht="15.75" customHeight="1">
      <c r="A926" s="58"/>
      <c r="D926" s="58"/>
    </row>
    <row r="927" ht="15.75" customHeight="1">
      <c r="A927" s="58"/>
      <c r="D927" s="58"/>
    </row>
    <row r="928" ht="15.75" customHeight="1">
      <c r="A928" s="58"/>
      <c r="D928" s="58"/>
    </row>
    <row r="929" ht="15.75" customHeight="1">
      <c r="A929" s="58"/>
      <c r="D929" s="58"/>
    </row>
    <row r="930" ht="15.75" customHeight="1">
      <c r="A930" s="58"/>
      <c r="D930" s="58"/>
    </row>
    <row r="931" ht="15.75" customHeight="1">
      <c r="A931" s="58"/>
      <c r="D931" s="58"/>
    </row>
    <row r="932" ht="15.75" customHeight="1">
      <c r="A932" s="58"/>
      <c r="D932" s="58"/>
    </row>
    <row r="933" ht="15.75" customHeight="1">
      <c r="A933" s="58"/>
      <c r="D933" s="58"/>
    </row>
    <row r="934" ht="15.75" customHeight="1">
      <c r="A934" s="58"/>
      <c r="D934" s="58"/>
    </row>
    <row r="935" ht="15.75" customHeight="1">
      <c r="A935" s="58"/>
      <c r="D935" s="58"/>
    </row>
    <row r="936" ht="15.75" customHeight="1">
      <c r="A936" s="58"/>
      <c r="D936" s="58"/>
    </row>
    <row r="937" ht="15.75" customHeight="1">
      <c r="A937" s="58"/>
      <c r="D937" s="58"/>
    </row>
    <row r="938" ht="15.75" customHeight="1">
      <c r="A938" s="58"/>
      <c r="D938" s="58"/>
    </row>
    <row r="939" ht="15.75" customHeight="1">
      <c r="A939" s="58"/>
      <c r="D939" s="58"/>
    </row>
    <row r="940" ht="15.75" customHeight="1">
      <c r="A940" s="58"/>
      <c r="D940" s="58"/>
    </row>
    <row r="941" ht="15.75" customHeight="1">
      <c r="A941" s="58"/>
      <c r="D941" s="58"/>
    </row>
    <row r="942" ht="15.75" customHeight="1">
      <c r="A942" s="58"/>
      <c r="D942" s="58"/>
    </row>
    <row r="943" ht="15.75" customHeight="1">
      <c r="A943" s="58"/>
      <c r="D943" s="58"/>
    </row>
    <row r="944" ht="15.75" customHeight="1">
      <c r="A944" s="58"/>
      <c r="D944" s="58"/>
    </row>
    <row r="945" ht="15.75" customHeight="1">
      <c r="A945" s="58"/>
      <c r="D945" s="58"/>
    </row>
    <row r="946" ht="15.75" customHeight="1">
      <c r="A946" s="58"/>
      <c r="D946" s="58"/>
    </row>
    <row r="947" ht="15.75" customHeight="1">
      <c r="A947" s="58"/>
      <c r="D947" s="58"/>
    </row>
    <row r="948" ht="15.75" customHeight="1">
      <c r="A948" s="58"/>
      <c r="D948" s="58"/>
    </row>
    <row r="949" ht="15.75" customHeight="1">
      <c r="A949" s="58"/>
      <c r="D949" s="58"/>
    </row>
    <row r="950" ht="15.75" customHeight="1">
      <c r="A950" s="58"/>
      <c r="D950" s="58"/>
    </row>
    <row r="951" ht="15.75" customHeight="1">
      <c r="A951" s="58"/>
      <c r="D951" s="58"/>
    </row>
    <row r="952" ht="15.75" customHeight="1">
      <c r="A952" s="58"/>
      <c r="D952" s="58"/>
    </row>
    <row r="953" ht="15.75" customHeight="1">
      <c r="A953" s="58"/>
      <c r="D953" s="58"/>
    </row>
    <row r="954" ht="15.75" customHeight="1">
      <c r="A954" s="58"/>
      <c r="D954" s="58"/>
    </row>
    <row r="955" ht="15.75" customHeight="1">
      <c r="A955" s="58"/>
      <c r="D955" s="58"/>
    </row>
    <row r="956" ht="15.75" customHeight="1">
      <c r="A956" s="58"/>
      <c r="D956" s="58"/>
    </row>
    <row r="957" ht="15.75" customHeight="1">
      <c r="A957" s="58"/>
      <c r="D957" s="58"/>
    </row>
    <row r="958" ht="15.75" customHeight="1">
      <c r="A958" s="58"/>
      <c r="D958" s="58"/>
    </row>
    <row r="959" ht="15.75" customHeight="1">
      <c r="A959" s="58"/>
      <c r="D959" s="58"/>
    </row>
    <row r="960" ht="15.75" customHeight="1">
      <c r="A960" s="58"/>
      <c r="D960" s="58"/>
    </row>
    <row r="961" ht="15.75" customHeight="1">
      <c r="A961" s="58"/>
      <c r="D961" s="58"/>
    </row>
    <row r="962" ht="15.75" customHeight="1">
      <c r="A962" s="58"/>
      <c r="D962" s="58"/>
    </row>
    <row r="963" ht="15.75" customHeight="1">
      <c r="A963" s="58"/>
      <c r="D963" s="58"/>
    </row>
    <row r="964" ht="15.75" customHeight="1">
      <c r="A964" s="58"/>
      <c r="D964" s="58"/>
    </row>
    <row r="965" ht="15.75" customHeight="1">
      <c r="A965" s="58"/>
      <c r="D965" s="58"/>
    </row>
    <row r="966" ht="15.75" customHeight="1">
      <c r="A966" s="58"/>
      <c r="D966" s="58"/>
    </row>
    <row r="967" ht="15.75" customHeight="1">
      <c r="A967" s="58"/>
      <c r="D967" s="58"/>
    </row>
    <row r="968" ht="15.75" customHeight="1">
      <c r="A968" s="58"/>
      <c r="D968" s="58"/>
    </row>
    <row r="969" ht="15.75" customHeight="1">
      <c r="A969" s="58"/>
      <c r="D969" s="58"/>
    </row>
    <row r="970" ht="15.75" customHeight="1">
      <c r="A970" s="58"/>
      <c r="D970" s="58"/>
    </row>
    <row r="971" ht="15.75" customHeight="1">
      <c r="A971" s="58"/>
      <c r="D971" s="58"/>
    </row>
    <row r="972" ht="15.75" customHeight="1">
      <c r="A972" s="58"/>
      <c r="D972" s="58"/>
    </row>
    <row r="973" ht="15.75" customHeight="1">
      <c r="A973" s="58"/>
      <c r="D973" s="58"/>
    </row>
    <row r="974" ht="15.75" customHeight="1">
      <c r="A974" s="58"/>
      <c r="D974" s="58"/>
    </row>
    <row r="975" ht="15.75" customHeight="1">
      <c r="A975" s="58"/>
      <c r="D975" s="58"/>
    </row>
    <row r="976" ht="15.75" customHeight="1">
      <c r="A976" s="58"/>
      <c r="D976" s="58"/>
    </row>
    <row r="977" ht="15.75" customHeight="1">
      <c r="A977" s="58"/>
      <c r="D977" s="58"/>
    </row>
    <row r="978" ht="15.75" customHeight="1">
      <c r="A978" s="58"/>
      <c r="D978" s="58"/>
    </row>
    <row r="979" ht="15.75" customHeight="1">
      <c r="A979" s="58"/>
      <c r="D979" s="58"/>
    </row>
    <row r="980" ht="15.75" customHeight="1">
      <c r="A980" s="58"/>
      <c r="D980" s="58"/>
    </row>
    <row r="981" ht="15.75" customHeight="1">
      <c r="A981" s="58"/>
      <c r="D981" s="58"/>
    </row>
    <row r="982" ht="15.75" customHeight="1">
      <c r="A982" s="58"/>
      <c r="D982" s="58"/>
    </row>
    <row r="983" ht="15.75" customHeight="1">
      <c r="A983" s="58"/>
      <c r="D983" s="58"/>
    </row>
    <row r="984" ht="15.75" customHeight="1">
      <c r="A984" s="58"/>
      <c r="D984" s="58"/>
    </row>
    <row r="985" ht="15.75" customHeight="1">
      <c r="A985" s="58"/>
      <c r="D985" s="58"/>
    </row>
    <row r="986" ht="15.75" customHeight="1">
      <c r="A986" s="58"/>
      <c r="D986" s="58"/>
    </row>
    <row r="987" ht="15.75" customHeight="1">
      <c r="A987" s="58"/>
      <c r="D987" s="58"/>
    </row>
    <row r="988" ht="15.75" customHeight="1">
      <c r="A988" s="58"/>
      <c r="D988" s="58"/>
    </row>
    <row r="989" ht="15.75" customHeight="1">
      <c r="A989" s="58"/>
      <c r="D989" s="58"/>
    </row>
    <row r="990" ht="15.75" customHeight="1">
      <c r="A990" s="58"/>
      <c r="D990" s="58"/>
    </row>
    <row r="991" ht="15.75" customHeight="1">
      <c r="A991" s="58"/>
      <c r="D991" s="58"/>
    </row>
    <row r="992" ht="15.75" customHeight="1">
      <c r="A992" s="58"/>
      <c r="D992" s="58"/>
    </row>
    <row r="993" ht="15.75" customHeight="1">
      <c r="A993" s="58"/>
      <c r="D993" s="58"/>
    </row>
    <row r="994" ht="15.75" customHeight="1">
      <c r="A994" s="58"/>
      <c r="D994" s="58"/>
    </row>
    <row r="995" ht="15.75" customHeight="1">
      <c r="A995" s="58"/>
      <c r="D995" s="58"/>
    </row>
    <row r="996" ht="15.75" customHeight="1">
      <c r="A996" s="58"/>
      <c r="D996" s="58"/>
    </row>
    <row r="997" ht="15.75" customHeight="1">
      <c r="A997" s="58"/>
      <c r="D997" s="58"/>
    </row>
    <row r="998" ht="15.75" customHeight="1">
      <c r="A998" s="58"/>
      <c r="D998" s="58"/>
    </row>
    <row r="999" ht="15.75" customHeight="1">
      <c r="A999" s="58"/>
      <c r="D999" s="58"/>
    </row>
    <row r="1000" ht="15.75" customHeight="1">
      <c r="A1000" s="58"/>
      <c r="D1000" s="58"/>
    </row>
  </sheetData>
  <mergeCells count="5">
    <mergeCell ref="A2:F2"/>
    <mergeCell ref="A3:F3"/>
    <mergeCell ref="A4:F4"/>
    <mergeCell ref="A5:F5"/>
    <mergeCell ref="A1:F1"/>
  </mergeCells>
  <dataValidations>
    <dataValidation type="decimal" allowBlank="1" showErrorMessage="1" sqref="E9:F45 E47:F47 B9:C62 E50:F81">
      <formula1>-1.79769313486231E100</formula1>
      <formula2>1.79769313486231E100</formula2>
    </dataValidation>
  </dataValidations>
  <printOptions/>
  <pageMargins bottom="0.75" footer="0.0" header="0.0" left="0.7" right="0.7" top="0.75"/>
  <pageSetup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14" width="3.0"/>
    <col customWidth="1" min="15" max="15" width="63.43"/>
    <col customWidth="1" min="1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1495</v>
      </c>
      <c r="Q1" t="s">
        <v>1496</v>
      </c>
    </row>
    <row r="2">
      <c r="A2" t="str">
        <f t="shared" ref="A2:A120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1,1,0,0,0,0,0</v>
      </c>
      <c r="B2">
        <v>1.0</v>
      </c>
      <c r="C2">
        <v>1.0</v>
      </c>
      <c r="I2" t="s">
        <v>814</v>
      </c>
      <c r="P2" s="48" t="s">
        <v>1542</v>
      </c>
      <c r="Q2" s="48" t="s">
        <v>1542</v>
      </c>
    </row>
    <row r="3">
      <c r="A3" t="str">
        <f t="shared" si="1"/>
        <v>1,1,1,0,0,0,0</v>
      </c>
      <c r="B3">
        <v>1.0</v>
      </c>
      <c r="C3">
        <v>1.0</v>
      </c>
      <c r="D3">
        <v>1.0</v>
      </c>
      <c r="J3" t="s">
        <v>858</v>
      </c>
      <c r="P3" s="48" t="s">
        <v>1542</v>
      </c>
      <c r="Q3" s="48" t="s">
        <v>1542</v>
      </c>
    </row>
    <row r="4">
      <c r="A4" t="str">
        <f t="shared" si="1"/>
        <v>1,1,1,1,0,0,0</v>
      </c>
      <c r="B4">
        <v>1.0</v>
      </c>
      <c r="C4">
        <v>1.0</v>
      </c>
      <c r="D4">
        <v>1.0</v>
      </c>
      <c r="E4">
        <v>1.0</v>
      </c>
      <c r="K4" t="s">
        <v>1566</v>
      </c>
      <c r="P4" s="48">
        <f>'Formato 1'!B9</f>
        <v>3633959.57</v>
      </c>
      <c r="Q4" s="48">
        <f>'Formato 1'!C9</f>
        <v>4791266.71</v>
      </c>
    </row>
    <row r="5">
      <c r="A5" t="str">
        <f t="shared" si="1"/>
        <v>1,1,1,1,1,0,0</v>
      </c>
      <c r="B5">
        <v>1.0</v>
      </c>
      <c r="C5">
        <v>1.0</v>
      </c>
      <c r="D5">
        <v>1.0</v>
      </c>
      <c r="E5">
        <v>1.0</v>
      </c>
      <c r="F5">
        <v>1.0</v>
      </c>
      <c r="L5" t="s">
        <v>1583</v>
      </c>
      <c r="P5" s="48" t="str">
        <f>'Formato 1'!B10</f>
        <v/>
      </c>
      <c r="Q5" s="48" t="str">
        <f>'Formato 1'!C10</f>
        <v/>
      </c>
    </row>
    <row r="6">
      <c r="A6" t="str">
        <f t="shared" si="1"/>
        <v>1,1,1,1,2,0,0</v>
      </c>
      <c r="B6">
        <v>1.0</v>
      </c>
      <c r="C6">
        <v>1.0</v>
      </c>
      <c r="D6">
        <v>1.0</v>
      </c>
      <c r="E6">
        <v>1.0</v>
      </c>
      <c r="F6">
        <v>2.0</v>
      </c>
      <c r="L6" t="s">
        <v>1602</v>
      </c>
      <c r="P6" s="48">
        <f>'Formato 1'!B11</f>
        <v>2614242.22</v>
      </c>
      <c r="Q6" s="48">
        <f>'Formato 1'!C11</f>
        <v>4791196.85</v>
      </c>
    </row>
    <row r="7">
      <c r="A7" t="str">
        <f t="shared" si="1"/>
        <v>1,1,1,1,3,0,0</v>
      </c>
      <c r="B7">
        <v>1.0</v>
      </c>
      <c r="C7">
        <v>1.0</v>
      </c>
      <c r="D7">
        <v>1.0</v>
      </c>
      <c r="E7">
        <v>1.0</v>
      </c>
      <c r="F7">
        <v>3.0</v>
      </c>
      <c r="L7" t="s">
        <v>1619</v>
      </c>
      <c r="P7" s="48" t="str">
        <f>'Formato 1'!B12</f>
        <v/>
      </c>
      <c r="Q7" s="48" t="str">
        <f>'Formato 1'!C12</f>
        <v/>
      </c>
    </row>
    <row r="8">
      <c r="A8" t="str">
        <f t="shared" si="1"/>
        <v>1,1,1,1,4,0,0</v>
      </c>
      <c r="B8">
        <v>1.0</v>
      </c>
      <c r="C8">
        <v>1.0</v>
      </c>
      <c r="D8">
        <v>1.0</v>
      </c>
      <c r="E8">
        <v>1.0</v>
      </c>
      <c r="F8">
        <v>4.0</v>
      </c>
      <c r="L8" t="s">
        <v>1633</v>
      </c>
      <c r="P8" s="48">
        <f>'Formato 1'!B13</f>
        <v>1019717.35</v>
      </c>
      <c r="Q8" s="48">
        <f>'Formato 1'!C13</f>
        <v>69.86</v>
      </c>
    </row>
    <row r="9">
      <c r="A9" t="str">
        <f t="shared" si="1"/>
        <v>1,1,1,1,5,0,0</v>
      </c>
      <c r="B9">
        <v>1.0</v>
      </c>
      <c r="C9">
        <v>1.0</v>
      </c>
      <c r="D9">
        <v>1.0</v>
      </c>
      <c r="E9">
        <v>1.0</v>
      </c>
      <c r="F9">
        <v>5.0</v>
      </c>
      <c r="L9" t="s">
        <v>1648</v>
      </c>
      <c r="P9" s="48" t="str">
        <f>'Formato 1'!B14</f>
        <v/>
      </c>
      <c r="Q9" s="48" t="str">
        <f>'Formato 1'!C14</f>
        <v/>
      </c>
    </row>
    <row r="10">
      <c r="A10" t="str">
        <f t="shared" si="1"/>
        <v>1,1,1,1,6,0,0</v>
      </c>
      <c r="B10">
        <v>1.0</v>
      </c>
      <c r="C10">
        <v>1.0</v>
      </c>
      <c r="D10">
        <v>1.0</v>
      </c>
      <c r="E10">
        <v>1.0</v>
      </c>
      <c r="F10">
        <v>6.0</v>
      </c>
      <c r="L10" t="s">
        <v>1665</v>
      </c>
      <c r="P10" s="48" t="str">
        <f>'Formato 1'!B15</f>
        <v/>
      </c>
      <c r="Q10" s="48" t="str">
        <f>'Formato 1'!C15</f>
        <v/>
      </c>
    </row>
    <row r="11">
      <c r="A11" t="str">
        <f t="shared" si="1"/>
        <v>1,1,1,1,7,0,0</v>
      </c>
      <c r="B11">
        <v>1.0</v>
      </c>
      <c r="C11">
        <v>1.0</v>
      </c>
      <c r="D11">
        <v>1.0</v>
      </c>
      <c r="E11">
        <v>1.0</v>
      </c>
      <c r="F11">
        <v>7.0</v>
      </c>
      <c r="L11" t="s">
        <v>1689</v>
      </c>
      <c r="P11" s="48" t="str">
        <f>'Formato 1'!B16</f>
        <v/>
      </c>
      <c r="Q11" s="48" t="str">
        <f>'Formato 1'!C16</f>
        <v/>
      </c>
    </row>
    <row r="12">
      <c r="A12" t="str">
        <f t="shared" si="1"/>
        <v>1,1,1,2,0,0,0</v>
      </c>
      <c r="B12">
        <v>1.0</v>
      </c>
      <c r="C12">
        <v>1.0</v>
      </c>
      <c r="D12">
        <v>1.0</v>
      </c>
      <c r="E12">
        <v>2.0</v>
      </c>
      <c r="K12" t="s">
        <v>1711</v>
      </c>
      <c r="P12" s="48">
        <f>'Formato 1'!B17</f>
        <v>2500510.12</v>
      </c>
      <c r="Q12" s="48">
        <f>'Formato 1'!C17</f>
        <v>207852.75</v>
      </c>
    </row>
    <row r="13">
      <c r="A13" t="str">
        <f t="shared" si="1"/>
        <v>1,1,1,2,1,0,0</v>
      </c>
      <c r="B13">
        <v>1.0</v>
      </c>
      <c r="C13">
        <v>1.0</v>
      </c>
      <c r="D13">
        <v>1.0</v>
      </c>
      <c r="E13">
        <v>2.0</v>
      </c>
      <c r="F13">
        <v>1.0</v>
      </c>
      <c r="L13" t="s">
        <v>1732</v>
      </c>
      <c r="P13" s="48" t="str">
        <f>'Formato 1'!B18</f>
        <v/>
      </c>
      <c r="Q13" s="48" t="str">
        <f>'Formato 1'!C18</f>
        <v/>
      </c>
    </row>
    <row r="14">
      <c r="A14" t="str">
        <f t="shared" si="1"/>
        <v>1,1,1,2,2,0,0</v>
      </c>
      <c r="B14">
        <v>1.0</v>
      </c>
      <c r="C14">
        <v>1.0</v>
      </c>
      <c r="D14">
        <v>1.0</v>
      </c>
      <c r="E14">
        <v>2.0</v>
      </c>
      <c r="F14">
        <v>2.0</v>
      </c>
      <c r="L14" t="s">
        <v>1748</v>
      </c>
      <c r="P14" s="48">
        <f>'Formato 1'!B19</f>
        <v>182.87</v>
      </c>
      <c r="Q14" s="48">
        <f>'Formato 1'!C19</f>
        <v>233.03</v>
      </c>
    </row>
    <row r="15">
      <c r="A15" t="str">
        <f t="shared" si="1"/>
        <v>1,1,1,2,3,0,0</v>
      </c>
      <c r="B15">
        <v>1.0</v>
      </c>
      <c r="C15">
        <v>1.0</v>
      </c>
      <c r="D15">
        <v>1.0</v>
      </c>
      <c r="E15">
        <v>2.0</v>
      </c>
      <c r="F15">
        <v>3.0</v>
      </c>
      <c r="L15" t="s">
        <v>1769</v>
      </c>
      <c r="P15" s="48">
        <f>'Formato 1'!B20</f>
        <v>256332.08</v>
      </c>
      <c r="Q15" s="48">
        <f>'Formato 1'!C20</f>
        <v>149932.55</v>
      </c>
    </row>
    <row r="16">
      <c r="A16" t="str">
        <f t="shared" si="1"/>
        <v>1,1,1,2,4,0,0</v>
      </c>
      <c r="B16">
        <v>1.0</v>
      </c>
      <c r="C16">
        <v>1.0</v>
      </c>
      <c r="D16">
        <v>1.0</v>
      </c>
      <c r="E16">
        <v>2.0</v>
      </c>
      <c r="F16">
        <v>4.0</v>
      </c>
      <c r="L16" t="s">
        <v>1787</v>
      </c>
      <c r="P16" s="48">
        <f>'Formato 1'!B21</f>
        <v>182</v>
      </c>
      <c r="Q16" s="48">
        <f>'Formato 1'!C21</f>
        <v>182</v>
      </c>
    </row>
    <row r="17">
      <c r="A17" t="str">
        <f t="shared" si="1"/>
        <v>1,1,1,2,5,0,0</v>
      </c>
      <c r="B17">
        <v>1.0</v>
      </c>
      <c r="C17">
        <v>1.0</v>
      </c>
      <c r="D17">
        <v>1.0</v>
      </c>
      <c r="E17">
        <v>2.0</v>
      </c>
      <c r="F17">
        <v>5.0</v>
      </c>
      <c r="L17" t="s">
        <v>1811</v>
      </c>
      <c r="P17" s="48">
        <f>'Formato 1'!B22</f>
        <v>10000</v>
      </c>
      <c r="Q17" s="48">
        <f>'Formato 1'!C22</f>
        <v>0</v>
      </c>
    </row>
    <row r="18">
      <c r="A18" t="str">
        <f t="shared" si="1"/>
        <v>1,1,1,2,6,0,0</v>
      </c>
      <c r="B18">
        <v>1.0</v>
      </c>
      <c r="C18">
        <v>1.0</v>
      </c>
      <c r="D18">
        <v>1.0</v>
      </c>
      <c r="E18">
        <v>2.0</v>
      </c>
      <c r="F18">
        <v>6.0</v>
      </c>
      <c r="L18" t="s">
        <v>1828</v>
      </c>
      <c r="P18" s="48" t="str">
        <f>'Formato 1'!B23</f>
        <v/>
      </c>
      <c r="Q18" s="48" t="str">
        <f>'Formato 1'!C23</f>
        <v/>
      </c>
    </row>
    <row r="19">
      <c r="A19" t="str">
        <f t="shared" si="1"/>
        <v>1,1,1,2,7,0,0</v>
      </c>
      <c r="B19">
        <v>1.0</v>
      </c>
      <c r="C19">
        <v>1.0</v>
      </c>
      <c r="D19">
        <v>1.0</v>
      </c>
      <c r="E19">
        <v>2.0</v>
      </c>
      <c r="F19">
        <v>7.0</v>
      </c>
      <c r="L19" t="s">
        <v>1843</v>
      </c>
      <c r="P19" s="48">
        <f>'Formato 1'!B24</f>
        <v>2233813.17</v>
      </c>
      <c r="Q19" s="48">
        <f>'Formato 1'!C24</f>
        <v>57505.17</v>
      </c>
    </row>
    <row r="20">
      <c r="A20" t="str">
        <f t="shared" si="1"/>
        <v>1,1,1,3,0,0,0</v>
      </c>
      <c r="B20">
        <v>1.0</v>
      </c>
      <c r="C20">
        <v>1.0</v>
      </c>
      <c r="D20">
        <v>1.0</v>
      </c>
      <c r="E20">
        <v>3.0</v>
      </c>
      <c r="K20" t="s">
        <v>1861</v>
      </c>
      <c r="P20" s="48">
        <f>'Formato 1'!B25</f>
        <v>3916964.74</v>
      </c>
      <c r="Q20" s="48">
        <f>'Formato 1'!C25</f>
        <v>2165388.94</v>
      </c>
    </row>
    <row r="21" ht="15.75" customHeight="1">
      <c r="A21" t="str">
        <f t="shared" si="1"/>
        <v>1,1,1,3,1,0,0</v>
      </c>
      <c r="B21">
        <v>1.0</v>
      </c>
      <c r="C21">
        <v>1.0</v>
      </c>
      <c r="D21">
        <v>1.0</v>
      </c>
      <c r="E21">
        <v>3.0</v>
      </c>
      <c r="F21">
        <v>1.0</v>
      </c>
      <c r="L21" t="s">
        <v>1875</v>
      </c>
      <c r="P21" s="48">
        <f>'Formato 1'!B26</f>
        <v>3910646.92</v>
      </c>
      <c r="Q21" s="48">
        <f>'Formato 1'!C26</f>
        <v>2159071.12</v>
      </c>
    </row>
    <row r="22" ht="15.75" customHeight="1">
      <c r="A22" t="str">
        <f t="shared" si="1"/>
        <v>1,1,1,3,2,0,0</v>
      </c>
      <c r="B22">
        <v>1.0</v>
      </c>
      <c r="C22">
        <v>1.0</v>
      </c>
      <c r="D22">
        <v>1.0</v>
      </c>
      <c r="E22">
        <v>3.0</v>
      </c>
      <c r="F22">
        <v>2.0</v>
      </c>
      <c r="L22" t="s">
        <v>1891</v>
      </c>
      <c r="P22" s="48">
        <f>'Formato 1'!B27</f>
        <v>0</v>
      </c>
      <c r="Q22" s="48">
        <f>'Formato 1'!C27</f>
        <v>0</v>
      </c>
    </row>
    <row r="23" ht="15.75" customHeight="1">
      <c r="A23" t="str">
        <f t="shared" si="1"/>
        <v>1,1,1,3,3,0,0</v>
      </c>
      <c r="B23">
        <v>1.0</v>
      </c>
      <c r="C23">
        <v>1.0</v>
      </c>
      <c r="D23">
        <v>1.0</v>
      </c>
      <c r="E23">
        <v>3.0</v>
      </c>
      <c r="F23">
        <v>3.0</v>
      </c>
      <c r="L23" t="s">
        <v>1908</v>
      </c>
      <c r="P23" s="48">
        <f>'Formato 1'!B28</f>
        <v>6317.82</v>
      </c>
      <c r="Q23" s="48">
        <f>'Formato 1'!C28</f>
        <v>6317.82</v>
      </c>
    </row>
    <row r="24" ht="15.75" customHeight="1">
      <c r="A24" t="str">
        <f t="shared" si="1"/>
        <v>1,1,1,3,4,0,0</v>
      </c>
      <c r="B24">
        <v>1.0</v>
      </c>
      <c r="C24">
        <v>1.0</v>
      </c>
      <c r="D24">
        <v>1.0</v>
      </c>
      <c r="E24">
        <v>3.0</v>
      </c>
      <c r="F24">
        <v>4.0</v>
      </c>
      <c r="L24" t="s">
        <v>1924</v>
      </c>
      <c r="P24" s="48" t="str">
        <f>'Formato 1'!B29</f>
        <v/>
      </c>
      <c r="Q24" s="48" t="str">
        <f>'Formato 1'!C29</f>
        <v/>
      </c>
    </row>
    <row r="25" ht="15.75" customHeight="1">
      <c r="A25" t="str">
        <f t="shared" si="1"/>
        <v>1,1,1,3,5,0,0</v>
      </c>
      <c r="B25">
        <v>1.0</v>
      </c>
      <c r="C25">
        <v>1.0</v>
      </c>
      <c r="D25">
        <v>1.0</v>
      </c>
      <c r="E25">
        <v>3.0</v>
      </c>
      <c r="F25">
        <v>5.0</v>
      </c>
      <c r="L25" t="s">
        <v>1936</v>
      </c>
      <c r="P25" s="48" t="str">
        <f>'Formato 1'!B30</f>
        <v/>
      </c>
      <c r="Q25" s="48" t="str">
        <f>'Formato 1'!C30</f>
        <v/>
      </c>
    </row>
    <row r="26" ht="15.75" customHeight="1">
      <c r="A26" t="str">
        <f t="shared" si="1"/>
        <v>1,1,1,4,0,0,0</v>
      </c>
      <c r="B26">
        <v>1.0</v>
      </c>
      <c r="C26">
        <v>1.0</v>
      </c>
      <c r="D26">
        <v>1.0</v>
      </c>
      <c r="E26">
        <v>4.0</v>
      </c>
      <c r="K26" t="s">
        <v>1948</v>
      </c>
      <c r="P26" s="48">
        <f>'Formato 1'!B31</f>
        <v>150442.28</v>
      </c>
      <c r="Q26" s="48">
        <f>'Formato 1'!C31</f>
        <v>150442.28</v>
      </c>
    </row>
    <row r="27" ht="15.75" customHeight="1">
      <c r="A27" t="str">
        <f t="shared" si="1"/>
        <v>1,1,1,4,1,0,0</v>
      </c>
      <c r="B27">
        <v>1.0</v>
      </c>
      <c r="C27">
        <v>1.0</v>
      </c>
      <c r="D27">
        <v>1.0</v>
      </c>
      <c r="E27">
        <v>4.0</v>
      </c>
      <c r="F27">
        <v>1.0</v>
      </c>
      <c r="L27" t="s">
        <v>1957</v>
      </c>
      <c r="P27" s="48">
        <f>'Formato 1'!B32</f>
        <v>150442.28</v>
      </c>
      <c r="Q27" s="48">
        <f>'Formato 1'!C32</f>
        <v>150442.28</v>
      </c>
    </row>
    <row r="28" ht="15.75" customHeight="1">
      <c r="A28" t="str">
        <f t="shared" si="1"/>
        <v>1,1,1,4,2,0,0</v>
      </c>
      <c r="B28">
        <v>1.0</v>
      </c>
      <c r="C28">
        <v>1.0</v>
      </c>
      <c r="D28">
        <v>1.0</v>
      </c>
      <c r="E28">
        <v>4.0</v>
      </c>
      <c r="F28">
        <v>2.0</v>
      </c>
      <c r="L28" t="s">
        <v>1966</v>
      </c>
      <c r="P28" s="48" t="str">
        <f>'Formato 1'!B33</f>
        <v/>
      </c>
      <c r="Q28" s="48" t="str">
        <f>'Formato 1'!C33</f>
        <v/>
      </c>
    </row>
    <row r="29" ht="15.75" customHeight="1">
      <c r="A29" t="str">
        <f t="shared" si="1"/>
        <v>1,1,1,4,3,0,0</v>
      </c>
      <c r="B29">
        <v>1.0</v>
      </c>
      <c r="C29">
        <v>1.0</v>
      </c>
      <c r="D29">
        <v>1.0</v>
      </c>
      <c r="E29">
        <v>4.0</v>
      </c>
      <c r="F29">
        <v>3.0</v>
      </c>
      <c r="L29" t="s">
        <v>1974</v>
      </c>
      <c r="P29" s="48" t="str">
        <f>'Formato 1'!B34</f>
        <v/>
      </c>
      <c r="Q29" s="48" t="str">
        <f>'Formato 1'!C34</f>
        <v/>
      </c>
    </row>
    <row r="30" ht="15.75" customHeight="1">
      <c r="A30" t="str">
        <f t="shared" si="1"/>
        <v>1,1,1,4,4,0,0</v>
      </c>
      <c r="B30">
        <v>1.0</v>
      </c>
      <c r="C30">
        <v>1.0</v>
      </c>
      <c r="D30">
        <v>1.0</v>
      </c>
      <c r="E30">
        <v>4.0</v>
      </c>
      <c r="F30">
        <v>4.0</v>
      </c>
      <c r="L30" t="s">
        <v>1987</v>
      </c>
      <c r="P30" s="48" t="str">
        <f>'Formato 1'!B35</f>
        <v/>
      </c>
      <c r="Q30" s="48" t="str">
        <f>'Formato 1'!C35</f>
        <v/>
      </c>
    </row>
    <row r="31" ht="15.75" customHeight="1">
      <c r="A31" t="str">
        <f t="shared" si="1"/>
        <v>1,1,1,4,5,0,0</v>
      </c>
      <c r="B31">
        <v>1.0</v>
      </c>
      <c r="C31">
        <v>1.0</v>
      </c>
      <c r="D31">
        <v>1.0</v>
      </c>
      <c r="E31">
        <v>4.0</v>
      </c>
      <c r="F31">
        <v>5.0</v>
      </c>
      <c r="L31" t="s">
        <v>1996</v>
      </c>
      <c r="P31" s="48" t="str">
        <f>'Formato 1'!B36</f>
        <v/>
      </c>
      <c r="Q31" s="48" t="str">
        <f>'Formato 1'!C36</f>
        <v/>
      </c>
    </row>
    <row r="32" ht="15.75" customHeight="1">
      <c r="A32" t="str">
        <f t="shared" si="1"/>
        <v>1,1,1,5,0,0,0</v>
      </c>
      <c r="B32">
        <v>1.0</v>
      </c>
      <c r="C32">
        <v>1.0</v>
      </c>
      <c r="D32">
        <v>1.0</v>
      </c>
      <c r="E32">
        <v>5.0</v>
      </c>
      <c r="K32" t="s">
        <v>2008</v>
      </c>
      <c r="P32" s="48">
        <f>'Formato 1'!B37</f>
        <v>323855.88</v>
      </c>
      <c r="Q32" s="48">
        <f>'Formato 1'!C37</f>
        <v>323855.88</v>
      </c>
    </row>
    <row r="33" ht="15.75" customHeight="1">
      <c r="A33" t="str">
        <f t="shared" si="1"/>
        <v>1,1,1,5,1,0,0</v>
      </c>
      <c r="B33">
        <v>1.0</v>
      </c>
      <c r="C33">
        <v>1.0</v>
      </c>
      <c r="D33">
        <v>1.0</v>
      </c>
      <c r="E33">
        <v>5.0</v>
      </c>
      <c r="F33">
        <v>1.0</v>
      </c>
      <c r="L33" t="s">
        <v>2008</v>
      </c>
      <c r="P33" s="48">
        <f>'Formato 1'!B37</f>
        <v>323855.88</v>
      </c>
      <c r="Q33" s="48">
        <f>'Formato 1'!C37</f>
        <v>323855.88</v>
      </c>
    </row>
    <row r="34" ht="15.75" customHeight="1">
      <c r="A34" t="str">
        <f t="shared" si="1"/>
        <v>1,1,1,6,0,0,0</v>
      </c>
      <c r="B34">
        <v>1.0</v>
      </c>
      <c r="C34">
        <v>1.0</v>
      </c>
      <c r="D34">
        <v>1.0</v>
      </c>
      <c r="E34">
        <v>6.0</v>
      </c>
      <c r="K34" t="s">
        <v>2035</v>
      </c>
      <c r="P34" s="48">
        <f>'Formato 1'!B38</f>
        <v>0</v>
      </c>
      <c r="Q34" s="48">
        <f>'Formato 1'!C38</f>
        <v>0</v>
      </c>
    </row>
    <row r="35" ht="15.75" customHeight="1">
      <c r="A35" t="str">
        <f t="shared" si="1"/>
        <v>1,1,1,6,1,0,0</v>
      </c>
      <c r="B35">
        <v>1.0</v>
      </c>
      <c r="C35">
        <v>1.0</v>
      </c>
      <c r="D35">
        <v>1.0</v>
      </c>
      <c r="E35">
        <v>6.0</v>
      </c>
      <c r="F35">
        <v>1.0</v>
      </c>
      <c r="L35" t="s">
        <v>2047</v>
      </c>
      <c r="P35" s="48" t="str">
        <f>'Formato 1'!B39</f>
        <v/>
      </c>
      <c r="Q35" s="48" t="str">
        <f>'Formato 1'!C39</f>
        <v/>
      </c>
    </row>
    <row r="36" ht="15.75" customHeight="1">
      <c r="A36" t="str">
        <f t="shared" si="1"/>
        <v>1,1,1,6,2,0,0</v>
      </c>
      <c r="B36">
        <v>1.0</v>
      </c>
      <c r="C36">
        <v>1.0</v>
      </c>
      <c r="D36">
        <v>1.0</v>
      </c>
      <c r="E36">
        <v>6.0</v>
      </c>
      <c r="F36">
        <v>2.0</v>
      </c>
      <c r="L36" t="s">
        <v>2057</v>
      </c>
      <c r="P36" s="48" t="str">
        <f>'Formato 1'!B40</f>
        <v/>
      </c>
      <c r="Q36" s="48" t="str">
        <f>'Formato 1'!C40</f>
        <v/>
      </c>
    </row>
    <row r="37" ht="15.75" customHeight="1">
      <c r="A37" t="str">
        <f t="shared" si="1"/>
        <v>1,1,1,7,0,0,0</v>
      </c>
      <c r="B37">
        <v>1.0</v>
      </c>
      <c r="C37">
        <v>1.0</v>
      </c>
      <c r="D37">
        <v>1.0</v>
      </c>
      <c r="E37">
        <v>7.0</v>
      </c>
      <c r="K37" t="s">
        <v>2070</v>
      </c>
      <c r="P37" s="48">
        <f>'Formato 1'!B41</f>
        <v>0</v>
      </c>
      <c r="Q37" s="48">
        <f>'Formato 1'!C41</f>
        <v>0</v>
      </c>
    </row>
    <row r="38" ht="15.75" customHeight="1">
      <c r="A38" t="str">
        <f t="shared" si="1"/>
        <v>1,1,1,7,1,0,0</v>
      </c>
      <c r="B38">
        <v>1.0</v>
      </c>
      <c r="C38">
        <v>1.0</v>
      </c>
      <c r="D38">
        <v>1.0</v>
      </c>
      <c r="E38">
        <v>7.0</v>
      </c>
      <c r="F38">
        <v>1.0</v>
      </c>
      <c r="L38" t="s">
        <v>2082</v>
      </c>
      <c r="P38" s="48">
        <f>'Formato 1'!B42</f>
        <v>0</v>
      </c>
      <c r="Q38" s="48">
        <f>'Formato 1'!C42</f>
        <v>0</v>
      </c>
    </row>
    <row r="39" ht="15.75" customHeight="1">
      <c r="A39" t="str">
        <f t="shared" si="1"/>
        <v>1,1,1,7,2,0,0</v>
      </c>
      <c r="B39">
        <v>1.0</v>
      </c>
      <c r="C39">
        <v>1.0</v>
      </c>
      <c r="D39">
        <v>1.0</v>
      </c>
      <c r="E39">
        <v>7.0</v>
      </c>
      <c r="F39">
        <v>2.0</v>
      </c>
      <c r="L39" t="s">
        <v>2095</v>
      </c>
      <c r="P39" s="48">
        <f>'Formato 1'!B43</f>
        <v>0</v>
      </c>
      <c r="Q39" s="48">
        <f>'Formato 1'!C43</f>
        <v>0</v>
      </c>
    </row>
    <row r="40" ht="15.75" customHeight="1">
      <c r="A40" t="str">
        <f t="shared" si="1"/>
        <v>1,1,1,7,3,0,0</v>
      </c>
      <c r="B40">
        <v>1.0</v>
      </c>
      <c r="C40">
        <v>1.0</v>
      </c>
      <c r="D40">
        <v>1.0</v>
      </c>
      <c r="E40">
        <v>7.0</v>
      </c>
      <c r="F40">
        <v>3.0</v>
      </c>
      <c r="L40" t="s">
        <v>2105</v>
      </c>
      <c r="P40" s="48">
        <f>'Formato 1'!B44</f>
        <v>0</v>
      </c>
      <c r="Q40" s="48">
        <f>'Formato 1'!C44</f>
        <v>0</v>
      </c>
    </row>
    <row r="41" ht="15.75" customHeight="1">
      <c r="A41" t="str">
        <f t="shared" si="1"/>
        <v>1,1,1,7,4,0,0</v>
      </c>
      <c r="B41">
        <v>1.0</v>
      </c>
      <c r="C41">
        <v>1.0</v>
      </c>
      <c r="D41">
        <v>1.0</v>
      </c>
      <c r="E41">
        <v>7.0</v>
      </c>
      <c r="F41">
        <v>4.0</v>
      </c>
      <c r="L41" t="s">
        <v>2116</v>
      </c>
      <c r="P41" s="48">
        <f>'Formato 1'!B45</f>
        <v>0</v>
      </c>
      <c r="Q41" s="48">
        <f>'Formato 1'!C45</f>
        <v>0</v>
      </c>
    </row>
    <row r="42" ht="15.75" customHeight="1">
      <c r="A42" t="str">
        <f t="shared" si="1"/>
        <v>1,1,1,8,0,0,0</v>
      </c>
      <c r="B42">
        <v>1.0</v>
      </c>
      <c r="C42">
        <v>1.0</v>
      </c>
      <c r="D42">
        <v>1.0</v>
      </c>
      <c r="E42">
        <v>8.0</v>
      </c>
      <c r="K42" t="s">
        <v>2124</v>
      </c>
      <c r="P42" s="48">
        <f>'Formato 1'!B47</f>
        <v>10525732.59</v>
      </c>
      <c r="Q42" s="48">
        <f>'Formato 1'!C47</f>
        <v>7638806.56</v>
      </c>
    </row>
    <row r="43" ht="15.75" customHeight="1">
      <c r="A43" t="str">
        <f t="shared" si="1"/>
        <v>1,1,2,0,0,0,0</v>
      </c>
      <c r="B43">
        <v>1.0</v>
      </c>
      <c r="C43">
        <v>1.0</v>
      </c>
      <c r="D43">
        <v>2.0</v>
      </c>
      <c r="J43" t="s">
        <v>1654</v>
      </c>
    </row>
    <row r="44" ht="15.75" customHeight="1">
      <c r="A44" t="str">
        <f t="shared" si="1"/>
        <v>1,1,2,1,0,0,0</v>
      </c>
      <c r="B44">
        <v>1.0</v>
      </c>
      <c r="C44">
        <v>1.0</v>
      </c>
      <c r="D44">
        <v>2.0</v>
      </c>
      <c r="E44">
        <v>1.0</v>
      </c>
      <c r="K44" t="s">
        <v>2142</v>
      </c>
      <c r="P44">
        <f>'Formato 1'!B50</f>
        <v>0</v>
      </c>
      <c r="Q44">
        <f>'Formato 1'!C50</f>
        <v>0</v>
      </c>
    </row>
    <row r="45" ht="15.75" customHeight="1">
      <c r="A45" t="str">
        <f t="shared" si="1"/>
        <v>1,1,2,2,0,0,0</v>
      </c>
      <c r="B45">
        <v>1.0</v>
      </c>
      <c r="C45">
        <v>1.0</v>
      </c>
      <c r="D45">
        <v>2.0</v>
      </c>
      <c r="E45">
        <v>2.0</v>
      </c>
      <c r="K45" t="s">
        <v>2152</v>
      </c>
      <c r="P45">
        <f>'Formato 1'!B51</f>
        <v>0</v>
      </c>
      <c r="Q45">
        <f>'Formato 1'!C51</f>
        <v>0</v>
      </c>
    </row>
    <row r="46" ht="15.75" customHeight="1">
      <c r="A46" t="str">
        <f t="shared" si="1"/>
        <v>1,1,2,3,0,0,0</v>
      </c>
      <c r="B46">
        <v>1.0</v>
      </c>
      <c r="C46">
        <v>1.0</v>
      </c>
      <c r="D46">
        <v>2.0</v>
      </c>
      <c r="E46">
        <v>3.0</v>
      </c>
      <c r="K46" t="s">
        <v>2162</v>
      </c>
      <c r="P46" s="59">
        <f>'Formato 1'!B52</f>
        <v>14741788.97</v>
      </c>
      <c r="Q46" s="59">
        <f>'Formato 1'!C52</f>
        <v>14741788.97</v>
      </c>
    </row>
    <row r="47" ht="15.75" customHeight="1">
      <c r="A47" t="str">
        <f t="shared" si="1"/>
        <v>1,1,2,4,0,0,0</v>
      </c>
      <c r="B47">
        <v>1.0</v>
      </c>
      <c r="C47">
        <v>1.0</v>
      </c>
      <c r="D47">
        <v>2.0</v>
      </c>
      <c r="E47">
        <v>4.0</v>
      </c>
      <c r="K47" t="s">
        <v>2174</v>
      </c>
      <c r="P47" s="59">
        <f>'Formato 1'!B53</f>
        <v>10227548.19</v>
      </c>
      <c r="Q47" s="59">
        <f>'Formato 1'!C53</f>
        <v>8797848.76</v>
      </c>
    </row>
    <row r="48" ht="15.75" customHeight="1">
      <c r="A48" t="str">
        <f t="shared" si="1"/>
        <v>1,1,2,5,0,0,0</v>
      </c>
      <c r="B48">
        <v>1.0</v>
      </c>
      <c r="C48">
        <v>1.0</v>
      </c>
      <c r="D48">
        <v>2.0</v>
      </c>
      <c r="E48">
        <v>5.0</v>
      </c>
      <c r="K48" t="s">
        <v>2183</v>
      </c>
      <c r="P48" s="60">
        <f>'Formato 1'!B54</f>
        <v>9256.8</v>
      </c>
      <c r="Q48" s="59">
        <f>'Formato 1'!C54</f>
        <v>9256.8</v>
      </c>
    </row>
    <row r="49" ht="15.75" customHeight="1">
      <c r="A49" t="str">
        <f t="shared" si="1"/>
        <v>1,1,2,6,0,0,0</v>
      </c>
      <c r="B49">
        <v>1.0</v>
      </c>
      <c r="C49">
        <v>1.0</v>
      </c>
      <c r="D49">
        <v>2.0</v>
      </c>
      <c r="E49">
        <v>6.0</v>
      </c>
      <c r="K49" t="s">
        <v>2191</v>
      </c>
      <c r="P49" s="59">
        <f>'Formato 1'!B55</f>
        <v>-2117381.96</v>
      </c>
      <c r="Q49" s="59">
        <f>'Formato 1'!C55</f>
        <v>-2117381.96</v>
      </c>
    </row>
    <row r="50" ht="15.75" customHeight="1">
      <c r="A50" t="str">
        <f t="shared" si="1"/>
        <v>1,1,2,7,0,0,0</v>
      </c>
      <c r="B50">
        <v>1.0</v>
      </c>
      <c r="C50">
        <v>1.0</v>
      </c>
      <c r="D50">
        <v>2.0</v>
      </c>
      <c r="E50">
        <v>7.0</v>
      </c>
      <c r="K50" t="s">
        <v>2197</v>
      </c>
      <c r="P50">
        <f>'Formato 1'!B56</f>
        <v>0</v>
      </c>
      <c r="Q50">
        <f>'Formato 1'!C56</f>
        <v>0</v>
      </c>
    </row>
    <row r="51" ht="15.75" customHeight="1">
      <c r="A51" t="str">
        <f t="shared" si="1"/>
        <v>1,1,2,8,0,0,0</v>
      </c>
      <c r="B51">
        <v>1.0</v>
      </c>
      <c r="C51">
        <v>1.0</v>
      </c>
      <c r="D51">
        <v>2.0</v>
      </c>
      <c r="E51">
        <v>8.0</v>
      </c>
      <c r="K51" t="s">
        <v>2203</v>
      </c>
      <c r="P51">
        <f>'Formato 1'!B57</f>
        <v>0</v>
      </c>
      <c r="Q51">
        <f>'Formato 1'!C57</f>
        <v>0</v>
      </c>
    </row>
    <row r="52" ht="15.75" customHeight="1">
      <c r="A52" t="str">
        <f t="shared" si="1"/>
        <v>1,1,2,9,0,0,0</v>
      </c>
      <c r="B52">
        <v>1.0</v>
      </c>
      <c r="C52">
        <v>1.0</v>
      </c>
      <c r="D52">
        <v>2.0</v>
      </c>
      <c r="E52">
        <v>9.0</v>
      </c>
      <c r="K52" t="s">
        <v>2208</v>
      </c>
      <c r="P52">
        <f>'Formato 1'!B58</f>
        <v>0</v>
      </c>
      <c r="Q52">
        <f>'Formato 1'!C58</f>
        <v>0</v>
      </c>
    </row>
    <row r="53" ht="15.75" customHeight="1">
      <c r="A53" t="str">
        <f t="shared" si="1"/>
        <v>1,1,2,10,0,0,0</v>
      </c>
      <c r="B53">
        <v>1.0</v>
      </c>
      <c r="C53">
        <v>1.0</v>
      </c>
      <c r="D53">
        <v>2.0</v>
      </c>
      <c r="E53">
        <v>10.0</v>
      </c>
      <c r="J53" t="s">
        <v>2214</v>
      </c>
      <c r="P53">
        <f>'Formato 1'!B60</f>
        <v>22861212</v>
      </c>
      <c r="Q53">
        <f>'Formato 1'!C60</f>
        <v>21431512.57</v>
      </c>
    </row>
    <row r="54" ht="15.75" customHeight="1">
      <c r="A54" t="str">
        <f t="shared" si="1"/>
        <v>1,1,3,0,0,0,0</v>
      </c>
      <c r="B54">
        <v>1.0</v>
      </c>
      <c r="C54">
        <v>1.0</v>
      </c>
      <c r="D54">
        <v>3.0</v>
      </c>
      <c r="J54" t="s">
        <v>2221</v>
      </c>
      <c r="P54" s="59">
        <f>'Formato 1'!B62</f>
        <v>33386944.59</v>
      </c>
      <c r="Q54" s="59">
        <f>'Formato 1'!C62</f>
        <v>29070319.13</v>
      </c>
    </row>
    <row r="55" ht="15.75" customHeight="1">
      <c r="A55" t="str">
        <f t="shared" si="1"/>
        <v>1,2,0,0,0,0,0</v>
      </c>
      <c r="B55">
        <v>1.0</v>
      </c>
      <c r="C55">
        <v>2.0</v>
      </c>
      <c r="I55" t="s">
        <v>844</v>
      </c>
    </row>
    <row r="56" ht="15.75" customHeight="1">
      <c r="A56" t="str">
        <f t="shared" si="1"/>
        <v>1,2,1,0,0,0,0</v>
      </c>
      <c r="B56">
        <v>1.0</v>
      </c>
      <c r="C56">
        <v>2.0</v>
      </c>
      <c r="D56">
        <v>1.0</v>
      </c>
      <c r="J56" t="s">
        <v>862</v>
      </c>
    </row>
    <row r="57" ht="15.75" customHeight="1">
      <c r="A57" t="str">
        <f t="shared" si="1"/>
        <v>1,2,1,1,0,0,0</v>
      </c>
      <c r="B57">
        <v>1.0</v>
      </c>
      <c r="C57">
        <v>2.0</v>
      </c>
      <c r="D57">
        <v>1.0</v>
      </c>
      <c r="E57">
        <v>1.0</v>
      </c>
      <c r="K57" t="s">
        <v>2231</v>
      </c>
      <c r="P57" s="59">
        <f>'Formato 1'!E9</f>
        <v>805370.43</v>
      </c>
      <c r="Q57" s="59">
        <f>'Formato 1'!F9</f>
        <v>1096400.19</v>
      </c>
    </row>
    <row r="58" ht="15.75" customHeight="1">
      <c r="A58" t="str">
        <f t="shared" si="1"/>
        <v>1,2,1,1,1,0,0</v>
      </c>
      <c r="B58">
        <v>1.0</v>
      </c>
      <c r="C58">
        <v>2.0</v>
      </c>
      <c r="D58">
        <v>1.0</v>
      </c>
      <c r="E58">
        <v>1.0</v>
      </c>
      <c r="F58">
        <v>1.0</v>
      </c>
      <c r="L58" t="s">
        <v>2237</v>
      </c>
      <c r="P58" s="59">
        <f>'Formato 1'!E10</f>
        <v>102119.22</v>
      </c>
      <c r="Q58" s="59">
        <f>'Formato 1'!F10</f>
        <v>102119.22</v>
      </c>
    </row>
    <row r="59" ht="15.75" customHeight="1">
      <c r="A59" t="str">
        <f t="shared" si="1"/>
        <v>1,2,1,1,2,0,0</v>
      </c>
      <c r="B59">
        <v>1.0</v>
      </c>
      <c r="C59">
        <v>2.0</v>
      </c>
      <c r="D59">
        <v>1.0</v>
      </c>
      <c r="E59">
        <v>1.0</v>
      </c>
      <c r="F59">
        <v>2.0</v>
      </c>
      <c r="L59" t="s">
        <v>2242</v>
      </c>
      <c r="P59" s="60">
        <f>'Formato 1'!E11</f>
        <v>106487.76</v>
      </c>
      <c r="Q59" s="59">
        <f>'Formato 1'!F11</f>
        <v>186336.59</v>
      </c>
    </row>
    <row r="60" ht="15.75" customHeight="1">
      <c r="A60" t="str">
        <f t="shared" si="1"/>
        <v>1,2,1,1,3,0,0</v>
      </c>
      <c r="B60">
        <v>1.0</v>
      </c>
      <c r="C60">
        <v>2.0</v>
      </c>
      <c r="D60">
        <v>1.0</v>
      </c>
      <c r="E60">
        <v>1.0</v>
      </c>
      <c r="F60">
        <v>3.0</v>
      </c>
      <c r="L60" t="s">
        <v>2248</v>
      </c>
      <c r="P60">
        <f>'Formato 1'!E12</f>
        <v>0</v>
      </c>
      <c r="Q60">
        <f>'Formato 1'!F12</f>
        <v>0</v>
      </c>
    </row>
    <row r="61" ht="15.75" customHeight="1">
      <c r="A61" t="str">
        <f t="shared" si="1"/>
        <v>1,2,1,1,4,0,0</v>
      </c>
      <c r="B61">
        <v>1.0</v>
      </c>
      <c r="C61">
        <v>2.0</v>
      </c>
      <c r="D61">
        <v>1.0</v>
      </c>
      <c r="E61">
        <v>1.0</v>
      </c>
      <c r="F61">
        <v>4.0</v>
      </c>
      <c r="L61" t="s">
        <v>2253</v>
      </c>
      <c r="P61">
        <f>'Formato 1'!E13</f>
        <v>0</v>
      </c>
      <c r="Q61">
        <f>'Formato 1'!F13</f>
        <v>0</v>
      </c>
    </row>
    <row r="62" ht="15.75" customHeight="1">
      <c r="A62" t="str">
        <f t="shared" si="1"/>
        <v>1,2,1,1,5,0,0</v>
      </c>
      <c r="B62">
        <v>1.0</v>
      </c>
      <c r="C62">
        <v>2.0</v>
      </c>
      <c r="D62">
        <v>1.0</v>
      </c>
      <c r="E62">
        <v>1.0</v>
      </c>
      <c r="F62">
        <v>5.0</v>
      </c>
      <c r="L62" t="s">
        <v>2258</v>
      </c>
      <c r="P62" s="59">
        <f>'Formato 1'!E14</f>
        <v>267852.03</v>
      </c>
      <c r="Q62" s="59">
        <f>'Formato 1'!F14</f>
        <v>310737.24</v>
      </c>
    </row>
    <row r="63" ht="15.75" customHeight="1">
      <c r="A63" t="str">
        <f t="shared" si="1"/>
        <v>1,2,1,1,6,0,0</v>
      </c>
      <c r="B63">
        <v>1.0</v>
      </c>
      <c r="C63">
        <v>2.0</v>
      </c>
      <c r="D63">
        <v>1.0</v>
      </c>
      <c r="E63">
        <v>1.0</v>
      </c>
      <c r="F63">
        <v>6.0</v>
      </c>
      <c r="L63" t="s">
        <v>2264</v>
      </c>
      <c r="P63">
        <f>'Formato 1'!E15</f>
        <v>0</v>
      </c>
      <c r="Q63">
        <f>'Formato 1'!F15</f>
        <v>0</v>
      </c>
    </row>
    <row r="64" ht="15.75" customHeight="1">
      <c r="A64" t="str">
        <f t="shared" si="1"/>
        <v>1,2,1,1,7,0,0</v>
      </c>
      <c r="B64">
        <v>1.0</v>
      </c>
      <c r="C64">
        <v>2.0</v>
      </c>
      <c r="D64">
        <v>1.0</v>
      </c>
      <c r="E64">
        <v>1.0</v>
      </c>
      <c r="F64">
        <v>7.0</v>
      </c>
      <c r="L64" t="s">
        <v>2270</v>
      </c>
      <c r="P64" s="60">
        <f>'Formato 1'!E16</f>
        <v>166062.57</v>
      </c>
      <c r="Q64" s="59">
        <f>'Formato 1'!F16</f>
        <v>350519.39</v>
      </c>
    </row>
    <row r="65" ht="15.75" customHeight="1">
      <c r="A65" t="str">
        <f t="shared" si="1"/>
        <v>1,2,1,1,8,0,0</v>
      </c>
      <c r="B65">
        <v>1.0</v>
      </c>
      <c r="C65">
        <v>2.0</v>
      </c>
      <c r="D65">
        <v>1.0</v>
      </c>
      <c r="E65">
        <v>1.0</v>
      </c>
      <c r="F65">
        <v>8.0</v>
      </c>
      <c r="L65" t="s">
        <v>2274</v>
      </c>
      <c r="P65">
        <f>'Formato 1'!E17</f>
        <v>0</v>
      </c>
      <c r="Q65">
        <f>'Formato 1'!F17</f>
        <v>0</v>
      </c>
    </row>
    <row r="66" ht="15.75" customHeight="1">
      <c r="A66" t="str">
        <f t="shared" si="1"/>
        <v>1,2,1,1,9,0,0</v>
      </c>
      <c r="B66">
        <v>1.0</v>
      </c>
      <c r="C66">
        <v>2.0</v>
      </c>
      <c r="D66">
        <v>1.0</v>
      </c>
      <c r="E66">
        <v>1.0</v>
      </c>
      <c r="F66">
        <v>9.0</v>
      </c>
      <c r="L66" t="s">
        <v>2279</v>
      </c>
      <c r="P66" s="60">
        <f>'Formato 1'!E18</f>
        <v>162848.85</v>
      </c>
      <c r="Q66" s="59">
        <f>'Formato 1'!F18</f>
        <v>146687.75</v>
      </c>
    </row>
    <row r="67" ht="15.75" customHeight="1">
      <c r="A67" t="str">
        <f t="shared" si="1"/>
        <v>1,2,1,2,0,0,0</v>
      </c>
      <c r="B67">
        <v>1.0</v>
      </c>
      <c r="C67">
        <v>2.0</v>
      </c>
      <c r="D67">
        <v>1.0</v>
      </c>
      <c r="E67">
        <v>2.0</v>
      </c>
      <c r="K67" t="s">
        <v>2285</v>
      </c>
      <c r="P67">
        <f>'Formato 1'!E19</f>
        <v>0</v>
      </c>
      <c r="Q67">
        <f>'Formato 1'!F19</f>
        <v>0</v>
      </c>
    </row>
    <row r="68" ht="15.75" customHeight="1">
      <c r="A68" t="str">
        <f t="shared" si="1"/>
        <v>1,2,1,2,1,0,0</v>
      </c>
      <c r="B68">
        <v>1.0</v>
      </c>
      <c r="C68">
        <v>2.0</v>
      </c>
      <c r="D68">
        <v>1.0</v>
      </c>
      <c r="E68">
        <v>2.0</v>
      </c>
      <c r="F68">
        <v>1.0</v>
      </c>
      <c r="L68" t="s">
        <v>2291</v>
      </c>
      <c r="P68">
        <f>'Formato 1'!E20</f>
        <v>0</v>
      </c>
      <c r="Q68">
        <f>'Formato 1'!F20</f>
        <v>0</v>
      </c>
    </row>
    <row r="69" ht="15.75" customHeight="1">
      <c r="A69" t="str">
        <f t="shared" si="1"/>
        <v>1,2,1,2,2,0,0</v>
      </c>
      <c r="B69">
        <v>1.0</v>
      </c>
      <c r="C69">
        <v>2.0</v>
      </c>
      <c r="D69">
        <v>1.0</v>
      </c>
      <c r="E69">
        <v>2.0</v>
      </c>
      <c r="F69">
        <v>2.0</v>
      </c>
      <c r="L69" t="s">
        <v>2296</v>
      </c>
      <c r="P69">
        <f>'Formato 1'!E21</f>
        <v>0</v>
      </c>
      <c r="Q69">
        <f>'Formato 1'!F21</f>
        <v>0</v>
      </c>
    </row>
    <row r="70" ht="15.75" customHeight="1">
      <c r="A70" t="str">
        <f t="shared" si="1"/>
        <v>1,2,1,2,3,0,0</v>
      </c>
      <c r="B70">
        <v>1.0</v>
      </c>
      <c r="C70">
        <v>2.0</v>
      </c>
      <c r="D70">
        <v>1.0</v>
      </c>
      <c r="E70">
        <v>2.0</v>
      </c>
      <c r="F70">
        <v>3.0</v>
      </c>
      <c r="L70" t="s">
        <v>2301</v>
      </c>
      <c r="P70">
        <f>'Formato 1'!E22</f>
        <v>0</v>
      </c>
      <c r="Q70">
        <f>'Formato 1'!F22</f>
        <v>0</v>
      </c>
    </row>
    <row r="71" ht="15.75" customHeight="1">
      <c r="A71" t="str">
        <f t="shared" si="1"/>
        <v>1,2,1,3,0,0,0</v>
      </c>
      <c r="B71">
        <v>1.0</v>
      </c>
      <c r="C71">
        <v>2.0</v>
      </c>
      <c r="D71">
        <v>1.0</v>
      </c>
      <c r="E71">
        <v>3.0</v>
      </c>
      <c r="K71" t="s">
        <v>2306</v>
      </c>
      <c r="P71">
        <f>'Formato 1'!E23</f>
        <v>0</v>
      </c>
      <c r="Q71">
        <f>'Formato 1'!F23</f>
        <v>0</v>
      </c>
    </row>
    <row r="72" ht="15.75" customHeight="1">
      <c r="A72" t="str">
        <f t="shared" si="1"/>
        <v>1,2,1,3,1,0,0</v>
      </c>
      <c r="B72">
        <v>1.0</v>
      </c>
      <c r="C72">
        <v>2.0</v>
      </c>
      <c r="D72">
        <v>1.0</v>
      </c>
      <c r="E72">
        <v>3.0</v>
      </c>
      <c r="F72">
        <v>1.0</v>
      </c>
      <c r="L72" t="s">
        <v>2311</v>
      </c>
      <c r="P72">
        <f>'Formato 1'!E24</f>
        <v>0</v>
      </c>
      <c r="Q72">
        <f>'Formato 1'!F24</f>
        <v>0</v>
      </c>
    </row>
    <row r="73" ht="15.75" customHeight="1">
      <c r="A73" t="str">
        <f t="shared" si="1"/>
        <v>1,2,1,3,2,0,0</v>
      </c>
      <c r="B73">
        <v>1.0</v>
      </c>
      <c r="C73">
        <v>2.0</v>
      </c>
      <c r="D73">
        <v>1.0</v>
      </c>
      <c r="E73">
        <v>3.0</v>
      </c>
      <c r="F73">
        <v>2.0</v>
      </c>
      <c r="L73" t="s">
        <v>2317</v>
      </c>
      <c r="P73">
        <f>'Formato 1'!E25</f>
        <v>0</v>
      </c>
      <c r="Q73">
        <f>'Formato 1'!F25</f>
        <v>0</v>
      </c>
    </row>
    <row r="74" ht="15.75" customHeight="1">
      <c r="A74" t="str">
        <f t="shared" si="1"/>
        <v>1,2,1,4,0,0,0</v>
      </c>
      <c r="B74">
        <v>1.0</v>
      </c>
      <c r="C74">
        <v>2.0</v>
      </c>
      <c r="D74">
        <v>1.0</v>
      </c>
      <c r="E74">
        <v>4.0</v>
      </c>
      <c r="K74" t="s">
        <v>2322</v>
      </c>
      <c r="P74">
        <f>'Formato 1'!E26</f>
        <v>0</v>
      </c>
      <c r="Q74">
        <f>'Formato 1'!F26</f>
        <v>0</v>
      </c>
    </row>
    <row r="75" ht="15.75" customHeight="1">
      <c r="A75" t="str">
        <f t="shared" si="1"/>
        <v>1,2,1,4,1,0,0</v>
      </c>
      <c r="B75">
        <v>1.0</v>
      </c>
      <c r="C75">
        <v>2.0</v>
      </c>
      <c r="D75">
        <v>1.0</v>
      </c>
      <c r="E75">
        <v>4.0</v>
      </c>
      <c r="F75">
        <v>1.0</v>
      </c>
      <c r="L75" t="s">
        <v>2322</v>
      </c>
      <c r="P75">
        <f>'Formato 1'!E26</f>
        <v>0</v>
      </c>
      <c r="Q75">
        <f>'Formato 1'!F26</f>
        <v>0</v>
      </c>
    </row>
    <row r="76" ht="15.75" customHeight="1">
      <c r="A76" t="str">
        <f t="shared" si="1"/>
        <v>1,2,1,5,0,0,0</v>
      </c>
      <c r="B76">
        <v>1.0</v>
      </c>
      <c r="C76">
        <v>2.0</v>
      </c>
      <c r="D76">
        <v>1.0</v>
      </c>
      <c r="E76">
        <v>5.0</v>
      </c>
      <c r="K76" t="s">
        <v>2332</v>
      </c>
      <c r="P76">
        <f>'Formato 1'!E27</f>
        <v>0</v>
      </c>
      <c r="Q76">
        <f>'Formato 1'!F27</f>
        <v>0</v>
      </c>
    </row>
    <row r="77" ht="15.75" customHeight="1">
      <c r="A77" t="str">
        <f t="shared" si="1"/>
        <v>1,2,1,5,1,0,0</v>
      </c>
      <c r="B77">
        <v>1.0</v>
      </c>
      <c r="C77">
        <v>2.0</v>
      </c>
      <c r="D77">
        <v>1.0</v>
      </c>
      <c r="E77">
        <v>5.0</v>
      </c>
      <c r="F77">
        <v>1.0</v>
      </c>
      <c r="L77" t="s">
        <v>2338</v>
      </c>
      <c r="P77">
        <f>'Formato 1'!E28</f>
        <v>0</v>
      </c>
      <c r="Q77">
        <f>'Formato 1'!F28</f>
        <v>0</v>
      </c>
    </row>
    <row r="78" ht="15.75" customHeight="1">
      <c r="A78" t="str">
        <f t="shared" si="1"/>
        <v>1,2,1,5,2,0,0</v>
      </c>
      <c r="B78">
        <v>1.0</v>
      </c>
      <c r="C78">
        <v>2.0</v>
      </c>
      <c r="D78">
        <v>1.0</v>
      </c>
      <c r="E78">
        <v>5.0</v>
      </c>
      <c r="F78">
        <v>2.0</v>
      </c>
      <c r="L78" t="s">
        <v>2344</v>
      </c>
      <c r="P78">
        <f>'Formato 1'!E29</f>
        <v>0</v>
      </c>
      <c r="Q78">
        <f>'Formato 1'!F29</f>
        <v>0</v>
      </c>
    </row>
    <row r="79" ht="15.75" customHeight="1">
      <c r="A79" t="str">
        <f t="shared" si="1"/>
        <v>1,2,1,5,3,0,0</v>
      </c>
      <c r="B79">
        <v>1.0</v>
      </c>
      <c r="C79">
        <v>2.0</v>
      </c>
      <c r="D79">
        <v>1.0</v>
      </c>
      <c r="E79">
        <v>5.0</v>
      </c>
      <c r="F79">
        <v>3.0</v>
      </c>
      <c r="L79" t="s">
        <v>2348</v>
      </c>
      <c r="P79">
        <f>'Formato 1'!E30</f>
        <v>0</v>
      </c>
      <c r="Q79">
        <f>'Formato 1'!F30</f>
        <v>0</v>
      </c>
    </row>
    <row r="80" ht="15.75" customHeight="1">
      <c r="A80" t="str">
        <f t="shared" si="1"/>
        <v>1,2,1,6,0,0,0</v>
      </c>
      <c r="B80">
        <v>1.0</v>
      </c>
      <c r="C80">
        <v>2.0</v>
      </c>
      <c r="D80">
        <v>1.0</v>
      </c>
      <c r="E80">
        <v>6.0</v>
      </c>
      <c r="K80" t="s">
        <v>2354</v>
      </c>
      <c r="P80">
        <f>'Formato 1'!E31</f>
        <v>0</v>
      </c>
      <c r="Q80">
        <f>'Formato 1'!F31</f>
        <v>0</v>
      </c>
    </row>
    <row r="81" ht="15.75" customHeight="1">
      <c r="A81" t="str">
        <f t="shared" si="1"/>
        <v>1,2,1,6,1,0,0</v>
      </c>
      <c r="B81">
        <v>1.0</v>
      </c>
      <c r="C81">
        <v>2.0</v>
      </c>
      <c r="D81">
        <v>1.0</v>
      </c>
      <c r="E81">
        <v>6.0</v>
      </c>
      <c r="F81">
        <v>1.0</v>
      </c>
      <c r="L81" t="s">
        <v>2359</v>
      </c>
      <c r="P81">
        <f>'Formato 1'!E32</f>
        <v>0</v>
      </c>
      <c r="Q81">
        <f>'Formato 1'!F32</f>
        <v>0</v>
      </c>
    </row>
    <row r="82" ht="15.75" customHeight="1">
      <c r="A82" t="str">
        <f t="shared" si="1"/>
        <v>1,2,1,6,2,0,0</v>
      </c>
      <c r="B82">
        <v>1.0</v>
      </c>
      <c r="C82">
        <v>2.0</v>
      </c>
      <c r="D82">
        <v>1.0</v>
      </c>
      <c r="E82">
        <v>6.0</v>
      </c>
      <c r="F82">
        <v>2.0</v>
      </c>
      <c r="L82" t="s">
        <v>2364</v>
      </c>
      <c r="P82">
        <f>'Formato 1'!E33</f>
        <v>0</v>
      </c>
      <c r="Q82">
        <f>'Formato 1'!F33</f>
        <v>0</v>
      </c>
    </row>
    <row r="83" ht="15.75" customHeight="1">
      <c r="A83" t="str">
        <f t="shared" si="1"/>
        <v>1,2,1,6,3,0,0</v>
      </c>
      <c r="B83">
        <v>1.0</v>
      </c>
      <c r="C83">
        <v>2.0</v>
      </c>
      <c r="D83">
        <v>1.0</v>
      </c>
      <c r="E83">
        <v>6.0</v>
      </c>
      <c r="F83">
        <v>3.0</v>
      </c>
      <c r="L83" t="s">
        <v>2370</v>
      </c>
      <c r="P83">
        <f>'Formato 1'!E34</f>
        <v>0</v>
      </c>
      <c r="Q83">
        <f>'Formato 1'!F34</f>
        <v>0</v>
      </c>
    </row>
    <row r="84" ht="15.75" customHeight="1">
      <c r="A84" t="str">
        <f t="shared" si="1"/>
        <v>1,2,1,6,4,0,0</v>
      </c>
      <c r="B84">
        <v>1.0</v>
      </c>
      <c r="C84">
        <v>2.0</v>
      </c>
      <c r="D84">
        <v>1.0</v>
      </c>
      <c r="E84">
        <v>6.0</v>
      </c>
      <c r="F84">
        <v>4.0</v>
      </c>
      <c r="L84" t="s">
        <v>2376</v>
      </c>
      <c r="P84">
        <f>'Formato 1'!E35</f>
        <v>0</v>
      </c>
      <c r="Q84">
        <f>'Formato 1'!F35</f>
        <v>0</v>
      </c>
    </row>
    <row r="85" ht="15.75" customHeight="1">
      <c r="A85" t="str">
        <f t="shared" si="1"/>
        <v>1,2,1,6,5,0,0</v>
      </c>
      <c r="B85">
        <v>1.0</v>
      </c>
      <c r="C85">
        <v>2.0</v>
      </c>
      <c r="D85">
        <v>1.0</v>
      </c>
      <c r="E85">
        <v>6.0</v>
      </c>
      <c r="F85">
        <v>5.0</v>
      </c>
      <c r="L85" t="s">
        <v>2381</v>
      </c>
      <c r="P85">
        <f>'Formato 1'!E36</f>
        <v>0</v>
      </c>
      <c r="Q85">
        <f>'Formato 1'!F36</f>
        <v>0</v>
      </c>
    </row>
    <row r="86" ht="15.75" customHeight="1">
      <c r="A86" t="str">
        <f t="shared" si="1"/>
        <v>1,2,1,6,6,0,0</v>
      </c>
      <c r="B86">
        <v>1.0</v>
      </c>
      <c r="C86">
        <v>2.0</v>
      </c>
      <c r="D86">
        <v>1.0</v>
      </c>
      <c r="E86">
        <v>6.0</v>
      </c>
      <c r="F86">
        <v>6.0</v>
      </c>
      <c r="L86" t="s">
        <v>2387</v>
      </c>
      <c r="P86">
        <f>'Formato 1'!E37</f>
        <v>0</v>
      </c>
      <c r="Q86">
        <f>'Formato 1'!F37</f>
        <v>0</v>
      </c>
    </row>
    <row r="87" ht="15.75" customHeight="1">
      <c r="A87" t="str">
        <f t="shared" si="1"/>
        <v>1,2,1,7,0,0,0</v>
      </c>
      <c r="B87">
        <v>1.0</v>
      </c>
      <c r="C87">
        <v>2.0</v>
      </c>
      <c r="D87">
        <v>1.0</v>
      </c>
      <c r="E87">
        <v>7.0</v>
      </c>
      <c r="K87" t="s">
        <v>2393</v>
      </c>
      <c r="P87">
        <f>'Formato 1'!E38</f>
        <v>0</v>
      </c>
      <c r="Q87">
        <f>'Formato 1'!F38</f>
        <v>0</v>
      </c>
    </row>
    <row r="88" ht="15.75" customHeight="1">
      <c r="A88" t="str">
        <f t="shared" si="1"/>
        <v>1,2,1,7,1,0,0</v>
      </c>
      <c r="B88">
        <v>1.0</v>
      </c>
      <c r="C88">
        <v>2.0</v>
      </c>
      <c r="D88">
        <v>1.0</v>
      </c>
      <c r="E88">
        <v>7.0</v>
      </c>
      <c r="F88">
        <v>1.0</v>
      </c>
      <c r="L88" t="s">
        <v>2398</v>
      </c>
      <c r="P88">
        <f>'Formato 1'!E39</f>
        <v>0</v>
      </c>
      <c r="Q88">
        <f>'Formato 1'!F39</f>
        <v>0</v>
      </c>
    </row>
    <row r="89" ht="15.75" customHeight="1">
      <c r="A89" t="str">
        <f t="shared" si="1"/>
        <v>1,2,1,7,2,0,0</v>
      </c>
      <c r="B89">
        <v>1.0</v>
      </c>
      <c r="C89">
        <v>2.0</v>
      </c>
      <c r="D89">
        <v>1.0</v>
      </c>
      <c r="E89">
        <v>7.0</v>
      </c>
      <c r="F89">
        <v>2.0</v>
      </c>
      <c r="L89" t="s">
        <v>2404</v>
      </c>
      <c r="P89">
        <f>'Formato 1'!E40</f>
        <v>0</v>
      </c>
      <c r="Q89">
        <f>'Formato 1'!F40</f>
        <v>0</v>
      </c>
    </row>
    <row r="90" ht="15.75" customHeight="1">
      <c r="A90" t="str">
        <f t="shared" si="1"/>
        <v>1,2,1,7,3,0,0</v>
      </c>
      <c r="B90">
        <v>1.0</v>
      </c>
      <c r="C90">
        <v>2.0</v>
      </c>
      <c r="D90">
        <v>1.0</v>
      </c>
      <c r="E90">
        <v>7.0</v>
      </c>
      <c r="F90">
        <v>3.0</v>
      </c>
      <c r="L90" t="s">
        <v>2410</v>
      </c>
      <c r="P90">
        <f>'Formato 1'!E41</f>
        <v>0</v>
      </c>
      <c r="Q90">
        <f>'Formato 1'!F41</f>
        <v>0</v>
      </c>
    </row>
    <row r="91" ht="15.75" customHeight="1">
      <c r="A91" t="str">
        <f t="shared" si="1"/>
        <v>1,2,1,8,0,0,0</v>
      </c>
      <c r="B91">
        <v>1.0</v>
      </c>
      <c r="C91">
        <v>2.0</v>
      </c>
      <c r="D91">
        <v>1.0</v>
      </c>
      <c r="E91">
        <v>8.0</v>
      </c>
      <c r="K91" t="s">
        <v>2416</v>
      </c>
      <c r="P91">
        <f>'Formato 1'!E42</f>
        <v>0</v>
      </c>
      <c r="Q91">
        <f>'Formato 1'!F42</f>
        <v>0</v>
      </c>
    </row>
    <row r="92" ht="15.75" customHeight="1">
      <c r="A92" t="str">
        <f t="shared" si="1"/>
        <v>1,2,1,8,1,0,0</v>
      </c>
      <c r="B92">
        <v>1.0</v>
      </c>
      <c r="C92">
        <v>2.0</v>
      </c>
      <c r="D92">
        <v>1.0</v>
      </c>
      <c r="E92">
        <v>8.0</v>
      </c>
      <c r="F92">
        <v>1.0</v>
      </c>
      <c r="L92" t="s">
        <v>2422</v>
      </c>
      <c r="P92">
        <f>'Formato 1'!E43</f>
        <v>0</v>
      </c>
      <c r="Q92">
        <f>'Formato 1'!F43</f>
        <v>0</v>
      </c>
    </row>
    <row r="93" ht="15.75" customHeight="1">
      <c r="A93" t="str">
        <f t="shared" si="1"/>
        <v>1,2,1,8,2,0,0</v>
      </c>
      <c r="B93">
        <v>1.0</v>
      </c>
      <c r="C93">
        <v>2.0</v>
      </c>
      <c r="D93">
        <v>1.0</v>
      </c>
      <c r="E93">
        <v>8.0</v>
      </c>
      <c r="F93">
        <v>2.0</v>
      </c>
      <c r="L93" t="s">
        <v>2428</v>
      </c>
      <c r="P93">
        <f>'Formato 1'!E44</f>
        <v>0</v>
      </c>
      <c r="Q93">
        <f>'Formato 1'!F44</f>
        <v>0</v>
      </c>
    </row>
    <row r="94" ht="15.75" customHeight="1">
      <c r="A94" t="str">
        <f t="shared" si="1"/>
        <v>1,2,1,8,3,0,0</v>
      </c>
      <c r="B94">
        <v>1.0</v>
      </c>
      <c r="C94">
        <v>2.0</v>
      </c>
      <c r="D94">
        <v>1.0</v>
      </c>
      <c r="E94">
        <v>8.0</v>
      </c>
      <c r="F94">
        <v>3.0</v>
      </c>
      <c r="L94" t="s">
        <v>2433</v>
      </c>
      <c r="P94">
        <f>'Formato 1'!E45</f>
        <v>0</v>
      </c>
      <c r="Q94">
        <f>'Formato 1'!F45</f>
        <v>0</v>
      </c>
    </row>
    <row r="95" ht="15.75" customHeight="1">
      <c r="A95" t="str">
        <f t="shared" si="1"/>
        <v>1,2,1,9,0,0,0</v>
      </c>
      <c r="B95">
        <v>1.0</v>
      </c>
      <c r="C95">
        <v>2.0</v>
      </c>
      <c r="D95">
        <v>1.0</v>
      </c>
      <c r="E95">
        <v>9.0</v>
      </c>
      <c r="K95" t="s">
        <v>2438</v>
      </c>
      <c r="P95" s="59">
        <f>'Formato 1'!E47</f>
        <v>805370.43</v>
      </c>
      <c r="Q95" s="59">
        <f>'Formato 1'!F47</f>
        <v>1096400.19</v>
      </c>
    </row>
    <row r="96" ht="15.75" customHeight="1">
      <c r="A96" t="str">
        <f t="shared" si="1"/>
        <v>1,2,2,0,0,0,0</v>
      </c>
      <c r="B96">
        <v>1.0</v>
      </c>
      <c r="C96">
        <v>2.0</v>
      </c>
      <c r="D96">
        <v>2.0</v>
      </c>
      <c r="J96" t="s">
        <v>1658</v>
      </c>
    </row>
    <row r="97" ht="15.75" customHeight="1">
      <c r="A97" t="str">
        <f t="shared" si="1"/>
        <v>1,2,2,1,1,0,0</v>
      </c>
      <c r="B97">
        <v>1.0</v>
      </c>
      <c r="C97">
        <v>2.0</v>
      </c>
      <c r="D97">
        <v>2.0</v>
      </c>
      <c r="E97">
        <v>1.0</v>
      </c>
      <c r="F97">
        <v>1.0</v>
      </c>
      <c r="K97" t="s">
        <v>2447</v>
      </c>
      <c r="P97">
        <f>'Formato 1'!E50</f>
        <v>0</v>
      </c>
      <c r="Q97">
        <f>'Formato 1'!F50</f>
        <v>0</v>
      </c>
    </row>
    <row r="98" ht="15.75" customHeight="1">
      <c r="A98" t="str">
        <f t="shared" si="1"/>
        <v>1,2,2,1,2,0,0</v>
      </c>
      <c r="B98">
        <v>1.0</v>
      </c>
      <c r="C98">
        <v>2.0</v>
      </c>
      <c r="D98">
        <v>2.0</v>
      </c>
      <c r="E98">
        <v>1.0</v>
      </c>
      <c r="F98">
        <v>2.0</v>
      </c>
      <c r="K98" t="s">
        <v>2453</v>
      </c>
      <c r="P98">
        <f>'Formato 1'!E51</f>
        <v>0</v>
      </c>
      <c r="Q98">
        <f>'Formato 1'!F51</f>
        <v>0</v>
      </c>
    </row>
    <row r="99" ht="15.75" customHeight="1">
      <c r="A99" t="str">
        <f t="shared" si="1"/>
        <v>1,2,2,1,3,0,0</v>
      </c>
      <c r="B99">
        <v>1.0</v>
      </c>
      <c r="C99">
        <v>2.0</v>
      </c>
      <c r="D99">
        <v>2.0</v>
      </c>
      <c r="E99">
        <v>1.0</v>
      </c>
      <c r="F99">
        <v>3.0</v>
      </c>
      <c r="K99" t="s">
        <v>2459</v>
      </c>
      <c r="P99">
        <f>'Formato 1'!E52</f>
        <v>0</v>
      </c>
      <c r="Q99">
        <f>'Formato 1'!F52</f>
        <v>0</v>
      </c>
    </row>
    <row r="100" ht="15.75" customHeight="1">
      <c r="A100" t="str">
        <f t="shared" si="1"/>
        <v>1,2,2,1,4,0,0</v>
      </c>
      <c r="B100">
        <v>1.0</v>
      </c>
      <c r="C100">
        <v>2.0</v>
      </c>
      <c r="D100">
        <v>2.0</v>
      </c>
      <c r="E100">
        <v>1.0</v>
      </c>
      <c r="F100">
        <v>4.0</v>
      </c>
      <c r="K100" t="s">
        <v>2464</v>
      </c>
      <c r="P100">
        <f>'Formato 1'!E53</f>
        <v>0</v>
      </c>
      <c r="Q100">
        <f>'Formato 1'!F53</f>
        <v>0</v>
      </c>
    </row>
    <row r="101" ht="15.75" customHeight="1">
      <c r="A101" t="str">
        <f t="shared" si="1"/>
        <v>1,2,2,1,5,0,0</v>
      </c>
      <c r="B101">
        <v>1.0</v>
      </c>
      <c r="C101">
        <v>2.0</v>
      </c>
      <c r="D101">
        <v>2.0</v>
      </c>
      <c r="E101">
        <v>1.0</v>
      </c>
      <c r="F101">
        <v>5.0</v>
      </c>
      <c r="K101" t="s">
        <v>2470</v>
      </c>
      <c r="P101">
        <f>'Formato 1'!E54</f>
        <v>0</v>
      </c>
      <c r="Q101">
        <f>'Formato 1'!F54</f>
        <v>0</v>
      </c>
    </row>
    <row r="102" ht="15.75" customHeight="1">
      <c r="A102" t="str">
        <f t="shared" si="1"/>
        <v>1,2,2,1,6,0,0</v>
      </c>
      <c r="B102">
        <v>1.0</v>
      </c>
      <c r="C102">
        <v>2.0</v>
      </c>
      <c r="D102">
        <v>2.0</v>
      </c>
      <c r="E102">
        <v>1.0</v>
      </c>
      <c r="F102">
        <v>6.0</v>
      </c>
      <c r="K102" t="s">
        <v>2476</v>
      </c>
      <c r="P102">
        <f>'Formato 1'!E55</f>
        <v>0</v>
      </c>
      <c r="Q102">
        <f>'Formato 1'!F55</f>
        <v>0</v>
      </c>
    </row>
    <row r="103" ht="15.75" customHeight="1">
      <c r="A103" t="str">
        <f t="shared" si="1"/>
        <v>1,2,2,1,7,0,0</v>
      </c>
      <c r="B103">
        <v>1.0</v>
      </c>
      <c r="C103">
        <v>2.0</v>
      </c>
      <c r="D103">
        <v>2.0</v>
      </c>
      <c r="E103">
        <v>1.0</v>
      </c>
      <c r="F103">
        <v>7.0</v>
      </c>
      <c r="K103" t="s">
        <v>2482</v>
      </c>
      <c r="P103">
        <f>'Formato 1'!E57</f>
        <v>0</v>
      </c>
      <c r="Q103">
        <f>'Formato 1'!F57</f>
        <v>0</v>
      </c>
    </row>
    <row r="104" ht="15.75" customHeight="1">
      <c r="A104" t="str">
        <f t="shared" si="1"/>
        <v>1,2,3,0,0,0,0</v>
      </c>
      <c r="B104">
        <v>1.0</v>
      </c>
      <c r="C104">
        <v>2.0</v>
      </c>
      <c r="D104">
        <v>3.0</v>
      </c>
      <c r="J104" t="s">
        <v>2487</v>
      </c>
      <c r="P104" s="59">
        <f>'Formato 1'!E59</f>
        <v>805370.43</v>
      </c>
      <c r="Q104" s="59">
        <f>'Formato 1'!F59</f>
        <v>1096400.19</v>
      </c>
    </row>
    <row r="105" ht="15.75" customHeight="1">
      <c r="A105" t="str">
        <f t="shared" si="1"/>
        <v>1,2,4,0,0,0,0</v>
      </c>
      <c r="B105">
        <v>1.0</v>
      </c>
      <c r="C105">
        <v>2.0</v>
      </c>
      <c r="D105">
        <v>4.0</v>
      </c>
      <c r="J105" t="s">
        <v>1784</v>
      </c>
    </row>
    <row r="106" ht="15.75" customHeight="1">
      <c r="A106" t="str">
        <f t="shared" si="1"/>
        <v>1,2,4,1,0,0,0</v>
      </c>
      <c r="B106">
        <v>1.0</v>
      </c>
      <c r="C106">
        <v>2.0</v>
      </c>
      <c r="D106">
        <v>4.0</v>
      </c>
      <c r="E106">
        <v>1.0</v>
      </c>
      <c r="K106" t="s">
        <v>2497</v>
      </c>
      <c r="P106">
        <f>'Formato 1'!E63</f>
        <v>0</v>
      </c>
      <c r="Q106">
        <f>'Formato 1'!F63</f>
        <v>0</v>
      </c>
    </row>
    <row r="107" ht="15.75" customHeight="1">
      <c r="A107" t="str">
        <f t="shared" si="1"/>
        <v>1,2,4,1,1,0,0</v>
      </c>
      <c r="B107">
        <v>1.0</v>
      </c>
      <c r="C107">
        <v>2.0</v>
      </c>
      <c r="D107">
        <v>4.0</v>
      </c>
      <c r="E107">
        <v>1.0</v>
      </c>
      <c r="F107">
        <v>1.0</v>
      </c>
      <c r="L107" t="s">
        <v>2503</v>
      </c>
      <c r="P107">
        <f>'Formato 1'!E64</f>
        <v>0</v>
      </c>
      <c r="Q107">
        <f>'Formato 1'!F64</f>
        <v>0</v>
      </c>
    </row>
    <row r="108" ht="15.75" customHeight="1">
      <c r="A108" t="str">
        <f t="shared" si="1"/>
        <v>1,2,4,1,2,0,0</v>
      </c>
      <c r="B108">
        <v>1.0</v>
      </c>
      <c r="C108">
        <v>2.0</v>
      </c>
      <c r="D108">
        <v>4.0</v>
      </c>
      <c r="E108">
        <v>1.0</v>
      </c>
      <c r="F108">
        <v>2.0</v>
      </c>
      <c r="L108" t="s">
        <v>2508</v>
      </c>
      <c r="P108">
        <f>'Formato 1'!E65</f>
        <v>0</v>
      </c>
      <c r="Q108">
        <f>'Formato 1'!F65</f>
        <v>0</v>
      </c>
    </row>
    <row r="109" ht="15.75" customHeight="1">
      <c r="A109" t="str">
        <f t="shared" si="1"/>
        <v>1,2,4,1,4,0,0</v>
      </c>
      <c r="B109">
        <v>1.0</v>
      </c>
      <c r="C109">
        <v>2.0</v>
      </c>
      <c r="D109">
        <v>4.0</v>
      </c>
      <c r="E109">
        <v>1.0</v>
      </c>
      <c r="F109">
        <v>4.0</v>
      </c>
      <c r="L109" t="s">
        <v>2511</v>
      </c>
      <c r="P109">
        <f>'Formato 1'!E66</f>
        <v>0</v>
      </c>
      <c r="Q109">
        <f>'Formato 1'!F66</f>
        <v>0</v>
      </c>
    </row>
    <row r="110" ht="15.75" customHeight="1">
      <c r="A110" t="str">
        <f t="shared" si="1"/>
        <v>1,2,4,2,0,0,0</v>
      </c>
      <c r="B110">
        <v>1.0</v>
      </c>
      <c r="C110">
        <v>2.0</v>
      </c>
      <c r="D110">
        <v>4.0</v>
      </c>
      <c r="E110">
        <v>2.0</v>
      </c>
      <c r="K110" t="s">
        <v>2514</v>
      </c>
      <c r="P110" s="60">
        <f>'Formato 1'!E68</f>
        <v>32581574.16</v>
      </c>
      <c r="Q110" s="59">
        <f>'Formato 1'!F68</f>
        <v>27973918.94</v>
      </c>
    </row>
    <row r="111" ht="15.75" customHeight="1">
      <c r="A111" t="str">
        <f t="shared" si="1"/>
        <v>1,2,4,2,1,0,0</v>
      </c>
      <c r="B111">
        <v>1.0</v>
      </c>
      <c r="C111">
        <v>2.0</v>
      </c>
      <c r="D111">
        <v>4.0</v>
      </c>
      <c r="E111">
        <v>2.0</v>
      </c>
      <c r="F111">
        <v>1.0</v>
      </c>
      <c r="L111" t="s">
        <v>2521</v>
      </c>
      <c r="P111" s="60">
        <f>'Formato 1'!E69</f>
        <v>4600524.72</v>
      </c>
      <c r="Q111" s="59">
        <f>'Formato 1'!F69</f>
        <v>2045988.23</v>
      </c>
    </row>
    <row r="112" ht="15.75" customHeight="1">
      <c r="A112" t="str">
        <f t="shared" si="1"/>
        <v>1,2,4,2,2,0,0</v>
      </c>
      <c r="B112">
        <v>1.0</v>
      </c>
      <c r="C112">
        <v>2.0</v>
      </c>
      <c r="D112">
        <v>4.0</v>
      </c>
      <c r="E112">
        <v>2.0</v>
      </c>
      <c r="F112">
        <v>2.0</v>
      </c>
      <c r="L112" t="s">
        <v>2528</v>
      </c>
      <c r="P112" s="60">
        <f>'Formato 1'!E70</f>
        <v>27982144.44</v>
      </c>
      <c r="Q112" s="59">
        <f>'Formato 1'!F70</f>
        <v>25927930.71</v>
      </c>
    </row>
    <row r="113" ht="15.75" customHeight="1">
      <c r="A113" t="str">
        <f t="shared" si="1"/>
        <v>1,2,4,2,3,0,0</v>
      </c>
      <c r="B113">
        <v>1.0</v>
      </c>
      <c r="C113">
        <v>2.0</v>
      </c>
      <c r="D113">
        <v>4.0</v>
      </c>
      <c r="E113">
        <v>2.0</v>
      </c>
      <c r="F113">
        <v>3.0</v>
      </c>
      <c r="L113" t="s">
        <v>2536</v>
      </c>
      <c r="P113">
        <f>'Formato 1'!E71</f>
        <v>0</v>
      </c>
      <c r="Q113">
        <f>'Formato 1'!F71</f>
        <v>0</v>
      </c>
    </row>
    <row r="114" ht="15.75" customHeight="1">
      <c r="A114" t="str">
        <f t="shared" si="1"/>
        <v>1,2,4,2,4,0,0</v>
      </c>
      <c r="B114">
        <v>1.0</v>
      </c>
      <c r="C114">
        <v>2.0</v>
      </c>
      <c r="D114">
        <v>4.0</v>
      </c>
      <c r="E114">
        <v>2.0</v>
      </c>
      <c r="F114">
        <v>4.0</v>
      </c>
      <c r="L114" t="s">
        <v>2541</v>
      </c>
      <c r="P114">
        <f>'Formato 1'!E72</f>
        <v>0</v>
      </c>
      <c r="Q114">
        <f>'Formato 1'!F72</f>
        <v>0</v>
      </c>
    </row>
    <row r="115" ht="15.75" customHeight="1">
      <c r="A115" t="str">
        <f t="shared" si="1"/>
        <v>1,2,4,2,5,0,0</v>
      </c>
      <c r="B115">
        <v>1.0</v>
      </c>
      <c r="C115">
        <v>2.0</v>
      </c>
      <c r="D115">
        <v>4.0</v>
      </c>
      <c r="E115">
        <v>2.0</v>
      </c>
      <c r="F115">
        <v>5.0</v>
      </c>
      <c r="L115" t="s">
        <v>2548</v>
      </c>
      <c r="P115" s="59">
        <f>'Formato 1'!E73</f>
        <v>-1095</v>
      </c>
      <c r="Q115">
        <f>'Formato 1'!F73</f>
        <v>0</v>
      </c>
    </row>
    <row r="116" ht="15.75" customHeight="1">
      <c r="A116" t="str">
        <f t="shared" si="1"/>
        <v>1,2,4,3,0,0,0</v>
      </c>
      <c r="B116">
        <v>1.0</v>
      </c>
      <c r="C116">
        <v>2.0</v>
      </c>
      <c r="D116">
        <v>4.0</v>
      </c>
      <c r="E116">
        <v>3.0</v>
      </c>
      <c r="K116" t="s">
        <v>2554</v>
      </c>
      <c r="P116">
        <f>'Formato 1'!E75</f>
        <v>0</v>
      </c>
      <c r="Q116">
        <f>'Formato 1'!F75</f>
        <v>0</v>
      </c>
    </row>
    <row r="117" ht="15.75" customHeight="1">
      <c r="A117" t="str">
        <f t="shared" si="1"/>
        <v>1,2,4,3,1,0,0</v>
      </c>
      <c r="B117">
        <v>1.0</v>
      </c>
      <c r="C117">
        <v>2.0</v>
      </c>
      <c r="D117">
        <v>4.0</v>
      </c>
      <c r="E117">
        <v>3.0</v>
      </c>
      <c r="F117">
        <v>1.0</v>
      </c>
      <c r="L117" t="s">
        <v>2561</v>
      </c>
      <c r="P117">
        <f>'Formato 1'!E76</f>
        <v>0</v>
      </c>
      <c r="Q117">
        <f>'Formato 1'!F76</f>
        <v>0</v>
      </c>
    </row>
    <row r="118" ht="15.75" customHeight="1">
      <c r="A118" t="str">
        <f t="shared" si="1"/>
        <v>1,2,4,3,2,0,0</v>
      </c>
      <c r="B118">
        <v>1.0</v>
      </c>
      <c r="C118">
        <v>2.0</v>
      </c>
      <c r="D118">
        <v>4.0</v>
      </c>
      <c r="E118">
        <v>3.0</v>
      </c>
      <c r="F118">
        <v>2.0</v>
      </c>
      <c r="L118" t="s">
        <v>2564</v>
      </c>
      <c r="P118">
        <f>'Formato 1'!E77</f>
        <v>0</v>
      </c>
      <c r="Q118">
        <f>'Formato 1'!F77</f>
        <v>0</v>
      </c>
    </row>
    <row r="119" ht="15.75" customHeight="1">
      <c r="A119" t="str">
        <f t="shared" si="1"/>
        <v>1,2,4,4,0,0,0</v>
      </c>
      <c r="B119">
        <v>1.0</v>
      </c>
      <c r="C119">
        <v>2.0</v>
      </c>
      <c r="D119">
        <v>4.0</v>
      </c>
      <c r="E119">
        <v>4.0</v>
      </c>
      <c r="K119" t="s">
        <v>2574</v>
      </c>
      <c r="P119" s="60">
        <f>'Formato 1'!E79</f>
        <v>32581574.16</v>
      </c>
      <c r="Q119" s="59">
        <f>'Formato 1'!F79</f>
        <v>27973918.94</v>
      </c>
    </row>
    <row r="120" ht="15.75" customHeight="1">
      <c r="A120" t="str">
        <f t="shared" si="1"/>
        <v>1,2,4,5,0,0,0</v>
      </c>
      <c r="B120">
        <v>1.0</v>
      </c>
      <c r="C120">
        <v>2.0</v>
      </c>
      <c r="D120">
        <v>4.0</v>
      </c>
      <c r="E120">
        <v>5.0</v>
      </c>
      <c r="K120" t="s">
        <v>2580</v>
      </c>
      <c r="P120" s="59">
        <f>'Formato 1'!E81</f>
        <v>33386944.59</v>
      </c>
      <c r="Q120" s="59">
        <f>'Formato 1'!F81</f>
        <v>29070319.13</v>
      </c>
    </row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2.29"/>
    <col customWidth="1" min="2" max="4" width="20.71"/>
    <col customWidth="1" min="5" max="5" width="27.71"/>
    <col customWidth="1" min="6" max="7" width="20.71"/>
    <col customWidth="1" min="8" max="8" width="31.29"/>
    <col customWidth="1" hidden="1" min="9" max="9" width="10.71"/>
    <col customWidth="1" min="10" max="26" width="10.71"/>
  </cols>
  <sheetData>
    <row r="1" ht="37.5" customHeight="1">
      <c r="A1" s="61" t="s">
        <v>2544</v>
      </c>
      <c r="B1" s="15"/>
      <c r="C1" s="15"/>
      <c r="D1" s="15"/>
      <c r="E1" s="15"/>
      <c r="F1" s="15"/>
      <c r="G1" s="61"/>
      <c r="H1" s="15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8"/>
      <c r="H2" s="19"/>
    </row>
    <row r="3">
      <c r="A3" s="20" t="s">
        <v>2556</v>
      </c>
      <c r="B3" s="21"/>
      <c r="C3" s="21"/>
      <c r="D3" s="21"/>
      <c r="E3" s="21"/>
      <c r="F3" s="21"/>
      <c r="G3" s="21"/>
      <c r="H3" s="22"/>
    </row>
    <row r="4">
      <c r="A4" s="20" t="str">
        <f>PERIODO_INFORME</f>
        <v>Al 31 de diciembre de 2017 y al 30 de septiembre de 2018 (b)</v>
      </c>
      <c r="B4" s="21"/>
      <c r="C4" s="21"/>
      <c r="D4" s="21"/>
      <c r="E4" s="21"/>
      <c r="F4" s="21"/>
      <c r="G4" s="21"/>
      <c r="H4" s="22"/>
    </row>
    <row r="5">
      <c r="A5" s="23" t="s">
        <v>655</v>
      </c>
      <c r="B5" s="24"/>
      <c r="C5" s="24"/>
      <c r="D5" s="24"/>
      <c r="E5" s="24"/>
      <c r="F5" s="24"/>
      <c r="G5" s="24"/>
      <c r="H5" s="25"/>
    </row>
    <row r="6">
      <c r="A6" s="62" t="s">
        <v>2562</v>
      </c>
      <c r="B6" s="62" t="str">
        <f>ULTIMO_SALDO</f>
        <v>Saldo al 31 de diciembre de 2017 (d)</v>
      </c>
      <c r="C6" s="62" t="s">
        <v>2565</v>
      </c>
      <c r="D6" s="62" t="s">
        <v>2567</v>
      </c>
      <c r="E6" s="62" t="s">
        <v>2568</v>
      </c>
      <c r="F6" s="62" t="s">
        <v>2569</v>
      </c>
      <c r="G6" s="62" t="s">
        <v>2570</v>
      </c>
      <c r="H6" s="29" t="s">
        <v>2571</v>
      </c>
      <c r="I6" s="63"/>
    </row>
    <row r="7">
      <c r="A7" s="54"/>
      <c r="B7" s="54"/>
      <c r="C7" s="54"/>
      <c r="D7" s="54"/>
      <c r="E7" s="54"/>
      <c r="F7" s="54"/>
      <c r="G7" s="54"/>
      <c r="H7" s="54"/>
      <c r="I7" s="63"/>
    </row>
    <row r="8">
      <c r="A8" s="64" t="s">
        <v>2575</v>
      </c>
      <c r="B8" s="52">
        <f t="shared" ref="B8:H8" si="1">B9+B13</f>
        <v>0</v>
      </c>
      <c r="C8" s="52">
        <f t="shared" si="1"/>
        <v>0</v>
      </c>
      <c r="D8" s="52">
        <f t="shared" si="1"/>
        <v>0</v>
      </c>
      <c r="E8" s="52">
        <f t="shared" si="1"/>
        <v>0</v>
      </c>
      <c r="F8" s="52">
        <f t="shared" si="1"/>
        <v>0</v>
      </c>
      <c r="G8" s="52">
        <f t="shared" si="1"/>
        <v>0</v>
      </c>
      <c r="H8" s="52">
        <f t="shared" si="1"/>
        <v>0</v>
      </c>
    </row>
    <row r="9">
      <c r="A9" s="65" t="s">
        <v>2583</v>
      </c>
      <c r="B9" s="34">
        <f t="shared" ref="B9:H9" si="2">SUM(B10:B12)</f>
        <v>0</v>
      </c>
      <c r="C9" s="34">
        <f t="shared" si="2"/>
        <v>0</v>
      </c>
      <c r="D9" s="34">
        <f t="shared" si="2"/>
        <v>0</v>
      </c>
      <c r="E9" s="34">
        <f t="shared" si="2"/>
        <v>0</v>
      </c>
      <c r="F9" s="34">
        <f t="shared" si="2"/>
        <v>0</v>
      </c>
      <c r="G9" s="34">
        <f t="shared" si="2"/>
        <v>0</v>
      </c>
      <c r="H9" s="34">
        <f t="shared" si="2"/>
        <v>0</v>
      </c>
    </row>
    <row r="10">
      <c r="A10" s="65" t="s">
        <v>2590</v>
      </c>
      <c r="B10" s="34">
        <v>0.0</v>
      </c>
      <c r="C10" s="34">
        <v>0.0</v>
      </c>
      <c r="D10" s="34">
        <v>0.0</v>
      </c>
      <c r="E10" s="34">
        <v>0.0</v>
      </c>
      <c r="F10" s="34">
        <v>0.0</v>
      </c>
      <c r="G10" s="34">
        <v>0.0</v>
      </c>
      <c r="H10" s="34">
        <v>0.0</v>
      </c>
    </row>
    <row r="11">
      <c r="A11" s="65" t="s">
        <v>2593</v>
      </c>
      <c r="B11" s="34">
        <v>0.0</v>
      </c>
      <c r="C11" s="34">
        <v>0.0</v>
      </c>
      <c r="D11" s="34">
        <v>0.0</v>
      </c>
      <c r="E11" s="34">
        <v>0.0</v>
      </c>
      <c r="F11" s="34">
        <v>0.0</v>
      </c>
      <c r="G11" s="34">
        <v>0.0</v>
      </c>
      <c r="H11" s="34">
        <v>0.0</v>
      </c>
    </row>
    <row r="12">
      <c r="A12" s="65" t="s">
        <v>2596</v>
      </c>
      <c r="B12" s="34">
        <v>0.0</v>
      </c>
      <c r="C12" s="34">
        <v>0.0</v>
      </c>
      <c r="D12" s="34">
        <v>0.0</v>
      </c>
      <c r="E12" s="34">
        <v>0.0</v>
      </c>
      <c r="F12" s="34">
        <v>0.0</v>
      </c>
      <c r="G12" s="34">
        <v>0.0</v>
      </c>
      <c r="H12" s="34">
        <v>0.0</v>
      </c>
    </row>
    <row r="13">
      <c r="A13" s="65" t="s">
        <v>2599</v>
      </c>
      <c r="B13" s="34">
        <f t="shared" ref="B13:H13" si="3">SUM(B14:B16)</f>
        <v>0</v>
      </c>
      <c r="C13" s="34">
        <f t="shared" si="3"/>
        <v>0</v>
      </c>
      <c r="D13" s="34">
        <f t="shared" si="3"/>
        <v>0</v>
      </c>
      <c r="E13" s="34">
        <f t="shared" si="3"/>
        <v>0</v>
      </c>
      <c r="F13" s="34">
        <f t="shared" si="3"/>
        <v>0</v>
      </c>
      <c r="G13" s="34">
        <f t="shared" si="3"/>
        <v>0</v>
      </c>
      <c r="H13" s="34">
        <f t="shared" si="3"/>
        <v>0</v>
      </c>
    </row>
    <row r="14">
      <c r="A14" s="65" t="s">
        <v>2604</v>
      </c>
      <c r="B14" s="34">
        <v>0.0</v>
      </c>
      <c r="C14" s="34">
        <v>0.0</v>
      </c>
      <c r="D14" s="34">
        <v>0.0</v>
      </c>
      <c r="E14" s="34">
        <v>0.0</v>
      </c>
      <c r="F14" s="34">
        <v>0.0</v>
      </c>
      <c r="G14" s="34">
        <v>0.0</v>
      </c>
      <c r="H14" s="34">
        <v>0.0</v>
      </c>
    </row>
    <row r="15">
      <c r="A15" s="65" t="s">
        <v>2607</v>
      </c>
      <c r="B15" s="34">
        <v>0.0</v>
      </c>
      <c r="C15" s="34">
        <v>0.0</v>
      </c>
      <c r="D15" s="34">
        <v>0.0</v>
      </c>
      <c r="E15" s="34">
        <v>0.0</v>
      </c>
      <c r="F15" s="34">
        <v>0.0</v>
      </c>
      <c r="G15" s="34">
        <v>0.0</v>
      </c>
      <c r="H15" s="34">
        <v>0.0</v>
      </c>
    </row>
    <row r="16">
      <c r="A16" s="65" t="s">
        <v>2609</v>
      </c>
      <c r="B16" s="34">
        <v>0.0</v>
      </c>
      <c r="C16" s="34">
        <v>0.0</v>
      </c>
      <c r="D16" s="34">
        <v>0.0</v>
      </c>
      <c r="E16" s="34">
        <v>0.0</v>
      </c>
      <c r="F16" s="34">
        <v>0.0</v>
      </c>
      <c r="G16" s="34">
        <v>0.0</v>
      </c>
      <c r="H16" s="34">
        <v>0.0</v>
      </c>
    </row>
    <row r="17">
      <c r="A17" s="34"/>
      <c r="B17" s="54"/>
      <c r="C17" s="54"/>
      <c r="D17" s="54"/>
      <c r="E17" s="54"/>
      <c r="F17" s="54"/>
      <c r="G17" s="54"/>
      <c r="H17" s="54"/>
    </row>
    <row r="18">
      <c r="A18" s="64" t="s">
        <v>2614</v>
      </c>
      <c r="B18" s="52">
        <v>0.0</v>
      </c>
      <c r="C18" s="66"/>
      <c r="D18" s="66"/>
      <c r="E18" s="66"/>
      <c r="F18" s="52">
        <v>0.0</v>
      </c>
      <c r="G18" s="66"/>
      <c r="H18" s="66"/>
    </row>
    <row r="19">
      <c r="A19" s="34"/>
      <c r="B19" s="54"/>
      <c r="C19" s="54"/>
      <c r="D19" s="54"/>
      <c r="E19" s="54"/>
      <c r="F19" s="54"/>
      <c r="G19" s="54"/>
      <c r="H19" s="54"/>
    </row>
    <row r="20">
      <c r="A20" s="64" t="s">
        <v>2620</v>
      </c>
      <c r="B20" s="52">
        <f t="shared" ref="B20:H20" si="4">B8+B18</f>
        <v>0</v>
      </c>
      <c r="C20" s="52">
        <f t="shared" si="4"/>
        <v>0</v>
      </c>
      <c r="D20" s="52">
        <f t="shared" si="4"/>
        <v>0</v>
      </c>
      <c r="E20" s="52">
        <f t="shared" si="4"/>
        <v>0</v>
      </c>
      <c r="F20" s="52">
        <f t="shared" si="4"/>
        <v>0</v>
      </c>
      <c r="G20" s="52">
        <f t="shared" si="4"/>
        <v>0</v>
      </c>
      <c r="H20" s="52">
        <f t="shared" si="4"/>
        <v>0</v>
      </c>
    </row>
    <row r="21" ht="15.75" customHeight="1">
      <c r="A21" s="34"/>
      <c r="B21" s="34"/>
      <c r="C21" s="34"/>
      <c r="D21" s="34"/>
      <c r="E21" s="34"/>
      <c r="F21" s="34"/>
      <c r="G21" s="34"/>
      <c r="H21" s="34"/>
    </row>
    <row r="22" ht="15.75" customHeight="1">
      <c r="A22" s="64" t="s">
        <v>2632</v>
      </c>
      <c r="B22" s="52">
        <f>SUM(B23:DEUDA_CONT_FIN_01)</f>
        <v>0</v>
      </c>
      <c r="C22" s="52">
        <f>SUM(C23:DEUDA_CONT_FIN_02)</f>
        <v>0</v>
      </c>
      <c r="D22" s="52">
        <f>SUM(D23:DEUDA_CONT_FIN_03)</f>
        <v>0</v>
      </c>
      <c r="E22" s="52">
        <f>SUM(E23:DEUDA_CONT_FIN_04)</f>
        <v>0</v>
      </c>
      <c r="F22" s="52">
        <f>SUM(F23:DEUDA_CONT_FIN_05)</f>
        <v>0</v>
      </c>
      <c r="G22" s="52">
        <f>SUM(G23:DEUDA_CONT_FIN_06)</f>
        <v>0</v>
      </c>
      <c r="H22" s="52">
        <f>SUM(H23:DEUDA_CONT_FIN_07)</f>
        <v>0</v>
      </c>
    </row>
    <row r="23" ht="15.75" customHeight="1">
      <c r="A23" s="65" t="s">
        <v>2643</v>
      </c>
      <c r="B23" s="34">
        <v>0.0</v>
      </c>
      <c r="C23" s="34">
        <v>0.0</v>
      </c>
      <c r="D23" s="34">
        <v>0.0</v>
      </c>
      <c r="E23" s="34">
        <v>0.0</v>
      </c>
      <c r="F23" s="34">
        <v>0.0</v>
      </c>
      <c r="G23" s="34">
        <v>0.0</v>
      </c>
      <c r="H23" s="34">
        <v>0.0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5.75" customHeight="1">
      <c r="A24" s="65" t="s">
        <v>2644</v>
      </c>
      <c r="B24" s="34">
        <v>0.0</v>
      </c>
      <c r="C24" s="34">
        <v>0.0</v>
      </c>
      <c r="D24" s="34">
        <v>0.0</v>
      </c>
      <c r="E24" s="34">
        <v>0.0</v>
      </c>
      <c r="F24" s="34">
        <v>0.0</v>
      </c>
      <c r="G24" s="34">
        <v>0.0</v>
      </c>
      <c r="H24" s="34">
        <v>0.0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5.75" customHeight="1">
      <c r="A25" s="65" t="s">
        <v>2646</v>
      </c>
      <c r="B25" s="34">
        <v>0.0</v>
      </c>
      <c r="C25" s="34">
        <v>0.0</v>
      </c>
      <c r="D25" s="34">
        <v>0.0</v>
      </c>
      <c r="E25" s="34">
        <v>0.0</v>
      </c>
      <c r="F25" s="34">
        <v>0.0</v>
      </c>
      <c r="G25" s="34">
        <v>0.0</v>
      </c>
      <c r="H25" s="34">
        <v>0.0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15.75" customHeight="1">
      <c r="A26" s="71" t="s">
        <v>2647</v>
      </c>
      <c r="B26" s="34"/>
      <c r="C26" s="34"/>
      <c r="D26" s="34"/>
      <c r="E26" s="34"/>
      <c r="F26" s="34"/>
      <c r="G26" s="34"/>
      <c r="H26" s="34"/>
    </row>
    <row r="27" ht="15.75" customHeight="1">
      <c r="A27" s="64" t="s">
        <v>2648</v>
      </c>
      <c r="B27" s="52">
        <f>SUM(B28:VALOR_INS_BCC_FIN_01)</f>
        <v>0</v>
      </c>
      <c r="C27" s="52">
        <f>SUM(C28:VALOR_INS_BCC_FIN_02)</f>
        <v>0</v>
      </c>
      <c r="D27" s="52">
        <f>SUM(D28:VALOR_INS_BCC_FIN_03)</f>
        <v>0</v>
      </c>
      <c r="E27" s="52">
        <f>SUM(E28:VALOR_INS_BCC_FIN_04)</f>
        <v>0</v>
      </c>
      <c r="F27" s="52">
        <f>SUM(F28:VALOR_INS_BCC_FIN_05)</f>
        <v>0</v>
      </c>
      <c r="G27" s="52">
        <f>SUM(G28:VALOR_INS_BCC_FIN_06)</f>
        <v>0</v>
      </c>
      <c r="H27" s="52">
        <f>SUM(H28:VALOR_INS_BCC_FIN_07)</f>
        <v>0</v>
      </c>
    </row>
    <row r="28" ht="15.75" customHeight="1">
      <c r="A28" s="65" t="s">
        <v>2652</v>
      </c>
      <c r="B28" s="34">
        <v>0.0</v>
      </c>
      <c r="C28" s="34">
        <v>0.0</v>
      </c>
      <c r="D28" s="34">
        <v>0.0</v>
      </c>
      <c r="E28" s="34">
        <v>0.0</v>
      </c>
      <c r="F28" s="34">
        <v>0.0</v>
      </c>
      <c r="G28" s="34">
        <v>0.0</v>
      </c>
      <c r="H28" s="34">
        <v>0.0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5.75" customHeight="1">
      <c r="A29" s="65" t="s">
        <v>2654</v>
      </c>
      <c r="B29" s="34">
        <v>0.0</v>
      </c>
      <c r="C29" s="34">
        <v>0.0</v>
      </c>
      <c r="D29" s="34">
        <v>0.0</v>
      </c>
      <c r="E29" s="34">
        <v>0.0</v>
      </c>
      <c r="F29" s="34">
        <v>0.0</v>
      </c>
      <c r="G29" s="34">
        <v>0.0</v>
      </c>
      <c r="H29" s="34">
        <v>0.0</v>
      </c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15.75" customHeight="1">
      <c r="A30" s="65" t="s">
        <v>2656</v>
      </c>
      <c r="B30" s="34">
        <v>0.0</v>
      </c>
      <c r="C30" s="34">
        <v>0.0</v>
      </c>
      <c r="D30" s="34">
        <v>0.0</v>
      </c>
      <c r="E30" s="34">
        <v>0.0</v>
      </c>
      <c r="F30" s="34">
        <v>0.0</v>
      </c>
      <c r="G30" s="34">
        <v>0.0</v>
      </c>
      <c r="H30" s="34">
        <v>0.0</v>
      </c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15.75" customHeight="1">
      <c r="A31" s="73" t="s">
        <v>2647</v>
      </c>
      <c r="B31" s="56"/>
      <c r="C31" s="56"/>
      <c r="D31" s="56"/>
      <c r="E31" s="56"/>
      <c r="F31" s="56"/>
      <c r="G31" s="56"/>
      <c r="H31" s="56"/>
    </row>
    <row r="32" ht="17.25" customHeight="1">
      <c r="A32" s="16"/>
    </row>
    <row r="33" ht="12.0" customHeight="1">
      <c r="A33" s="76" t="s">
        <v>2658</v>
      </c>
    </row>
    <row r="34" ht="12.0" customHeight="1"/>
    <row r="35" ht="12.0" customHeight="1"/>
    <row r="36" ht="12.0" customHeight="1"/>
    <row r="37" ht="12.0" customHeight="1"/>
    <row r="38" ht="15.75" customHeight="1">
      <c r="A38" s="16"/>
    </row>
    <row r="39" ht="15.75" customHeight="1">
      <c r="A39" s="62" t="s">
        <v>2660</v>
      </c>
      <c r="B39" s="62" t="s">
        <v>2661</v>
      </c>
      <c r="C39" s="62" t="s">
        <v>2662</v>
      </c>
      <c r="D39" s="62" t="s">
        <v>2663</v>
      </c>
      <c r="E39" s="62" t="s">
        <v>2664</v>
      </c>
      <c r="F39" s="29" t="s">
        <v>2665</v>
      </c>
    </row>
    <row r="40" ht="15.75" customHeight="1">
      <c r="A40" s="34"/>
      <c r="B40" s="54"/>
      <c r="C40" s="54"/>
      <c r="D40" s="54"/>
      <c r="E40" s="54"/>
      <c r="F40" s="54"/>
    </row>
    <row r="41" ht="15.75" customHeight="1">
      <c r="A41" s="64" t="s">
        <v>2666</v>
      </c>
      <c r="B41" s="52">
        <f>SUM(B42:OB_CORTO_PLAZO_FIN_01)</f>
        <v>3</v>
      </c>
      <c r="C41" s="52">
        <f>SUM(C42:OB_CORTO_PLAZO_FIN_02)</f>
        <v>3</v>
      </c>
      <c r="D41" s="52">
        <f>SUM(D42:OB_CORTO_PLAZO_FIN_03)</f>
        <v>3</v>
      </c>
      <c r="E41" s="52">
        <f>SUM(E42:OB_CORTO_PLAZO_FIN_04)</f>
        <v>3</v>
      </c>
      <c r="F41" s="52">
        <f>SUM(F42:OB_CORTO_PLAZO_FIN_05)</f>
        <v>3</v>
      </c>
    </row>
    <row r="42" ht="15.75" customHeight="1">
      <c r="A42" s="65" t="s">
        <v>2668</v>
      </c>
      <c r="B42" s="34">
        <v>1.0</v>
      </c>
      <c r="C42" s="34">
        <v>1.0</v>
      </c>
      <c r="D42" s="34">
        <v>1.0</v>
      </c>
      <c r="E42" s="34">
        <v>1.0</v>
      </c>
      <c r="F42" s="34">
        <v>1.0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ht="15.75" customHeight="1">
      <c r="A43" s="65" t="s">
        <v>2670</v>
      </c>
      <c r="B43" s="34">
        <v>1.0</v>
      </c>
      <c r="C43" s="34">
        <v>1.0</v>
      </c>
      <c r="D43" s="34">
        <v>1.0</v>
      </c>
      <c r="E43" s="34">
        <v>1.0</v>
      </c>
      <c r="F43" s="34">
        <v>1.0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ht="15.75" customHeight="1">
      <c r="A44" s="65" t="s">
        <v>2671</v>
      </c>
      <c r="B44" s="34">
        <v>1.0</v>
      </c>
      <c r="C44" s="34">
        <v>1.0</v>
      </c>
      <c r="D44" s="34">
        <v>1.0</v>
      </c>
      <c r="E44" s="34">
        <v>1.0</v>
      </c>
      <c r="F44" s="34">
        <v>1.0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5.75" customHeight="1">
      <c r="A45" s="77" t="s">
        <v>2647</v>
      </c>
      <c r="B45" s="56"/>
      <c r="C45" s="56"/>
      <c r="D45" s="56"/>
      <c r="E45" s="56"/>
      <c r="F45" s="56"/>
    </row>
    <row r="46" ht="15.75" hidden="1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A33:H37"/>
    <mergeCell ref="A1:F1"/>
    <mergeCell ref="G1:H1"/>
    <mergeCell ref="A2:H2"/>
    <mergeCell ref="A3:H3"/>
    <mergeCell ref="A4:H4"/>
    <mergeCell ref="A5:H5"/>
  </mergeCells>
  <dataValidations>
    <dataValidation type="decimal" allowBlank="1" showErrorMessage="1" sqref="B8:H30">
      <formula1>-1.79769313486231E100</formula1>
      <formula2>1.79769313486231E100</formula2>
    </dataValidation>
  </dataValidations>
  <printOptions/>
  <pageMargins bottom="0.7480314960629921" footer="0.0" header="0.0" left="0.7086614173228347" right="0.7086614173228347" top="0.7480314960629921"/>
  <pageSetup scale="6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71"/>
    <col customWidth="1" min="2" max="14" width="3.0"/>
    <col customWidth="1" min="15" max="15" width="27.86"/>
    <col customWidth="1" min="1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2621</v>
      </c>
      <c r="Q1" t="s">
        <v>2622</v>
      </c>
      <c r="R1" t="s">
        <v>2623</v>
      </c>
      <c r="S1" t="s">
        <v>2624</v>
      </c>
      <c r="T1" t="s">
        <v>2625</v>
      </c>
      <c r="U1" t="s">
        <v>2626</v>
      </c>
      <c r="V1" t="s">
        <v>2627</v>
      </c>
    </row>
    <row r="2">
      <c r="A2" t="str">
        <f t="shared" ref="A2:A17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2,1,0,0,0,0,0</v>
      </c>
      <c r="B2">
        <v>2.0</v>
      </c>
      <c r="C2">
        <v>1.0</v>
      </c>
      <c r="I2" t="s">
        <v>2630</v>
      </c>
      <c r="P2" s="48" t="s">
        <v>1542</v>
      </c>
      <c r="Q2" s="48" t="s">
        <v>1542</v>
      </c>
    </row>
    <row r="3">
      <c r="A3" t="str">
        <f t="shared" si="1"/>
        <v>2,1,1,0,0,0,0</v>
      </c>
      <c r="B3">
        <v>2.0</v>
      </c>
      <c r="C3">
        <v>1.0</v>
      </c>
      <c r="D3">
        <v>1.0</v>
      </c>
      <c r="J3" t="s">
        <v>2631</v>
      </c>
      <c r="P3" s="48">
        <f>'Formato 2'!B8</f>
        <v>0</v>
      </c>
      <c r="Q3" s="48">
        <f>'Formato 2'!C8</f>
        <v>0</v>
      </c>
      <c r="R3" s="48">
        <f>'Formato 2'!D8</f>
        <v>0</v>
      </c>
      <c r="S3" s="48">
        <f>'Formato 2'!E8</f>
        <v>0</v>
      </c>
      <c r="T3" s="48">
        <f>'Formato 2'!F8</f>
        <v>0</v>
      </c>
      <c r="U3" s="48">
        <f>'Formato 2'!G8</f>
        <v>0</v>
      </c>
      <c r="V3" s="48">
        <f>'Formato 2'!H8</f>
        <v>0</v>
      </c>
    </row>
    <row r="4">
      <c r="A4" t="str">
        <f t="shared" si="1"/>
        <v>2,1,1,1,0,0,0</v>
      </c>
      <c r="B4">
        <v>2.0</v>
      </c>
      <c r="C4">
        <v>1.0</v>
      </c>
      <c r="D4">
        <v>1.0</v>
      </c>
      <c r="E4">
        <v>1.0</v>
      </c>
      <c r="K4" t="s">
        <v>2641</v>
      </c>
      <c r="P4" s="48">
        <f>'Formato 2'!B9</f>
        <v>0</v>
      </c>
      <c r="Q4" s="48">
        <f>'Formato 2'!C9</f>
        <v>0</v>
      </c>
      <c r="R4" s="48">
        <f>'Formato 2'!D9</f>
        <v>0</v>
      </c>
      <c r="S4" s="48">
        <f>'Formato 2'!E9</f>
        <v>0</v>
      </c>
      <c r="T4" s="48">
        <f>'Formato 2'!F9</f>
        <v>0</v>
      </c>
      <c r="U4" s="48">
        <f>'Formato 2'!G9</f>
        <v>0</v>
      </c>
      <c r="V4" s="48">
        <f>'Formato 2'!H9</f>
        <v>0</v>
      </c>
    </row>
    <row r="5">
      <c r="A5" t="str">
        <f t="shared" si="1"/>
        <v>2,1,1,1,1,0,0</v>
      </c>
      <c r="B5">
        <v>2.0</v>
      </c>
      <c r="C5">
        <v>1.0</v>
      </c>
      <c r="D5">
        <v>1.0</v>
      </c>
      <c r="E5">
        <v>1.0</v>
      </c>
      <c r="F5">
        <v>1.0</v>
      </c>
      <c r="L5" t="s">
        <v>2645</v>
      </c>
      <c r="P5" s="48">
        <f>'Formato 2'!B10</f>
        <v>0</v>
      </c>
      <c r="Q5" s="48">
        <f>'Formato 2'!C10</f>
        <v>0</v>
      </c>
      <c r="R5" s="48">
        <f>'Formato 2'!D10</f>
        <v>0</v>
      </c>
      <c r="S5" s="48">
        <f>'Formato 2'!E10</f>
        <v>0</v>
      </c>
      <c r="T5" s="48">
        <f>'Formato 2'!F10</f>
        <v>0</v>
      </c>
      <c r="U5" s="48">
        <f>'Formato 2'!G10</f>
        <v>0</v>
      </c>
      <c r="V5" s="48">
        <f>'Formato 2'!H10</f>
        <v>0</v>
      </c>
    </row>
    <row r="6">
      <c r="A6" t="str">
        <f t="shared" si="1"/>
        <v>2,1,1,1,2,0,0</v>
      </c>
      <c r="B6">
        <v>2.0</v>
      </c>
      <c r="C6">
        <v>1.0</v>
      </c>
      <c r="D6">
        <v>1.0</v>
      </c>
      <c r="E6">
        <v>1.0</v>
      </c>
      <c r="F6">
        <v>2.0</v>
      </c>
      <c r="L6" t="s">
        <v>2649</v>
      </c>
      <c r="P6" s="48">
        <f>'Formato 2'!B11</f>
        <v>0</v>
      </c>
      <c r="Q6" s="48">
        <f>'Formato 2'!C11</f>
        <v>0</v>
      </c>
      <c r="R6" s="48">
        <f>'Formato 2'!D11</f>
        <v>0</v>
      </c>
      <c r="S6" s="48">
        <f>'Formato 2'!E11</f>
        <v>0</v>
      </c>
      <c r="T6" s="48">
        <f>'Formato 2'!F11</f>
        <v>0</v>
      </c>
      <c r="U6" s="48">
        <f>'Formato 2'!G11</f>
        <v>0</v>
      </c>
      <c r="V6" s="48">
        <f>'Formato 2'!H11</f>
        <v>0</v>
      </c>
    </row>
    <row r="7">
      <c r="A7" t="str">
        <f t="shared" si="1"/>
        <v>2,1,1,1,3,0,0</v>
      </c>
      <c r="B7">
        <v>2.0</v>
      </c>
      <c r="C7">
        <v>1.0</v>
      </c>
      <c r="D7">
        <v>1.0</v>
      </c>
      <c r="E7">
        <v>1.0</v>
      </c>
      <c r="F7">
        <v>3.0</v>
      </c>
      <c r="L7" t="s">
        <v>2655</v>
      </c>
      <c r="P7" s="48">
        <f>'Formato 2'!B12</f>
        <v>0</v>
      </c>
      <c r="Q7" s="48">
        <f>'Formato 2'!C12</f>
        <v>0</v>
      </c>
      <c r="R7" s="48">
        <f>'Formato 2'!D12</f>
        <v>0</v>
      </c>
      <c r="S7" s="48">
        <f>'Formato 2'!E12</f>
        <v>0</v>
      </c>
      <c r="T7" s="48">
        <f>'Formato 2'!F12</f>
        <v>0</v>
      </c>
      <c r="U7" s="48">
        <f>'Formato 2'!G12</f>
        <v>0</v>
      </c>
      <c r="V7" s="48">
        <f>'Formato 2'!H12</f>
        <v>0</v>
      </c>
    </row>
    <row r="8">
      <c r="A8" t="str">
        <f t="shared" si="1"/>
        <v>2,1,1,2,0,0,0</v>
      </c>
      <c r="B8">
        <v>2.0</v>
      </c>
      <c r="C8">
        <v>1.0</v>
      </c>
      <c r="D8">
        <v>1.0</v>
      </c>
      <c r="E8">
        <v>2.0</v>
      </c>
      <c r="K8" t="s">
        <v>2667</v>
      </c>
      <c r="P8" s="48">
        <f>'Formato 2'!B13</f>
        <v>0</v>
      </c>
      <c r="Q8" s="48">
        <f>'Formato 2'!C13</f>
        <v>0</v>
      </c>
      <c r="R8" s="48">
        <f>'Formato 2'!D13</f>
        <v>0</v>
      </c>
      <c r="S8" s="48">
        <f>'Formato 2'!E13</f>
        <v>0</v>
      </c>
      <c r="T8" s="48">
        <f>'Formato 2'!F13</f>
        <v>0</v>
      </c>
      <c r="U8" s="48">
        <f>'Formato 2'!G13</f>
        <v>0</v>
      </c>
      <c r="V8" s="48">
        <f>'Formato 2'!H13</f>
        <v>0</v>
      </c>
    </row>
    <row r="9">
      <c r="A9" t="str">
        <f t="shared" si="1"/>
        <v>2,1,1,2,1,0,0</v>
      </c>
      <c r="B9">
        <v>2.0</v>
      </c>
      <c r="C9">
        <v>1.0</v>
      </c>
      <c r="D9">
        <v>1.0</v>
      </c>
      <c r="E9">
        <v>2.0</v>
      </c>
      <c r="F9">
        <v>1.0</v>
      </c>
      <c r="L9" t="s">
        <v>2645</v>
      </c>
      <c r="P9" s="48">
        <f>'Formato 2'!B14</f>
        <v>0</v>
      </c>
      <c r="Q9" s="48">
        <f>'Formato 2'!C14</f>
        <v>0</v>
      </c>
      <c r="R9" s="48">
        <f>'Formato 2'!D14</f>
        <v>0</v>
      </c>
      <c r="S9" s="48">
        <f>'Formato 2'!E14</f>
        <v>0</v>
      </c>
      <c r="T9" s="48">
        <f>'Formato 2'!F14</f>
        <v>0</v>
      </c>
      <c r="U9" s="48">
        <f>'Formato 2'!G14</f>
        <v>0</v>
      </c>
      <c r="V9" s="48">
        <f>'Formato 2'!H14</f>
        <v>0</v>
      </c>
    </row>
    <row r="10">
      <c r="A10" t="str">
        <f t="shared" si="1"/>
        <v>2,1,1,2,2,0,0</v>
      </c>
      <c r="B10">
        <v>2.0</v>
      </c>
      <c r="C10">
        <v>1.0</v>
      </c>
      <c r="D10">
        <v>1.0</v>
      </c>
      <c r="E10">
        <v>2.0</v>
      </c>
      <c r="F10">
        <v>2.0</v>
      </c>
      <c r="L10" t="s">
        <v>2649</v>
      </c>
      <c r="P10" s="48">
        <f>'Formato 2'!B15</f>
        <v>0</v>
      </c>
      <c r="Q10" s="48">
        <f>'Formato 2'!C15</f>
        <v>0</v>
      </c>
      <c r="R10" s="48">
        <f>'Formato 2'!D15</f>
        <v>0</v>
      </c>
      <c r="S10" s="48">
        <f>'Formato 2'!E15</f>
        <v>0</v>
      </c>
      <c r="T10" s="48">
        <f>'Formato 2'!F15</f>
        <v>0</v>
      </c>
      <c r="U10" s="48">
        <f>'Formato 2'!G15</f>
        <v>0</v>
      </c>
      <c r="V10" s="48">
        <f>'Formato 2'!H15</f>
        <v>0</v>
      </c>
    </row>
    <row r="11">
      <c r="A11" t="str">
        <f t="shared" si="1"/>
        <v>2,1,1,2,3,0,0</v>
      </c>
      <c r="B11">
        <v>2.0</v>
      </c>
      <c r="C11">
        <v>1.0</v>
      </c>
      <c r="D11">
        <v>1.0</v>
      </c>
      <c r="E11">
        <v>2.0</v>
      </c>
      <c r="F11">
        <v>3.0</v>
      </c>
      <c r="L11" t="s">
        <v>2655</v>
      </c>
      <c r="P11" s="48">
        <f>'Formato 2'!B16</f>
        <v>0</v>
      </c>
      <c r="Q11" s="48">
        <f>'Formato 2'!C16</f>
        <v>0</v>
      </c>
      <c r="R11" s="48">
        <f>'Formato 2'!D16</f>
        <v>0</v>
      </c>
      <c r="S11" s="48">
        <f>'Formato 2'!E16</f>
        <v>0</v>
      </c>
      <c r="T11" s="48">
        <f>'Formato 2'!F16</f>
        <v>0</v>
      </c>
      <c r="U11" s="48">
        <f>'Formato 2'!G16</f>
        <v>0</v>
      </c>
      <c r="V11" s="48">
        <f>'Formato 2'!H16</f>
        <v>0</v>
      </c>
    </row>
    <row r="12">
      <c r="A12" s="5" t="str">
        <f t="shared" si="1"/>
        <v>2,1,2,0,0,0,0</v>
      </c>
      <c r="B12">
        <v>2.0</v>
      </c>
      <c r="C12">
        <v>1.0</v>
      </c>
      <c r="D12">
        <v>2.0</v>
      </c>
      <c r="J12" t="s">
        <v>2676</v>
      </c>
      <c r="P12" s="48">
        <f>'Formato 2'!B18</f>
        <v>0</v>
      </c>
      <c r="Q12" s="48"/>
      <c r="R12" s="48"/>
      <c r="S12" s="48"/>
      <c r="T12" s="48">
        <f>'Formato 2'!F18</f>
        <v>0</v>
      </c>
      <c r="U12" s="48"/>
      <c r="V12" s="48"/>
    </row>
    <row r="13">
      <c r="A13" s="5" t="str">
        <f t="shared" si="1"/>
        <v>2,1,3,0,0,0,0</v>
      </c>
      <c r="B13">
        <v>2.0</v>
      </c>
      <c r="C13">
        <v>1.0</v>
      </c>
      <c r="D13">
        <v>3.0</v>
      </c>
      <c r="J13" t="s">
        <v>2687</v>
      </c>
      <c r="P13" s="48">
        <f>'Formato 2'!B20</f>
        <v>0</v>
      </c>
      <c r="Q13" s="48">
        <f>'Formato 2'!C20</f>
        <v>0</v>
      </c>
      <c r="R13" s="48">
        <f>'Formato 2'!D20</f>
        <v>0</v>
      </c>
      <c r="S13" s="48">
        <f>'Formato 2'!E20</f>
        <v>0</v>
      </c>
      <c r="T13" s="48">
        <f>'Formato 2'!F20</f>
        <v>0</v>
      </c>
      <c r="U13" s="48">
        <f>'Formato 2'!G20</f>
        <v>0</v>
      </c>
      <c r="V13" s="48">
        <f>'Formato 2'!H20</f>
        <v>0</v>
      </c>
    </row>
    <row r="14">
      <c r="A14" s="5" t="str">
        <f t="shared" si="1"/>
        <v>2,1,4,0,0,0,0</v>
      </c>
      <c r="B14">
        <v>2.0</v>
      </c>
      <c r="C14">
        <v>1.0</v>
      </c>
      <c r="D14">
        <v>4.0</v>
      </c>
      <c r="J14" t="s">
        <v>2690</v>
      </c>
      <c r="P14">
        <f>DEUDA_CONT_T1</f>
        <v>0</v>
      </c>
      <c r="Q14">
        <f>DEUDA_CONT_T2</f>
        <v>0</v>
      </c>
      <c r="R14">
        <f>DEUDA_CONT_T3</f>
        <v>0</v>
      </c>
      <c r="S14">
        <f>DEUDA_CONT_T4</f>
        <v>0</v>
      </c>
      <c r="T14">
        <f>DEUDA_CONT_T4</f>
        <v>0</v>
      </c>
      <c r="U14">
        <f>DEUDA_CONT_T6</f>
        <v>0</v>
      </c>
      <c r="V14">
        <f>DEUDA_CONT_T7</f>
        <v>0</v>
      </c>
    </row>
    <row r="15">
      <c r="A15" s="5" t="str">
        <f t="shared" si="1"/>
        <v>2,1,5,0,0,0,0</v>
      </c>
      <c r="B15">
        <v>2.0</v>
      </c>
      <c r="C15">
        <v>1.0</v>
      </c>
      <c r="D15">
        <v>5.0</v>
      </c>
      <c r="J15" t="s">
        <v>2693</v>
      </c>
      <c r="P15">
        <f>VALOR_INS_BCC_T1</f>
        <v>0</v>
      </c>
      <c r="Q15">
        <f>VALOR_INS_BCC_T2</f>
        <v>0</v>
      </c>
      <c r="R15">
        <f>VALOR_INS_BCC_T3</f>
        <v>0</v>
      </c>
      <c r="S15">
        <f>VALOR_INS_BCC_T4</f>
        <v>0</v>
      </c>
      <c r="T15">
        <f>VALOR_INS_BCC_T5</f>
        <v>0</v>
      </c>
      <c r="U15">
        <f>VALOR_INS_BCC_T6</f>
        <v>0</v>
      </c>
      <c r="V15">
        <f>VALOR_INS_BCC_T7</f>
        <v>0</v>
      </c>
    </row>
    <row r="16">
      <c r="A16" s="5" t="str">
        <f t="shared" si="1"/>
        <v>2,2,0,0,0,0,0</v>
      </c>
      <c r="B16">
        <v>2.0</v>
      </c>
      <c r="C16">
        <v>2.0</v>
      </c>
      <c r="I16" t="s">
        <v>2700</v>
      </c>
      <c r="P16" t="s">
        <v>2701</v>
      </c>
      <c r="Q16" t="s">
        <v>2681</v>
      </c>
      <c r="R16" t="s">
        <v>2702</v>
      </c>
      <c r="S16" t="s">
        <v>2703</v>
      </c>
      <c r="T16" t="s">
        <v>2704</v>
      </c>
    </row>
    <row r="17">
      <c r="A17" s="5" t="str">
        <f t="shared" si="1"/>
        <v>2,2,1,0,0,0,0</v>
      </c>
      <c r="B17">
        <v>2.0</v>
      </c>
      <c r="C17">
        <v>2.0</v>
      </c>
      <c r="D17">
        <v>1.0</v>
      </c>
      <c r="J17" t="s">
        <v>2700</v>
      </c>
      <c r="P17">
        <f>OB_CORTO_PLAZO_T1</f>
        <v>3</v>
      </c>
      <c r="Q17">
        <f>OB_CORTO_PLAZO_T2</f>
        <v>3</v>
      </c>
      <c r="R17">
        <f>OB_CORTO_PLAZO_T3</f>
        <v>3</v>
      </c>
      <c r="S17">
        <f>OB_CORTO_PLAZO_T4</f>
        <v>3</v>
      </c>
      <c r="T17">
        <f>OB_CORTO_PLAZO_T5</f>
        <v>3</v>
      </c>
    </row>
    <row r="18">
      <c r="A18" s="5"/>
    </row>
    <row r="19">
      <c r="A19" s="5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76.29"/>
    <col customWidth="1" min="2" max="6" width="20.71"/>
    <col customWidth="1" min="7" max="11" width="25.71"/>
    <col customWidth="1" hidden="1" min="12" max="12" width="10.71"/>
    <col customWidth="1" min="13" max="26" width="10.71"/>
  </cols>
  <sheetData>
    <row r="1" ht="37.5" customHeight="1">
      <c r="A1" s="14" t="s">
        <v>2628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67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</row>
    <row r="2">
      <c r="A2" s="17" t="str">
        <f>ENTE_PUBLICO_A</f>
        <v>SISTEMA PARA EL DESARROLLO INTEGRAL DE LA FAMILIA DEL MUNICIPIO DE SAN MIGUEL DE ALLENDE, GTO, Gobierno del Estado de Guanajuato (a)</v>
      </c>
      <c r="B2" s="18"/>
      <c r="C2" s="18"/>
      <c r="D2" s="18"/>
      <c r="E2" s="18"/>
      <c r="F2" s="18"/>
      <c r="G2" s="18"/>
      <c r="H2" s="18"/>
      <c r="I2" s="18"/>
      <c r="J2" s="18"/>
      <c r="K2" s="19"/>
    </row>
    <row r="3">
      <c r="A3" s="20" t="s">
        <v>2629</v>
      </c>
      <c r="B3" s="21"/>
      <c r="C3" s="21"/>
      <c r="D3" s="21"/>
      <c r="E3" s="21"/>
      <c r="F3" s="21"/>
      <c r="G3" s="21"/>
      <c r="H3" s="21"/>
      <c r="I3" s="21"/>
      <c r="J3" s="21"/>
      <c r="K3" s="22"/>
    </row>
    <row r="4">
      <c r="A4" s="20" t="str">
        <f>TRIMESTRE</f>
        <v>Del 1 de enero al 30 de septiembre de 2018 (b)</v>
      </c>
      <c r="B4" s="21"/>
      <c r="C4" s="21"/>
      <c r="D4" s="21"/>
      <c r="E4" s="21"/>
      <c r="F4" s="21"/>
      <c r="G4" s="21"/>
      <c r="H4" s="21"/>
      <c r="I4" s="21"/>
      <c r="J4" s="21"/>
      <c r="K4" s="22"/>
    </row>
    <row r="5">
      <c r="A5" s="20" t="s">
        <v>655</v>
      </c>
      <c r="B5" s="21"/>
      <c r="C5" s="21"/>
      <c r="D5" s="21"/>
      <c r="E5" s="21"/>
      <c r="F5" s="21"/>
      <c r="G5" s="21"/>
      <c r="H5" s="21"/>
      <c r="I5" s="21"/>
      <c r="J5" s="21"/>
      <c r="K5" s="22"/>
    </row>
    <row r="6">
      <c r="A6" s="29" t="s">
        <v>2633</v>
      </c>
      <c r="B6" s="29" t="s">
        <v>2634</v>
      </c>
      <c r="C6" s="29" t="s">
        <v>2635</v>
      </c>
      <c r="D6" s="29" t="s">
        <v>2636</v>
      </c>
      <c r="E6" s="29" t="s">
        <v>2637</v>
      </c>
      <c r="F6" s="29" t="s">
        <v>2638</v>
      </c>
      <c r="G6" s="29" t="s">
        <v>2639</v>
      </c>
      <c r="H6" s="29" t="s">
        <v>2640</v>
      </c>
      <c r="I6" s="29" t="str">
        <f>MONTO1</f>
        <v>Monto pagado de la inversión al 30 de septiembre de 2018 (k)</v>
      </c>
      <c r="J6" s="29" t="str">
        <f>MONTO2</f>
        <v>Monto pagado de la inversión actualizado al 30 de septiembre de 2018 (l)</v>
      </c>
      <c r="K6" s="29" t="str">
        <f>SALDO_PENDIENTE</f>
        <v>Saldo pendiente por pagar de la inversión al 30 de septiembre de 2018 (m = g – l)</v>
      </c>
    </row>
    <row r="7">
      <c r="A7" s="69"/>
      <c r="B7" s="54"/>
      <c r="C7" s="54"/>
      <c r="D7" s="54"/>
      <c r="E7" s="54"/>
      <c r="F7" s="54"/>
      <c r="G7" s="54"/>
      <c r="H7" s="54"/>
      <c r="I7" s="54"/>
      <c r="J7" s="54"/>
      <c r="K7" s="54"/>
    </row>
    <row r="8">
      <c r="A8" s="33" t="s">
        <v>2642</v>
      </c>
      <c r="B8" s="70"/>
      <c r="C8" s="70"/>
      <c r="D8" s="70"/>
      <c r="E8" s="52">
        <f>SUM(E9:APP_FIN_04)</f>
        <v>0</v>
      </c>
      <c r="F8" s="70"/>
      <c r="G8" s="52">
        <f>SUM(G9:APP_FIN_06)</f>
        <v>0</v>
      </c>
      <c r="H8" s="52">
        <f>SUM(H9:APP_FIN_07)</f>
        <v>0</v>
      </c>
      <c r="I8" s="52">
        <f>SUM(I9:APP_FIN_08)</f>
        <v>0</v>
      </c>
      <c r="J8" s="52">
        <f>SUM(J9:APP_FIN_09)</f>
        <v>0</v>
      </c>
      <c r="K8" s="52">
        <f>SUM(K9:APP_FIN_10)</f>
        <v>0</v>
      </c>
    </row>
    <row r="9">
      <c r="A9" s="37" t="s">
        <v>2650</v>
      </c>
      <c r="B9" s="72"/>
      <c r="C9" s="72"/>
      <c r="D9" s="72"/>
      <c r="E9" s="34">
        <v>0.0</v>
      </c>
      <c r="F9" s="34">
        <v>0.0</v>
      </c>
      <c r="G9" s="34">
        <v>0.0</v>
      </c>
      <c r="H9" s="34">
        <v>0.0</v>
      </c>
      <c r="I9" s="34">
        <v>0.0</v>
      </c>
      <c r="J9" s="34">
        <v>0.0</v>
      </c>
      <c r="K9" s="34">
        <f t="shared" ref="K9:K12" si="1">E9-J9</f>
        <v>0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37" t="s">
        <v>2651</v>
      </c>
      <c r="B10" s="72"/>
      <c r="C10" s="72"/>
      <c r="D10" s="72"/>
      <c r="E10" s="34">
        <v>0.0</v>
      </c>
      <c r="F10" s="34">
        <v>0.0</v>
      </c>
      <c r="G10" s="34">
        <v>0.0</v>
      </c>
      <c r="H10" s="34">
        <v>0.0</v>
      </c>
      <c r="I10" s="34">
        <v>0.0</v>
      </c>
      <c r="J10" s="34">
        <v>0.0</v>
      </c>
      <c r="K10" s="34">
        <f t="shared" si="1"/>
        <v>0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37" t="s">
        <v>2653</v>
      </c>
      <c r="B11" s="72"/>
      <c r="C11" s="72"/>
      <c r="D11" s="72"/>
      <c r="E11" s="34">
        <v>0.0</v>
      </c>
      <c r="F11" s="34">
        <v>0.0</v>
      </c>
      <c r="G11" s="34">
        <v>0.0</v>
      </c>
      <c r="H11" s="34">
        <v>0.0</v>
      </c>
      <c r="I11" s="34">
        <v>0.0</v>
      </c>
      <c r="J11" s="34">
        <v>0.0</v>
      </c>
      <c r="K11" s="34">
        <f t="shared" si="1"/>
        <v>0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37" t="s">
        <v>2657</v>
      </c>
      <c r="B12" s="72"/>
      <c r="C12" s="72"/>
      <c r="D12" s="72"/>
      <c r="E12" s="34">
        <v>0.0</v>
      </c>
      <c r="F12" s="34">
        <v>0.0</v>
      </c>
      <c r="G12" s="34">
        <v>0.0</v>
      </c>
      <c r="H12" s="34">
        <v>0.0</v>
      </c>
      <c r="I12" s="34">
        <v>0.0</v>
      </c>
      <c r="J12" s="34">
        <v>0.0</v>
      </c>
      <c r="K12" s="34">
        <f t="shared" si="1"/>
        <v>0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74" t="s">
        <v>2647</v>
      </c>
      <c r="B13" s="75"/>
      <c r="C13" s="75"/>
      <c r="D13" s="75"/>
      <c r="E13" s="34"/>
      <c r="F13" s="34"/>
      <c r="G13" s="34"/>
      <c r="H13" s="34"/>
      <c r="I13" s="34"/>
      <c r="J13" s="34"/>
      <c r="K13" s="34"/>
    </row>
    <row r="14">
      <c r="A14" s="33" t="s">
        <v>2659</v>
      </c>
      <c r="B14" s="70"/>
      <c r="C14" s="70"/>
      <c r="D14" s="70"/>
      <c r="E14" s="52">
        <f>SUM(E15:OTROS_FIN_04)</f>
        <v>0</v>
      </c>
      <c r="F14" s="70"/>
      <c r="G14" s="52">
        <f>SUM(G15:OTROS_FIN_06)</f>
        <v>0</v>
      </c>
      <c r="H14" s="52">
        <f>SUM(H15:OTROS_FIN_07)</f>
        <v>0</v>
      </c>
      <c r="I14" s="52">
        <f>SUM(I15:OTROS_FIN_08)</f>
        <v>0</v>
      </c>
      <c r="J14" s="52">
        <f>SUM(J15:OTROS_FIN_09)</f>
        <v>0</v>
      </c>
      <c r="K14" s="52">
        <f>SUM(K15:OTROS_FIN_10)</f>
        <v>0</v>
      </c>
    </row>
    <row r="15">
      <c r="A15" s="37" t="s">
        <v>2669</v>
      </c>
      <c r="B15" s="72"/>
      <c r="C15" s="72"/>
      <c r="D15" s="72"/>
      <c r="E15" s="34">
        <v>0.0</v>
      </c>
      <c r="F15" s="34">
        <v>0.0</v>
      </c>
      <c r="G15" s="34">
        <v>0.0</v>
      </c>
      <c r="H15" s="34">
        <v>0.0</v>
      </c>
      <c r="I15" s="34">
        <v>0.0</v>
      </c>
      <c r="J15" s="34">
        <v>0.0</v>
      </c>
      <c r="K15" s="34">
        <f t="shared" ref="K15:K18" si="2">E15-J15</f>
        <v>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37" t="s">
        <v>2672</v>
      </c>
      <c r="B16" s="72"/>
      <c r="C16" s="72"/>
      <c r="D16" s="72"/>
      <c r="E16" s="34">
        <v>0.0</v>
      </c>
      <c r="F16" s="34">
        <v>0.0</v>
      </c>
      <c r="G16" s="34">
        <v>0.0</v>
      </c>
      <c r="H16" s="34">
        <v>0.0</v>
      </c>
      <c r="I16" s="34">
        <v>0.0</v>
      </c>
      <c r="J16" s="34">
        <v>0.0</v>
      </c>
      <c r="K16" s="34">
        <f t="shared" si="2"/>
        <v>0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37" t="s">
        <v>2673</v>
      </c>
      <c r="B17" s="72"/>
      <c r="C17" s="72"/>
      <c r="D17" s="72"/>
      <c r="E17" s="34">
        <v>0.0</v>
      </c>
      <c r="F17" s="34">
        <v>0.0</v>
      </c>
      <c r="G17" s="34">
        <v>0.0</v>
      </c>
      <c r="H17" s="34">
        <v>0.0</v>
      </c>
      <c r="I17" s="34">
        <v>0.0</v>
      </c>
      <c r="J17" s="34">
        <v>0.0</v>
      </c>
      <c r="K17" s="34">
        <f t="shared" si="2"/>
        <v>0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37" t="s">
        <v>2674</v>
      </c>
      <c r="B18" s="72"/>
      <c r="C18" s="72"/>
      <c r="D18" s="72"/>
      <c r="E18" s="34">
        <v>0.0</v>
      </c>
      <c r="F18" s="34">
        <v>0.0</v>
      </c>
      <c r="G18" s="34">
        <v>0.0</v>
      </c>
      <c r="H18" s="34">
        <v>0.0</v>
      </c>
      <c r="I18" s="34">
        <v>0.0</v>
      </c>
      <c r="J18" s="34">
        <v>0.0</v>
      </c>
      <c r="K18" s="34">
        <f t="shared" si="2"/>
        <v>0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74" t="s">
        <v>2647</v>
      </c>
      <c r="B19" s="75"/>
      <c r="C19" s="75"/>
      <c r="D19" s="75"/>
      <c r="E19" s="34"/>
      <c r="F19" s="34"/>
      <c r="G19" s="34"/>
      <c r="H19" s="34"/>
      <c r="I19" s="34"/>
      <c r="J19" s="34"/>
      <c r="K19" s="34"/>
    </row>
    <row r="20">
      <c r="A20" s="33" t="s">
        <v>2675</v>
      </c>
      <c r="B20" s="70"/>
      <c r="C20" s="70"/>
      <c r="D20" s="70"/>
      <c r="E20" s="52">
        <f>APP_T4+OTROS_T4</f>
        <v>0</v>
      </c>
      <c r="F20" s="70"/>
      <c r="G20" s="52">
        <f>APP_T6+OTROS_T6</f>
        <v>0</v>
      </c>
      <c r="H20" s="52">
        <f>APP_T7+OTROS_T7</f>
        <v>0</v>
      </c>
      <c r="I20" s="52">
        <f>APP_T8+OTROS_T8</f>
        <v>0</v>
      </c>
      <c r="J20" s="52">
        <f>APP_T9+OTROS_T9</f>
        <v>0</v>
      </c>
      <c r="K20" s="52">
        <f>APP_T10+OTROS_T10</f>
        <v>0</v>
      </c>
    </row>
    <row r="21" ht="15.75" customHeight="1">
      <c r="A21" s="57"/>
      <c r="B21" s="56"/>
      <c r="C21" s="56"/>
      <c r="D21" s="56"/>
      <c r="E21" s="56"/>
      <c r="F21" s="56"/>
      <c r="G21" s="56"/>
      <c r="H21" s="56"/>
      <c r="I21" s="56"/>
      <c r="J21" s="56"/>
      <c r="K21" s="56"/>
    </row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2:K2"/>
    <mergeCell ref="A3:K3"/>
    <mergeCell ref="A4:K4"/>
    <mergeCell ref="A5:K5"/>
    <mergeCell ref="A1:K1"/>
  </mergeCells>
  <dataValidations>
    <dataValidation type="decimal" allowBlank="1" showErrorMessage="1" sqref="E8:K20">
      <formula1>-1.79769313486231E100</formula1>
      <formula2>1.79769313486231E100</formula2>
    </dataValidation>
    <dataValidation type="date" operator="greaterThanOrEqual" allowBlank="1" showErrorMessage="1" sqref="B9:D12 B15:D18">
      <formula1>36526.0</formula1>
    </dataValidation>
  </dataValidation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14" width="3.0"/>
    <col customWidth="1" min="15" max="15" width="27.86"/>
    <col customWidth="1" min="16" max="19" width="10.71"/>
    <col customWidth="1" min="20" max="20" width="5.86"/>
    <col customWidth="1" min="21" max="21" width="17.0"/>
    <col customWidth="1" min="22" max="22" width="20.71"/>
    <col customWidth="1" min="23" max="23" width="15.0"/>
    <col customWidth="1" min="24" max="24" width="27.29"/>
    <col customWidth="1" min="25" max="25" width="16.0"/>
    <col customWidth="1" min="26" max="26" width="10.71"/>
  </cols>
  <sheetData>
    <row r="1">
      <c r="A1" t="s">
        <v>1480</v>
      </c>
      <c r="B1" t="s">
        <v>1482</v>
      </c>
      <c r="C1" t="s">
        <v>1485</v>
      </c>
      <c r="D1" t="s">
        <v>1486</v>
      </c>
      <c r="E1" t="s">
        <v>1487</v>
      </c>
      <c r="F1" t="s">
        <v>1488</v>
      </c>
      <c r="G1" t="s">
        <v>1491</v>
      </c>
      <c r="H1" t="s">
        <v>1492</v>
      </c>
      <c r="I1" t="s">
        <v>1493</v>
      </c>
      <c r="P1" t="s">
        <v>2677</v>
      </c>
      <c r="Q1" t="s">
        <v>2678</v>
      </c>
      <c r="R1" t="s">
        <v>2679</v>
      </c>
      <c r="S1" t="s">
        <v>2680</v>
      </c>
      <c r="T1" t="s">
        <v>2681</v>
      </c>
      <c r="U1" t="s">
        <v>2682</v>
      </c>
      <c r="V1" t="s">
        <v>2683</v>
      </c>
      <c r="W1" t="s">
        <v>2684</v>
      </c>
      <c r="X1" t="s">
        <v>2685</v>
      </c>
      <c r="Y1" t="s">
        <v>2686</v>
      </c>
    </row>
    <row r="2">
      <c r="A2" t="str">
        <f t="shared" ref="A2:A5" si="1">IF(LEN(CLEAN(B2))=0,"0",B2)&amp;","&amp;IF(LEN(CLEAN(C2))=0,"0",C2)&amp;","&amp;IF(LEN(CLEAN(D2))=0,"0",D2)&amp;","&amp;IF(LEN(CLEAN(E2))=0,"0",E2)&amp;","&amp;IF(LEN(CLEAN(F2))=0,"0",F2)&amp;","&amp;IF(LEN(CLEAN(G2))=0,"0",G2)&amp;","&amp;IF(LEN(CLEAN(H2))=0,"0",H2)</f>
        <v>3,1,0,0,0,0,0</v>
      </c>
      <c r="B2">
        <v>3.0</v>
      </c>
      <c r="C2">
        <v>1.0</v>
      </c>
      <c r="I2" t="s">
        <v>2688</v>
      </c>
      <c r="P2" s="48" t="s">
        <v>1542</v>
      </c>
      <c r="Q2" s="48" t="s">
        <v>1542</v>
      </c>
    </row>
    <row r="3">
      <c r="A3" s="5" t="str">
        <f t="shared" si="1"/>
        <v>3,1,1,0,0,0,0</v>
      </c>
      <c r="B3">
        <v>3.0</v>
      </c>
      <c r="C3">
        <v>1.0</v>
      </c>
      <c r="D3">
        <v>1.0</v>
      </c>
      <c r="J3" t="s">
        <v>2689</v>
      </c>
      <c r="P3" s="48"/>
      <c r="Q3" s="48"/>
      <c r="R3" s="48"/>
      <c r="S3" s="48">
        <f>APP_T4</f>
        <v>0</v>
      </c>
      <c r="T3" s="48"/>
      <c r="U3" s="48">
        <f>APP_T6</f>
        <v>0</v>
      </c>
      <c r="V3" s="48">
        <f>APP_T7</f>
        <v>0</v>
      </c>
      <c r="W3">
        <f>APP_T8</f>
        <v>0</v>
      </c>
      <c r="X3">
        <f>APP_T9</f>
        <v>0</v>
      </c>
      <c r="Y3">
        <f>APP_T10</f>
        <v>0</v>
      </c>
    </row>
    <row r="4">
      <c r="A4" s="5" t="str">
        <f t="shared" si="1"/>
        <v>3,1,2,1,1,0,0</v>
      </c>
      <c r="B4">
        <v>3.0</v>
      </c>
      <c r="C4">
        <v>1.0</v>
      </c>
      <c r="D4">
        <v>2.0</v>
      </c>
      <c r="E4">
        <v>1.0</v>
      </c>
      <c r="F4">
        <v>1.0</v>
      </c>
      <c r="J4" t="s">
        <v>2691</v>
      </c>
      <c r="P4" s="48"/>
      <c r="Q4" s="48"/>
      <c r="R4" s="48"/>
      <c r="S4" s="48">
        <f>OTROS_T4</f>
        <v>0</v>
      </c>
      <c r="T4" s="48"/>
      <c r="U4" s="48">
        <f>OTROS_T6</f>
        <v>0</v>
      </c>
      <c r="V4" s="48">
        <f>OTROS_T7</f>
        <v>0</v>
      </c>
      <c r="W4">
        <f>OTROS_T8</f>
        <v>0</v>
      </c>
      <c r="X4">
        <f>OTROS_T9</f>
        <v>0</v>
      </c>
      <c r="Y4">
        <f>OTROS_T10</f>
        <v>0</v>
      </c>
    </row>
    <row r="5">
      <c r="A5" t="str">
        <f t="shared" si="1"/>
        <v>3,1,3,0,0,0,0</v>
      </c>
      <c r="B5">
        <v>3.0</v>
      </c>
      <c r="C5">
        <v>1.0</v>
      </c>
      <c r="D5">
        <v>3.0</v>
      </c>
      <c r="J5" t="s">
        <v>2694</v>
      </c>
      <c r="P5" s="48"/>
      <c r="Q5" s="48"/>
      <c r="R5" s="48"/>
      <c r="S5" s="48">
        <f>TOTAL_ODF_T4</f>
        <v>0</v>
      </c>
      <c r="T5" s="48"/>
      <c r="U5" s="48">
        <f>TOTAL_ODF_T6</f>
        <v>0</v>
      </c>
      <c r="V5" s="48">
        <f>TOTAL_ODF_T7</f>
        <v>0</v>
      </c>
      <c r="W5" s="48">
        <f>TOTAL_ODF_T8</f>
        <v>0</v>
      </c>
      <c r="X5" s="48">
        <f>TOTAL_ODF_T9</f>
        <v>0</v>
      </c>
      <c r="Y5" s="48">
        <f>TOTAL_ODF_T10</f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