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Resp_Monica_25_10_19\escr\Respaldo monica 27042018\MONICA\MONICA GENERAL\CUENTA PUBLICA 2020\3ER TRIMESTRE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G16" i="5" l="1"/>
  <c r="G69" i="6"/>
  <c r="G65" i="6"/>
  <c r="G57" i="6"/>
  <c r="G53" i="6"/>
  <c r="G43" i="6"/>
  <c r="G33" i="6"/>
  <c r="G23" i="6"/>
  <c r="G13" i="6"/>
  <c r="G5" i="6"/>
  <c r="E15" i="4"/>
  <c r="H15" i="4" s="1"/>
  <c r="E14" i="4"/>
  <c r="H14" i="4" s="1"/>
  <c r="G54" i="4" l="1"/>
  <c r="F54" i="4"/>
  <c r="D54" i="4"/>
  <c r="H48" i="4"/>
  <c r="H40" i="4"/>
  <c r="E52" i="4"/>
  <c r="H52" i="4" s="1"/>
  <c r="E50" i="4"/>
  <c r="H50" i="4" s="1"/>
  <c r="E48" i="4"/>
  <c r="E46" i="4"/>
  <c r="H46" i="4" s="1"/>
  <c r="E44" i="4"/>
  <c r="H44" i="4" s="1"/>
  <c r="E42" i="4"/>
  <c r="H42" i="4" s="1"/>
  <c r="E40" i="4"/>
  <c r="C54" i="4"/>
  <c r="G32" i="4"/>
  <c r="F32" i="4"/>
  <c r="H30" i="4"/>
  <c r="E30" i="4"/>
  <c r="E29" i="4"/>
  <c r="H29" i="4" s="1"/>
  <c r="E28" i="4"/>
  <c r="H28" i="4" s="1"/>
  <c r="E27" i="4"/>
  <c r="E32" i="4" s="1"/>
  <c r="D32" i="4"/>
  <c r="C32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8" i="4"/>
  <c r="F18" i="4"/>
  <c r="D18" i="4"/>
  <c r="C18" i="4"/>
  <c r="H54" i="4" l="1"/>
  <c r="E54" i="4"/>
  <c r="H27" i="4"/>
  <c r="H32" i="4" s="1"/>
  <c r="H18" i="4"/>
  <c r="E18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H9" i="6" s="1"/>
  <c r="E10" i="6"/>
  <c r="H10" i="6" s="1"/>
  <c r="E11" i="6"/>
  <c r="E12" i="6"/>
  <c r="H12" i="6" s="1"/>
  <c r="H62" i="6"/>
  <c r="H58" i="6"/>
  <c r="H11" i="6"/>
  <c r="H7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C57" i="6"/>
  <c r="C53" i="6"/>
  <c r="C43" i="6"/>
  <c r="C33" i="6"/>
  <c r="C23" i="6"/>
  <c r="C13" i="6"/>
  <c r="C5" i="6"/>
  <c r="E57" i="6" l="1"/>
  <c r="H57" i="6" s="1"/>
  <c r="E65" i="6"/>
  <c r="H65" i="6" s="1"/>
  <c r="C42" i="5"/>
  <c r="E16" i="8"/>
  <c r="E53" i="6"/>
  <c r="H53" i="6" s="1"/>
  <c r="E43" i="6"/>
  <c r="H43" i="6" s="1"/>
  <c r="E33" i="6"/>
  <c r="H33" i="6" s="1"/>
  <c r="E23" i="6"/>
  <c r="H23" i="6" s="1"/>
  <c r="E13" i="6"/>
  <c r="H13" i="6" s="1"/>
  <c r="F77" i="6"/>
  <c r="H25" i="5"/>
  <c r="H16" i="5"/>
  <c r="G77" i="6"/>
  <c r="E36" i="5"/>
  <c r="H38" i="5"/>
  <c r="H36" i="5" s="1"/>
  <c r="C77" i="6"/>
  <c r="H6" i="8"/>
  <c r="H16" i="8" s="1"/>
  <c r="E6" i="5"/>
  <c r="H13" i="5"/>
  <c r="H6" i="5" s="1"/>
  <c r="D77" i="6"/>
  <c r="E5" i="6"/>
  <c r="D42" i="5"/>
  <c r="F42" i="5"/>
  <c r="G42" i="5"/>
  <c r="E25" i="5"/>
  <c r="E16" i="5"/>
  <c r="E42" i="5" s="1"/>
  <c r="H42" i="5" l="1"/>
  <c r="E77" i="6"/>
  <c r="H5" i="6"/>
  <c r="H77" i="6" s="1"/>
</calcChain>
</file>

<file path=xl/sharedStrings.xml><?xml version="1.0" encoding="utf-8"?>
<sst xmlns="http://schemas.openxmlformats.org/spreadsheetml/2006/main" count="206" uniqueCount="147">
  <si>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</si>
  <si>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</si>
  <si>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</si>
  <si>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</si>
  <si>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</si>
  <si>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</si>
  <si>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</si>
  <si>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</si>
  <si>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</si>
  <si>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</si>
  <si>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</si>
  <si>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</si>
  <si>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</si>
  <si>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</si>
  <si>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</si>
  <si>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</si>
  <si>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</si>
  <si>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</si>
  <si>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</si>
  <si>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</si>
  <si>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</si>
  <si>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</si>
  <si>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</si>
  <si>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</si>
  <si>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</si>
  <si>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</si>
  <si>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</si>
  <si>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</si>
  <si>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</si>
  <si>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</si>
  <si>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</si>
  <si>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</si>
  <si>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</si>
  <si>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</si>
  <si>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</si>
  <si>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</si>
  <si>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</si>
  <si>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</si>
  <si>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</si>
  <si>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</si>
  <si>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</si>
  <si>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</si>
  <si>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</si>
  <si>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</si>
  <si>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</si>
  <si>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</si>
  <si>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</si>
  <si>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</si>
  <si>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</si>
  <si>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</si>
  <si>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</si>
  <si>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</si>
  <si>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</si>
  <si>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</si>
  <si>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</si>
  <si>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</si>
  <si>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</si>
  <si>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</si>
  <si>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</si>
  <si>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</si>
  <si>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</si>
  <si>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</si>
  <si>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</si>
  <si>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</si>
  <si>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</si>
  <si>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</si>
  <si>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</si>
  <si>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</si>
  <si>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</si>
  <si>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</si>
  <si>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</si>
  <si>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</si>
  <si>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</si>
  <si>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</si>
  <si>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</si>
  <si>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</si>
  <si>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</si>
  <si>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</si>
  <si>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</si>
  <si>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</si>
  <si>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</si>
  <si>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</si>
  <si>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</si>
  <si>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</si>
  <si>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</si>
  <si>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</si>
  <si>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</si>
  <si>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</si>
  <si>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</si>
  <si>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</si>
  <si>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</si>
  <si>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</si>
  <si>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</si>
  <si>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</si>
  <si>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</si>
  <si>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</si>
  <si>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</si>
  <si>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</si>
  <si>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</si>
  <si>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</si>
  <si>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</si>
  <si>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</si>
  <si>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</si>
  <si>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</si>
  <si>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</si>
  <si>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</si>
  <si>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</si>
  <si>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</si>
  <si>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</si>
  <si>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</si>
  <si>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</si>
  <si>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</si>
  <si>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</si>
  <si>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</si>
  <si>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</si>
  <si>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</si>
  <si>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</si>
  <si>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</si>
  <si>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</si>
  <si>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</si>
  <si>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</si>
  <si>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</si>
  <si>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</si>
  <si>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</si>
  <si>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</si>
  <si>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</si>
  <si>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</si>
  <si>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</si>
  <si>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DE AGUA POTABLE Y ALCANTARILLADO SAN MIGUEL DE ALLENDE, GTO. 
ESTADO ANALÍTICO DEL EJERCICIO DEL PRESUPUESTO DE EGRESOS
Clasificación por Objeto del Gasto (Capítulo y Concepto)
Del 1 de Enero al AL 30 DE SEPTIEMBRE DEL 2020</t>
  </si>
  <si>
    <t>SISTEMA DE AGUA POTABLE Y ALCANTARILLADO SAN MIGUEL DE ALLENDE, GTO. 
ESTADO ANALÍTICO DEL EJERCICIO DEL PRESUPUESTO DE EGRESOS
Clasificación Económica (por Tipo de Gasto)
Del 1 de Enero al AL 30 DE SEPTIEMBRE DEL 2020</t>
  </si>
  <si>
    <t>CONSEJO DIRECTIVO, CONTRALORIA INTERNA</t>
  </si>
  <si>
    <t>DIRECCION GENERAL, COMUNICACIÓN SOCIAL,</t>
  </si>
  <si>
    <t>PROYECTOS Y CONSTRUCCION</t>
  </si>
  <si>
    <t>OPERACIÓN</t>
  </si>
  <si>
    <t>APOYO RURAL</t>
  </si>
  <si>
    <t>ADMINISTRACION</t>
  </si>
  <si>
    <t>CALIDAD DEL AGUA</t>
  </si>
  <si>
    <t>COMERCIALIZACION</t>
  </si>
  <si>
    <t>DIRECCION DE PROYECTOS</t>
  </si>
  <si>
    <t>SISTEMA DE AGUA POTABLE Y ALCANTARILLADO SAN MIGUEL DE ALLENDE, GTO. 
ESTADO ANALÍTICO DEL EJERCICIO DEL PRESUPUESTO DE EGRESOS
Clasificación Administrativa
Del 1 de Enero al AL 30 DE SEPTIEMBRE DEL 2020</t>
  </si>
  <si>
    <t>Gobierno (Federal/Estatal/Municipal) de SISTEMA DE AGUA POTABLE Y ALCANTARILLADO SAN MIGUEL DE ALLENDE, GTO. 
Estado Analítico del Ejercicio del Presupuesto de Egresos
Clasificación Administrativa
Del 1 de Enero al AL 30 DE SEPTIEMBRE DEL 2020</t>
  </si>
  <si>
    <t>Sector Paraestatal del Gobierno (Federal/Estatal/Municipal) de SISTEMA DE AGUA POTABLE Y ALCANTARILLADO SAN MIGUEL DE ALLENDE, GTO. 
Estado Analítico del Ejercicio del Presupuesto de Egresos
Clasificación Administrativa
Del 1 de Enero al AL 30 DE SEPTIEMBRE DEL 2020</t>
  </si>
  <si>
    <t>SISTEMA DE AGUA POTABLE Y ALCANTARILLADO SAN MIGUEL DE ALLENDE, GTO. 
ESTADO ANALÍTICO DEL EJERCICIO DEL PRESUPUESTO DE EGRESOS
Clasificación Funcional (Finalidad y Función)
Del 1 de Enero al AL 30 DE SEPTIEMBRE DEL 2020</t>
  </si>
  <si>
    <t>Bajo protesta de decir verdad declaramos que los Estados Financieros y sus notas, son razonablemente correctos y son responsabilidad del emisor.</t>
  </si>
  <si>
    <t>_________________________</t>
  </si>
  <si>
    <t>DIRECTORA ADMINISTRATIVA
LIC. MARIA EMILIA GEREZ RODRIGUEZ</t>
  </si>
  <si>
    <t>DIRECTOR GENERAL
ING. FRANCISCO JIMENEZ PALACIOS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</si>
</sst>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7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8" applyFont="1" applyAlignment="1" applyProtection="1">
      <alignment vertical="top"/>
    </xf>
    <xf numFmtId="0" fontId="2" fillId="0" borderId="0" xfId="8" applyFont="1" applyAlignment="1">
      <alignment vertical="top" wrapText="1"/>
    </xf>
    <xf numFmtId="0" fontId="8" fillId="0" borderId="0" xfId="7" applyFont="1" applyFill="1" applyBorder="1" applyAlignment="1" applyProtection="1">
      <alignment vertical="top"/>
      <protection locked="0"/>
    </xf>
    <xf numFmtId="0" fontId="2" fillId="0" borderId="0" xfId="8" applyFont="1" applyAlignment="1">
      <alignment vertical="top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/>
      <protection locked="0"/>
    </xf>
    <xf numFmtId="0" fontId="2" fillId="0" borderId="0" xfId="8" applyFont="1" applyBorder="1" applyAlignment="1" applyProtection="1">
      <alignment vertical="top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tabSelected="1" view="pageBreakPreview" zoomScale="60" zoomScaleNormal="100" workbookViewId="0">
      <selection activeCell="C83" sqref="C8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9" t="s">
        <v>128</v>
      </c>
      <c r="B1" s="60"/>
      <c r="C1" s="60"/>
      <c r="D1" s="60"/>
      <c r="E1" s="60"/>
      <c r="F1" s="60"/>
      <c r="G1" s="60"/>
      <c r="H1" s="61"/>
    </row>
    <row r="2" spans="1:8" x14ac:dyDescent="0.2">
      <c r="A2" s="64" t="s">
        <v>54</v>
      </c>
      <c r="B2" s="65"/>
      <c r="C2" s="59" t="s">
        <v>60</v>
      </c>
      <c r="D2" s="60"/>
      <c r="E2" s="60"/>
      <c r="F2" s="60"/>
      <c r="G2" s="61"/>
      <c r="H2" s="62" t="s">
        <v>59</v>
      </c>
    </row>
    <row r="3" spans="1:8" ht="24.95" customHeight="1" x14ac:dyDescent="0.2">
      <c r="A3" s="66"/>
      <c r="B3" s="67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3"/>
    </row>
    <row r="4" spans="1:8" x14ac:dyDescent="0.2">
      <c r="A4" s="68"/>
      <c r="B4" s="69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58512122.450000003</v>
      </c>
      <c r="D5" s="14">
        <f>SUM(D6:D12)</f>
        <v>0</v>
      </c>
      <c r="E5" s="14">
        <f>C5+D5</f>
        <v>58512122.450000003</v>
      </c>
      <c r="F5" s="14">
        <f>SUM(F6:F12)</f>
        <v>36729954.210000001</v>
      </c>
      <c r="G5" s="14">
        <f>SUM(G6:G12)</f>
        <v>36729954.210000001</v>
      </c>
      <c r="H5" s="14">
        <f>E5-F5</f>
        <v>21782168.240000002</v>
      </c>
    </row>
    <row r="6" spans="1:8" x14ac:dyDescent="0.2">
      <c r="A6" s="49">
        <v>1100</v>
      </c>
      <c r="B6" s="11" t="s">
        <v>70</v>
      </c>
      <c r="C6" s="15">
        <v>34335422.579999998</v>
      </c>
      <c r="D6" s="15">
        <v>0</v>
      </c>
      <c r="E6" s="15">
        <f t="shared" ref="E6:E69" si="0">C6+D6</f>
        <v>34335422.579999998</v>
      </c>
      <c r="F6" s="15">
        <v>24629207.059999999</v>
      </c>
      <c r="G6" s="15">
        <v>24629207.059999999</v>
      </c>
      <c r="H6" s="15">
        <f t="shared" ref="H6:H69" si="1">E6-F6</f>
        <v>9706215.5199999996</v>
      </c>
    </row>
    <row r="7" spans="1:8" x14ac:dyDescent="0.2">
      <c r="A7" s="49">
        <v>1200</v>
      </c>
      <c r="B7" s="11" t="s">
        <v>71</v>
      </c>
      <c r="C7" s="15">
        <v>600000</v>
      </c>
      <c r="D7" s="15">
        <v>0</v>
      </c>
      <c r="E7" s="15">
        <f t="shared" si="0"/>
        <v>600000</v>
      </c>
      <c r="F7" s="15">
        <v>361743</v>
      </c>
      <c r="G7" s="15">
        <v>361743</v>
      </c>
      <c r="H7" s="15">
        <f t="shared" si="1"/>
        <v>238257</v>
      </c>
    </row>
    <row r="8" spans="1:8" x14ac:dyDescent="0.2">
      <c r="A8" s="49">
        <v>1300</v>
      </c>
      <c r="B8" s="11" t="s">
        <v>72</v>
      </c>
      <c r="C8" s="15">
        <v>5289568.3499999996</v>
      </c>
      <c r="D8" s="15">
        <v>0</v>
      </c>
      <c r="E8" s="15">
        <f t="shared" si="0"/>
        <v>5289568.3499999996</v>
      </c>
      <c r="F8" s="15">
        <v>591957.38</v>
      </c>
      <c r="G8" s="15">
        <v>591957.38</v>
      </c>
      <c r="H8" s="15">
        <f t="shared" si="1"/>
        <v>4697610.97</v>
      </c>
    </row>
    <row r="9" spans="1:8" x14ac:dyDescent="0.2">
      <c r="A9" s="49">
        <v>1400</v>
      </c>
      <c r="B9" s="11" t="s">
        <v>35</v>
      </c>
      <c r="C9" s="15">
        <v>9199999.9600000009</v>
      </c>
      <c r="D9" s="15">
        <v>0</v>
      </c>
      <c r="E9" s="15">
        <f t="shared" si="0"/>
        <v>9199999.9600000009</v>
      </c>
      <c r="F9" s="15">
        <v>4991980.12</v>
      </c>
      <c r="G9" s="15">
        <v>4991980.12</v>
      </c>
      <c r="H9" s="15">
        <f t="shared" si="1"/>
        <v>4208019.8400000008</v>
      </c>
    </row>
    <row r="10" spans="1:8" x14ac:dyDescent="0.2">
      <c r="A10" s="49">
        <v>1500</v>
      </c>
      <c r="B10" s="11" t="s">
        <v>73</v>
      </c>
      <c r="C10" s="15">
        <v>9087131.5600000005</v>
      </c>
      <c r="D10" s="15">
        <v>0</v>
      </c>
      <c r="E10" s="15">
        <f t="shared" si="0"/>
        <v>9087131.5600000005</v>
      </c>
      <c r="F10" s="15">
        <v>6155066.6500000004</v>
      </c>
      <c r="G10" s="15">
        <v>6155066.6500000004</v>
      </c>
      <c r="H10" s="15">
        <f t="shared" si="1"/>
        <v>2932064.91</v>
      </c>
    </row>
    <row r="11" spans="1:8" hidden="1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hidden="1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14370082.640000001</v>
      </c>
      <c r="D13" s="15">
        <f>SUM(D14:D22)</f>
        <v>24000</v>
      </c>
      <c r="E13" s="15">
        <f t="shared" si="0"/>
        <v>14394082.640000001</v>
      </c>
      <c r="F13" s="15">
        <f>SUM(F14:F22)</f>
        <v>6366454.2000000011</v>
      </c>
      <c r="G13" s="15">
        <f>SUM(G14:G22)</f>
        <v>6366454.2000000011</v>
      </c>
      <c r="H13" s="15">
        <f t="shared" si="1"/>
        <v>8027628.4399999995</v>
      </c>
    </row>
    <row r="14" spans="1:8" x14ac:dyDescent="0.2">
      <c r="A14" s="49">
        <v>2100</v>
      </c>
      <c r="B14" s="11" t="s">
        <v>75</v>
      </c>
      <c r="C14" s="15">
        <v>1172900.2</v>
      </c>
      <c r="D14" s="15">
        <v>20000</v>
      </c>
      <c r="E14" s="15">
        <f t="shared" si="0"/>
        <v>1192900.2</v>
      </c>
      <c r="F14" s="15">
        <v>753986.72</v>
      </c>
      <c r="G14" s="15">
        <v>753986.72</v>
      </c>
      <c r="H14" s="15">
        <f t="shared" si="1"/>
        <v>438913.48</v>
      </c>
    </row>
    <row r="15" spans="1:8" x14ac:dyDescent="0.2">
      <c r="A15" s="49">
        <v>2200</v>
      </c>
      <c r="B15" s="11" t="s">
        <v>76</v>
      </c>
      <c r="C15" s="15">
        <v>149023.82</v>
      </c>
      <c r="D15" s="15">
        <v>0</v>
      </c>
      <c r="E15" s="15">
        <f t="shared" si="0"/>
        <v>149023.82</v>
      </c>
      <c r="F15" s="15">
        <v>86396.38</v>
      </c>
      <c r="G15" s="15">
        <v>86396.38</v>
      </c>
      <c r="H15" s="15">
        <f t="shared" si="1"/>
        <v>62627.44</v>
      </c>
    </row>
    <row r="16" spans="1:8" hidden="1" x14ac:dyDescent="0.2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4322117.6399999997</v>
      </c>
      <c r="D17" s="15">
        <v>-33000</v>
      </c>
      <c r="E17" s="15">
        <f t="shared" si="0"/>
        <v>4289117.6399999997</v>
      </c>
      <c r="F17" s="15">
        <v>1782297.98</v>
      </c>
      <c r="G17" s="15">
        <v>1782297.98</v>
      </c>
      <c r="H17" s="15">
        <f t="shared" si="1"/>
        <v>2506819.6599999997</v>
      </c>
    </row>
    <row r="18" spans="1:8" x14ac:dyDescent="0.2">
      <c r="A18" s="49">
        <v>2500</v>
      </c>
      <c r="B18" s="11" t="s">
        <v>79</v>
      </c>
      <c r="C18" s="15">
        <v>1190690.08</v>
      </c>
      <c r="D18" s="15">
        <v>-5000</v>
      </c>
      <c r="E18" s="15">
        <f t="shared" si="0"/>
        <v>1185690.08</v>
      </c>
      <c r="F18" s="15">
        <v>678456.99</v>
      </c>
      <c r="G18" s="15">
        <v>678456.99</v>
      </c>
      <c r="H18" s="15">
        <f t="shared" si="1"/>
        <v>507233.09000000008</v>
      </c>
    </row>
    <row r="19" spans="1:8" x14ac:dyDescent="0.2">
      <c r="A19" s="49">
        <v>2600</v>
      </c>
      <c r="B19" s="11" t="s">
        <v>80</v>
      </c>
      <c r="C19" s="15">
        <v>2015194.14</v>
      </c>
      <c r="D19" s="15">
        <v>0</v>
      </c>
      <c r="E19" s="15">
        <f t="shared" si="0"/>
        <v>2015194.14</v>
      </c>
      <c r="F19" s="15">
        <v>1129993.5</v>
      </c>
      <c r="G19" s="15">
        <v>1129993.5</v>
      </c>
      <c r="H19" s="15">
        <f t="shared" si="1"/>
        <v>885200.6399999999</v>
      </c>
    </row>
    <row r="20" spans="1:8" x14ac:dyDescent="0.2">
      <c r="A20" s="49">
        <v>2700</v>
      </c>
      <c r="B20" s="11" t="s">
        <v>81</v>
      </c>
      <c r="C20" s="15">
        <v>665911.01</v>
      </c>
      <c r="D20" s="15">
        <v>12000</v>
      </c>
      <c r="E20" s="15">
        <f t="shared" si="0"/>
        <v>677911.01</v>
      </c>
      <c r="F20" s="15">
        <v>472801.65</v>
      </c>
      <c r="G20" s="15">
        <v>472801.65</v>
      </c>
      <c r="H20" s="15">
        <f t="shared" si="1"/>
        <v>205109.36</v>
      </c>
    </row>
    <row r="21" spans="1:8" hidden="1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4854245.75</v>
      </c>
      <c r="D22" s="15">
        <v>30000</v>
      </c>
      <c r="E22" s="15">
        <f t="shared" si="0"/>
        <v>4884245.75</v>
      </c>
      <c r="F22" s="15">
        <v>1462520.98</v>
      </c>
      <c r="G22" s="15">
        <v>1462520.98</v>
      </c>
      <c r="H22" s="15">
        <f t="shared" si="1"/>
        <v>3421724.77</v>
      </c>
    </row>
    <row r="23" spans="1:8" x14ac:dyDescent="0.2">
      <c r="A23" s="48" t="s">
        <v>63</v>
      </c>
      <c r="B23" s="7"/>
      <c r="C23" s="15">
        <f>SUM(C24:C32)</f>
        <v>49684580.940000005</v>
      </c>
      <c r="D23" s="15">
        <f>SUM(D24:D32)</f>
        <v>2056000</v>
      </c>
      <c r="E23" s="15">
        <f t="shared" si="0"/>
        <v>51740580.940000005</v>
      </c>
      <c r="F23" s="15">
        <f>SUM(F24:F32)</f>
        <v>30509054.280000001</v>
      </c>
      <c r="G23" s="15">
        <f>SUM(G24:G32)</f>
        <v>30509054.280000001</v>
      </c>
      <c r="H23" s="15">
        <f t="shared" si="1"/>
        <v>21231526.660000004</v>
      </c>
    </row>
    <row r="24" spans="1:8" x14ac:dyDescent="0.2">
      <c r="A24" s="49">
        <v>3100</v>
      </c>
      <c r="B24" s="11" t="s">
        <v>84</v>
      </c>
      <c r="C24" s="15">
        <v>30070820.73</v>
      </c>
      <c r="D24" s="15">
        <v>-430000</v>
      </c>
      <c r="E24" s="15">
        <f t="shared" si="0"/>
        <v>29640820.73</v>
      </c>
      <c r="F24" s="15">
        <v>17127912.219999999</v>
      </c>
      <c r="G24" s="15">
        <v>17127912.219999999</v>
      </c>
      <c r="H24" s="15">
        <f t="shared" si="1"/>
        <v>12512908.510000002</v>
      </c>
    </row>
    <row r="25" spans="1:8" x14ac:dyDescent="0.2">
      <c r="A25" s="49">
        <v>3200</v>
      </c>
      <c r="B25" s="11" t="s">
        <v>85</v>
      </c>
      <c r="C25" s="15">
        <v>266040.42</v>
      </c>
      <c r="D25" s="15">
        <v>243000</v>
      </c>
      <c r="E25" s="15">
        <f t="shared" si="0"/>
        <v>509040.42</v>
      </c>
      <c r="F25" s="15">
        <v>220126.98</v>
      </c>
      <c r="G25" s="15">
        <v>220126.98</v>
      </c>
      <c r="H25" s="15">
        <f t="shared" si="1"/>
        <v>288913.43999999994</v>
      </c>
    </row>
    <row r="26" spans="1:8" x14ac:dyDescent="0.2">
      <c r="A26" s="49">
        <v>3300</v>
      </c>
      <c r="B26" s="11" t="s">
        <v>86</v>
      </c>
      <c r="C26" s="15">
        <v>3213897.87</v>
      </c>
      <c r="D26" s="15">
        <v>1300000</v>
      </c>
      <c r="E26" s="15">
        <f t="shared" si="0"/>
        <v>4513897.87</v>
      </c>
      <c r="F26" s="15">
        <v>2394209.58</v>
      </c>
      <c r="G26" s="15">
        <v>2394209.58</v>
      </c>
      <c r="H26" s="15">
        <f t="shared" si="1"/>
        <v>2119688.29</v>
      </c>
    </row>
    <row r="27" spans="1:8" x14ac:dyDescent="0.2">
      <c r="A27" s="49">
        <v>3400</v>
      </c>
      <c r="B27" s="11" t="s">
        <v>87</v>
      </c>
      <c r="C27" s="15">
        <v>1505862.36</v>
      </c>
      <c r="D27" s="15">
        <v>100000</v>
      </c>
      <c r="E27" s="15">
        <f t="shared" si="0"/>
        <v>1605862.36</v>
      </c>
      <c r="F27" s="15">
        <v>1124213.8999999999</v>
      </c>
      <c r="G27" s="15">
        <v>1124213.8999999999</v>
      </c>
      <c r="H27" s="15">
        <f t="shared" si="1"/>
        <v>481648.4600000002</v>
      </c>
    </row>
    <row r="28" spans="1:8" x14ac:dyDescent="0.2">
      <c r="A28" s="49">
        <v>3500</v>
      </c>
      <c r="B28" s="11" t="s">
        <v>88</v>
      </c>
      <c r="C28" s="15">
        <v>2793979.64</v>
      </c>
      <c r="D28" s="15">
        <v>343000</v>
      </c>
      <c r="E28" s="15">
        <f t="shared" si="0"/>
        <v>3136979.64</v>
      </c>
      <c r="F28" s="15">
        <v>1969577.1</v>
      </c>
      <c r="G28" s="15">
        <v>1969577.1</v>
      </c>
      <c r="H28" s="15">
        <f t="shared" si="1"/>
        <v>1167402.54</v>
      </c>
    </row>
    <row r="29" spans="1:8" x14ac:dyDescent="0.2">
      <c r="A29" s="49">
        <v>3600</v>
      </c>
      <c r="B29" s="11" t="s">
        <v>89</v>
      </c>
      <c r="C29" s="15">
        <v>898072.95</v>
      </c>
      <c r="D29" s="15">
        <v>100000</v>
      </c>
      <c r="E29" s="15">
        <f t="shared" si="0"/>
        <v>998072.95</v>
      </c>
      <c r="F29" s="15">
        <v>592809.06000000006</v>
      </c>
      <c r="G29" s="15">
        <v>592809.06000000006</v>
      </c>
      <c r="H29" s="15">
        <f t="shared" si="1"/>
        <v>405263.8899999999</v>
      </c>
    </row>
    <row r="30" spans="1:8" x14ac:dyDescent="0.2">
      <c r="A30" s="49">
        <v>3700</v>
      </c>
      <c r="B30" s="11" t="s">
        <v>90</v>
      </c>
      <c r="C30" s="15">
        <v>182146.65</v>
      </c>
      <c r="D30" s="15">
        <v>0</v>
      </c>
      <c r="E30" s="15">
        <f t="shared" si="0"/>
        <v>182146.65</v>
      </c>
      <c r="F30" s="15">
        <v>18187.21</v>
      </c>
      <c r="G30" s="15">
        <v>18187.21</v>
      </c>
      <c r="H30" s="15">
        <f t="shared" si="1"/>
        <v>163959.44</v>
      </c>
    </row>
    <row r="31" spans="1:8" x14ac:dyDescent="0.2">
      <c r="A31" s="49">
        <v>3800</v>
      </c>
      <c r="B31" s="11" t="s">
        <v>91</v>
      </c>
      <c r="C31" s="15">
        <v>396272.32</v>
      </c>
      <c r="D31" s="15">
        <v>0</v>
      </c>
      <c r="E31" s="15">
        <f t="shared" si="0"/>
        <v>396272.32</v>
      </c>
      <c r="F31" s="15">
        <v>25458</v>
      </c>
      <c r="G31" s="15">
        <v>25458</v>
      </c>
      <c r="H31" s="15">
        <f t="shared" si="1"/>
        <v>370814.32</v>
      </c>
    </row>
    <row r="32" spans="1:8" x14ac:dyDescent="0.2">
      <c r="A32" s="49">
        <v>3900</v>
      </c>
      <c r="B32" s="11" t="s">
        <v>19</v>
      </c>
      <c r="C32" s="15">
        <v>10357488</v>
      </c>
      <c r="D32" s="15">
        <v>400000</v>
      </c>
      <c r="E32" s="15">
        <f t="shared" si="0"/>
        <v>10757488</v>
      </c>
      <c r="F32" s="15">
        <v>7036560.2300000004</v>
      </c>
      <c r="G32" s="15">
        <v>7036560.2300000004</v>
      </c>
      <c r="H32" s="15">
        <f t="shared" si="1"/>
        <v>3720927.7699999996</v>
      </c>
    </row>
    <row r="33" spans="1:8" x14ac:dyDescent="0.2">
      <c r="A33" s="48" t="s">
        <v>64</v>
      </c>
      <c r="B33" s="7"/>
      <c r="C33" s="15">
        <f>SUM(C34:C42)</f>
        <v>5000000</v>
      </c>
      <c r="D33" s="15">
        <f>SUM(D34:D42)</f>
        <v>0</v>
      </c>
      <c r="E33" s="15">
        <f t="shared" si="0"/>
        <v>5000000</v>
      </c>
      <c r="F33" s="15">
        <f>SUM(F34:F42)</f>
        <v>792873.46</v>
      </c>
      <c r="G33" s="15">
        <f>SUM(G34:G42)</f>
        <v>792873.46</v>
      </c>
      <c r="H33" s="15">
        <f t="shared" si="1"/>
        <v>4207126.54</v>
      </c>
    </row>
    <row r="34" spans="1:8" x14ac:dyDescent="0.2">
      <c r="A34" s="49">
        <v>4100</v>
      </c>
      <c r="B34" s="11" t="s">
        <v>92</v>
      </c>
      <c r="C34" s="15">
        <v>5000000</v>
      </c>
      <c r="D34" s="15">
        <v>0</v>
      </c>
      <c r="E34" s="15">
        <f t="shared" si="0"/>
        <v>5000000</v>
      </c>
      <c r="F34" s="15">
        <v>792873.46</v>
      </c>
      <c r="G34" s="15">
        <v>792873.46</v>
      </c>
      <c r="H34" s="15">
        <f t="shared" si="1"/>
        <v>4207126.54</v>
      </c>
    </row>
    <row r="35" spans="1:8" hidden="1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hidden="1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hidden="1" x14ac:dyDescent="0.2">
      <c r="A37" s="49">
        <v>4400</v>
      </c>
      <c r="B37" s="11" t="s">
        <v>95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hidden="1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hidden="1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hidden="1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hidden="1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hidden="1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3872579.1</v>
      </c>
      <c r="D43" s="15">
        <f>SUM(D44:D52)</f>
        <v>-10000</v>
      </c>
      <c r="E43" s="15">
        <f t="shared" si="0"/>
        <v>3862579.1</v>
      </c>
      <c r="F43" s="15">
        <f>SUM(F44:F52)</f>
        <v>2258301.4400000004</v>
      </c>
      <c r="G43" s="15">
        <f>SUM(G44:G52)</f>
        <v>2258301.4400000004</v>
      </c>
      <c r="H43" s="15">
        <f t="shared" si="1"/>
        <v>1604277.6599999997</v>
      </c>
    </row>
    <row r="44" spans="1:8" x14ac:dyDescent="0.2">
      <c r="A44" s="49">
        <v>5100</v>
      </c>
      <c r="B44" s="11" t="s">
        <v>99</v>
      </c>
      <c r="C44" s="15">
        <v>322309.90000000002</v>
      </c>
      <c r="D44" s="15">
        <v>50000</v>
      </c>
      <c r="E44" s="15">
        <f t="shared" si="0"/>
        <v>372309.9</v>
      </c>
      <c r="F44" s="15">
        <v>222063.35</v>
      </c>
      <c r="G44" s="15">
        <v>222063.35</v>
      </c>
      <c r="H44" s="15">
        <f t="shared" si="1"/>
        <v>150246.55000000002</v>
      </c>
    </row>
    <row r="45" spans="1:8" hidden="1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60304</v>
      </c>
      <c r="D46" s="15">
        <v>0</v>
      </c>
      <c r="E46" s="15">
        <f t="shared" si="0"/>
        <v>60304</v>
      </c>
      <c r="F46" s="15">
        <v>0</v>
      </c>
      <c r="G46" s="15">
        <v>0</v>
      </c>
      <c r="H46" s="15">
        <f t="shared" si="1"/>
        <v>60304</v>
      </c>
    </row>
    <row r="47" spans="1:8" x14ac:dyDescent="0.2">
      <c r="A47" s="49">
        <v>5400</v>
      </c>
      <c r="B47" s="11" t="s">
        <v>102</v>
      </c>
      <c r="C47" s="15">
        <v>900000</v>
      </c>
      <c r="D47" s="15">
        <v>0</v>
      </c>
      <c r="E47" s="15">
        <f t="shared" si="0"/>
        <v>900000</v>
      </c>
      <c r="F47" s="15">
        <v>856494.81</v>
      </c>
      <c r="G47" s="15">
        <v>856494.81</v>
      </c>
      <c r="H47" s="15">
        <f t="shared" si="1"/>
        <v>43505.189999999944</v>
      </c>
    </row>
    <row r="48" spans="1:8" hidden="1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1787894.3</v>
      </c>
      <c r="D49" s="15">
        <v>0</v>
      </c>
      <c r="E49" s="15">
        <f t="shared" si="0"/>
        <v>1787894.3</v>
      </c>
      <c r="F49" s="15">
        <v>1167523.28</v>
      </c>
      <c r="G49" s="15">
        <v>1167523.28</v>
      </c>
      <c r="H49" s="15">
        <f t="shared" si="1"/>
        <v>620371.02</v>
      </c>
    </row>
    <row r="50" spans="1:8" hidden="1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hidden="1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802070.9</v>
      </c>
      <c r="D52" s="15">
        <v>-60000</v>
      </c>
      <c r="E52" s="15">
        <f t="shared" si="0"/>
        <v>742070.9</v>
      </c>
      <c r="F52" s="15">
        <v>12220</v>
      </c>
      <c r="G52" s="15">
        <v>12220</v>
      </c>
      <c r="H52" s="15">
        <f t="shared" si="1"/>
        <v>729850.9</v>
      </c>
    </row>
    <row r="53" spans="1:8" x14ac:dyDescent="0.2">
      <c r="A53" s="48" t="s">
        <v>66</v>
      </c>
      <c r="B53" s="7"/>
      <c r="C53" s="15">
        <f>SUM(C54:C56)</f>
        <v>150131113.87</v>
      </c>
      <c r="D53" s="15">
        <f>SUM(D54:D56)</f>
        <v>-2070000</v>
      </c>
      <c r="E53" s="15">
        <f t="shared" si="0"/>
        <v>148061113.87</v>
      </c>
      <c r="F53" s="15">
        <f>SUM(F54:F56)</f>
        <v>20019557.800000001</v>
      </c>
      <c r="G53" s="15">
        <f>SUM(G54:G56)</f>
        <v>20019557.800000001</v>
      </c>
      <c r="H53" s="15">
        <f t="shared" si="1"/>
        <v>128041556.07000001</v>
      </c>
    </row>
    <row r="54" spans="1:8" x14ac:dyDescent="0.2">
      <c r="A54" s="49">
        <v>6100</v>
      </c>
      <c r="B54" s="11" t="s">
        <v>108</v>
      </c>
      <c r="C54" s="15">
        <v>144131113.87</v>
      </c>
      <c r="D54" s="15">
        <v>-4070000</v>
      </c>
      <c r="E54" s="15">
        <f t="shared" si="0"/>
        <v>140061113.87</v>
      </c>
      <c r="F54" s="15">
        <v>13968615.41</v>
      </c>
      <c r="G54" s="15">
        <v>13968615.41</v>
      </c>
      <c r="H54" s="15">
        <f t="shared" si="1"/>
        <v>126092498.46000001</v>
      </c>
    </row>
    <row r="55" spans="1:8" hidden="1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6000000</v>
      </c>
      <c r="D56" s="15">
        <v>2000000</v>
      </c>
      <c r="E56" s="15">
        <f t="shared" si="0"/>
        <v>8000000</v>
      </c>
      <c r="F56" s="15">
        <v>6050942.3899999997</v>
      </c>
      <c r="G56" s="15">
        <v>6050942.3899999997</v>
      </c>
      <c r="H56" s="15">
        <f t="shared" si="1"/>
        <v>1949057.6100000003</v>
      </c>
    </row>
    <row r="57" spans="1:8" hidden="1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hidden="1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hidden="1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hidden="1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hidden="1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hidden="1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hidden="1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hidden="1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hidden="1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hidden="1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hidden="1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hidden="1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hidden="1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hidden="1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hidden="1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hidden="1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>E72-F72</f>
        <v>0</v>
      </c>
    </row>
    <row r="73" spans="1:8" hidden="1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hidden="1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hidden="1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hidden="1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281570479</v>
      </c>
      <c r="D77" s="17">
        <f t="shared" si="4"/>
        <v>0</v>
      </c>
      <c r="E77" s="17">
        <f t="shared" si="4"/>
        <v>281570479</v>
      </c>
      <c r="F77" s="17">
        <f t="shared" si="4"/>
        <v>96676195.389999986</v>
      </c>
      <c r="G77" s="17">
        <f t="shared" si="4"/>
        <v>96676195.389999986</v>
      </c>
      <c r="H77" s="17">
        <f t="shared" si="4"/>
        <v>184894283.61000001</v>
      </c>
    </row>
    <row r="80" spans="1:8" x14ac:dyDescent="0.2">
      <c r="B80" s="52" t="s">
        <v>143</v>
      </c>
      <c r="C80" s="53"/>
      <c r="D80" s="54"/>
      <c r="E80" s="54"/>
      <c r="F80" s="54"/>
    </row>
    <row r="81" spans="2:6" x14ac:dyDescent="0.2">
      <c r="B81" s="55"/>
      <c r="C81" s="55"/>
      <c r="D81" s="54"/>
      <c r="E81" s="54"/>
      <c r="F81" s="54"/>
    </row>
    <row r="82" spans="2:6" x14ac:dyDescent="0.2">
      <c r="B82" s="56" t="s">
        <v>144</v>
      </c>
      <c r="C82" s="56" t="s">
        <v>144</v>
      </c>
      <c r="D82" s="54"/>
      <c r="E82" s="54"/>
      <c r="F82" s="54"/>
    </row>
    <row r="83" spans="2:6" ht="80.25" customHeight="1" x14ac:dyDescent="0.2">
      <c r="B83" s="57" t="s">
        <v>145</v>
      </c>
      <c r="C83" s="58" t="s">
        <v>146</v>
      </c>
      <c r="D83" s="54"/>
      <c r="E83" s="54"/>
      <c r="F83" s="54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2.5196850393700787" bottom="0.74803149606299213" header="0.31496062992125984" footer="0.31496062992125984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opLeftCell="C2" zoomScaleNormal="100" workbookViewId="0">
      <selection activeCell="G6" sqref="G6:G8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9" t="s">
        <v>129</v>
      </c>
      <c r="B1" s="60"/>
      <c r="C1" s="60"/>
      <c r="D1" s="60"/>
      <c r="E1" s="60"/>
      <c r="F1" s="60"/>
      <c r="G1" s="60"/>
      <c r="H1" s="61"/>
    </row>
    <row r="2" spans="1:8" x14ac:dyDescent="0.2">
      <c r="A2" s="64" t="s">
        <v>54</v>
      </c>
      <c r="B2" s="65"/>
      <c r="C2" s="59" t="s">
        <v>60</v>
      </c>
      <c r="D2" s="60"/>
      <c r="E2" s="60"/>
      <c r="F2" s="60"/>
      <c r="G2" s="61"/>
      <c r="H2" s="62" t="s">
        <v>59</v>
      </c>
    </row>
    <row r="3" spans="1:8" ht="24.95" customHeight="1" x14ac:dyDescent="0.2">
      <c r="A3" s="66"/>
      <c r="B3" s="67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3"/>
    </row>
    <row r="4" spans="1:8" x14ac:dyDescent="0.2">
      <c r="A4" s="68"/>
      <c r="B4" s="69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122566786.03</v>
      </c>
      <c r="D6" s="50">
        <v>2080000</v>
      </c>
      <c r="E6" s="50">
        <f>C6+D6</f>
        <v>124646786.03</v>
      </c>
      <c r="F6" s="50">
        <v>73605462.689999998</v>
      </c>
      <c r="G6" s="50">
        <v>73605462.689999998</v>
      </c>
      <c r="H6" s="50">
        <f>E6-F6</f>
        <v>51041323.340000004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159003692.97</v>
      </c>
      <c r="D8" s="50">
        <v>-2080000</v>
      </c>
      <c r="E8" s="50">
        <f>C8+D8</f>
        <v>156923692.97</v>
      </c>
      <c r="F8" s="50">
        <v>23070732.699999999</v>
      </c>
      <c r="G8" s="50">
        <v>23070732.699999999</v>
      </c>
      <c r="H8" s="50">
        <f>E8-F8</f>
        <v>133852960.27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281570479</v>
      </c>
      <c r="D16" s="17">
        <f>SUM(D6+D8+D10+D12+D14)</f>
        <v>0</v>
      </c>
      <c r="E16" s="17">
        <f>SUM(E6+E8+E10+E12+E14)</f>
        <v>281570479</v>
      </c>
      <c r="F16" s="17">
        <f t="shared" ref="F16:H16" si="0">SUM(F6+F8+F10+F12+F14)</f>
        <v>96676195.390000001</v>
      </c>
      <c r="G16" s="17">
        <f t="shared" si="0"/>
        <v>96676195.390000001</v>
      </c>
      <c r="H16" s="17">
        <f t="shared" si="0"/>
        <v>184894283.61000001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opLeftCell="C2" workbookViewId="0">
      <selection activeCell="G7" sqref="G7:G1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9" t="s">
        <v>139</v>
      </c>
      <c r="B1" s="60"/>
      <c r="C1" s="60"/>
      <c r="D1" s="60"/>
      <c r="E1" s="60"/>
      <c r="F1" s="60"/>
      <c r="G1" s="60"/>
      <c r="H1" s="61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4" t="s">
        <v>54</v>
      </c>
      <c r="B3" s="65"/>
      <c r="C3" s="59" t="s">
        <v>60</v>
      </c>
      <c r="D3" s="60"/>
      <c r="E3" s="60"/>
      <c r="F3" s="60"/>
      <c r="G3" s="61"/>
      <c r="H3" s="62" t="s">
        <v>59</v>
      </c>
    </row>
    <row r="4" spans="1:8" ht="24.95" customHeight="1" x14ac:dyDescent="0.2">
      <c r="A4" s="66"/>
      <c r="B4" s="67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3"/>
    </row>
    <row r="5" spans="1:8" x14ac:dyDescent="0.2">
      <c r="A5" s="68"/>
      <c r="B5" s="69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109970062.44</v>
      </c>
      <c r="D7" s="15">
        <v>0</v>
      </c>
      <c r="E7" s="15">
        <f>C7+D7</f>
        <v>109970062.44</v>
      </c>
      <c r="F7" s="15">
        <v>17952345.559999999</v>
      </c>
      <c r="G7" s="15">
        <v>17952345.559999999</v>
      </c>
      <c r="H7" s="15">
        <f>E7-F7</f>
        <v>92017716.879999995</v>
      </c>
    </row>
    <row r="8" spans="1:8" x14ac:dyDescent="0.2">
      <c r="A8" s="4" t="s">
        <v>131</v>
      </c>
      <c r="B8" s="22"/>
      <c r="C8" s="15">
        <v>8335267.0499999998</v>
      </c>
      <c r="D8" s="15">
        <v>0</v>
      </c>
      <c r="E8" s="15">
        <f t="shared" ref="E8:E13" si="0">C8+D8</f>
        <v>8335267.0499999998</v>
      </c>
      <c r="F8" s="15">
        <v>4861705.08</v>
      </c>
      <c r="G8" s="15">
        <v>4861705.08</v>
      </c>
      <c r="H8" s="15">
        <f t="shared" ref="H8:H13" si="1">E8-F8</f>
        <v>3473561.9699999997</v>
      </c>
    </row>
    <row r="9" spans="1:8" x14ac:dyDescent="0.2">
      <c r="A9" s="4" t="s">
        <v>132</v>
      </c>
      <c r="B9" s="22"/>
      <c r="C9" s="15">
        <v>43401063.689999998</v>
      </c>
      <c r="D9" s="15">
        <v>-2070000</v>
      </c>
      <c r="E9" s="15">
        <f t="shared" si="0"/>
        <v>41331063.689999998</v>
      </c>
      <c r="F9" s="15">
        <v>10695676.08</v>
      </c>
      <c r="G9" s="15">
        <v>10695676.08</v>
      </c>
      <c r="H9" s="15">
        <f t="shared" si="1"/>
        <v>30635387.609999999</v>
      </c>
    </row>
    <row r="10" spans="1:8" x14ac:dyDescent="0.2">
      <c r="A10" s="4" t="s">
        <v>133</v>
      </c>
      <c r="B10" s="22"/>
      <c r="C10" s="15">
        <v>37713511.07</v>
      </c>
      <c r="D10" s="15">
        <v>0</v>
      </c>
      <c r="E10" s="15">
        <f t="shared" si="0"/>
        <v>37713511.07</v>
      </c>
      <c r="F10" s="15">
        <v>23580376.02</v>
      </c>
      <c r="G10" s="15">
        <v>23580376.02</v>
      </c>
      <c r="H10" s="15">
        <f t="shared" si="1"/>
        <v>14133135.050000001</v>
      </c>
    </row>
    <row r="11" spans="1:8" x14ac:dyDescent="0.2">
      <c r="A11" s="4" t="s">
        <v>134</v>
      </c>
      <c r="B11" s="22"/>
      <c r="C11" s="15">
        <v>20310393.77</v>
      </c>
      <c r="D11" s="15">
        <v>0</v>
      </c>
      <c r="E11" s="15">
        <f t="shared" si="0"/>
        <v>20310393.77</v>
      </c>
      <c r="F11" s="15">
        <v>3037500.69</v>
      </c>
      <c r="G11" s="15">
        <v>3037500.69</v>
      </c>
      <c r="H11" s="15">
        <f t="shared" si="1"/>
        <v>17272893.079999998</v>
      </c>
    </row>
    <row r="12" spans="1:8" x14ac:dyDescent="0.2">
      <c r="A12" s="4" t="s">
        <v>135</v>
      </c>
      <c r="B12" s="22"/>
      <c r="C12" s="15">
        <v>29816549.989999998</v>
      </c>
      <c r="D12" s="15">
        <v>2070000</v>
      </c>
      <c r="E12" s="15">
        <f t="shared" si="0"/>
        <v>31886549.989999998</v>
      </c>
      <c r="F12" s="15">
        <v>19433783.969999999</v>
      </c>
      <c r="G12" s="15">
        <v>19433783.969999999</v>
      </c>
      <c r="H12" s="15">
        <f t="shared" si="1"/>
        <v>12452766.02</v>
      </c>
    </row>
    <row r="13" spans="1:8" x14ac:dyDescent="0.2">
      <c r="A13" s="4" t="s">
        <v>136</v>
      </c>
      <c r="B13" s="22"/>
      <c r="C13" s="15">
        <v>16759243.060000001</v>
      </c>
      <c r="D13" s="15">
        <v>0</v>
      </c>
      <c r="E13" s="15">
        <f t="shared" si="0"/>
        <v>16759243.060000001</v>
      </c>
      <c r="F13" s="15">
        <v>9042667.8900000006</v>
      </c>
      <c r="G13" s="15">
        <v>9042667.8900000006</v>
      </c>
      <c r="H13" s="15">
        <f t="shared" si="1"/>
        <v>7716575.1699999999</v>
      </c>
    </row>
    <row r="14" spans="1:8" x14ac:dyDescent="0.2">
      <c r="A14" s="4" t="s">
        <v>137</v>
      </c>
      <c r="B14" s="22"/>
      <c r="C14" s="15">
        <v>13546096.470000001</v>
      </c>
      <c r="D14" s="15">
        <v>0</v>
      </c>
      <c r="E14" s="15">
        <f t="shared" ref="E14" si="2">C14+D14</f>
        <v>13546096.470000001</v>
      </c>
      <c r="F14" s="15">
        <v>7163700.6600000001</v>
      </c>
      <c r="G14" s="15">
        <v>7163700.6600000001</v>
      </c>
      <c r="H14" s="15">
        <f t="shared" ref="H14" si="3">E14-F14</f>
        <v>6382395.8100000005</v>
      </c>
    </row>
    <row r="15" spans="1:8" x14ac:dyDescent="0.2">
      <c r="A15" s="4" t="s">
        <v>138</v>
      </c>
      <c r="B15" s="22"/>
      <c r="C15" s="15">
        <v>1718291.46</v>
      </c>
      <c r="D15" s="15">
        <v>0</v>
      </c>
      <c r="E15" s="15">
        <f t="shared" ref="E15" si="4">C15+D15</f>
        <v>1718291.46</v>
      </c>
      <c r="F15" s="15">
        <v>908439.44</v>
      </c>
      <c r="G15" s="15">
        <v>908439.44</v>
      </c>
      <c r="H15" s="15">
        <f t="shared" ref="H15" si="5">E15-F15</f>
        <v>809852.02</v>
      </c>
    </row>
    <row r="16" spans="1:8" x14ac:dyDescent="0.2">
      <c r="A16" s="4"/>
      <c r="B16" s="22"/>
      <c r="C16" s="15"/>
      <c r="D16" s="15"/>
      <c r="E16" s="15"/>
      <c r="F16" s="15"/>
      <c r="G16" s="15"/>
      <c r="H16" s="15"/>
    </row>
    <row r="17" spans="1:8" x14ac:dyDescent="0.2">
      <c r="A17" s="4"/>
      <c r="B17" s="25"/>
      <c r="C17" s="16"/>
      <c r="D17" s="16"/>
      <c r="E17" s="16"/>
      <c r="F17" s="16"/>
      <c r="G17" s="16"/>
      <c r="H17" s="16"/>
    </row>
    <row r="18" spans="1:8" x14ac:dyDescent="0.2">
      <c r="A18" s="26"/>
      <c r="B18" s="47" t="s">
        <v>53</v>
      </c>
      <c r="C18" s="23">
        <f t="shared" ref="C18:H18" si="6">SUM(C7:C17)</f>
        <v>281570479</v>
      </c>
      <c r="D18" s="23">
        <f t="shared" si="6"/>
        <v>0</v>
      </c>
      <c r="E18" s="23">
        <f t="shared" si="6"/>
        <v>281570479</v>
      </c>
      <c r="F18" s="23">
        <f t="shared" si="6"/>
        <v>96676195.389999986</v>
      </c>
      <c r="G18" s="23">
        <f t="shared" si="6"/>
        <v>96676195.389999986</v>
      </c>
      <c r="H18" s="23">
        <f t="shared" si="6"/>
        <v>184894283.60999998</v>
      </c>
    </row>
    <row r="21" spans="1:8" ht="45" customHeight="1" x14ac:dyDescent="0.2">
      <c r="A21" s="59" t="s">
        <v>140</v>
      </c>
      <c r="B21" s="60"/>
      <c r="C21" s="60"/>
      <c r="D21" s="60"/>
      <c r="E21" s="60"/>
      <c r="F21" s="60"/>
      <c r="G21" s="60"/>
      <c r="H21" s="61"/>
    </row>
    <row r="23" spans="1:8" x14ac:dyDescent="0.2">
      <c r="A23" s="64" t="s">
        <v>54</v>
      </c>
      <c r="B23" s="65"/>
      <c r="C23" s="59" t="s">
        <v>60</v>
      </c>
      <c r="D23" s="60"/>
      <c r="E23" s="60"/>
      <c r="F23" s="60"/>
      <c r="G23" s="61"/>
      <c r="H23" s="62" t="s">
        <v>59</v>
      </c>
    </row>
    <row r="24" spans="1:8" ht="22.5" x14ac:dyDescent="0.2">
      <c r="A24" s="66"/>
      <c r="B24" s="67"/>
      <c r="C24" s="9" t="s">
        <v>55</v>
      </c>
      <c r="D24" s="9" t="s">
        <v>125</v>
      </c>
      <c r="E24" s="9" t="s">
        <v>56</v>
      </c>
      <c r="F24" s="9" t="s">
        <v>57</v>
      </c>
      <c r="G24" s="9" t="s">
        <v>58</v>
      </c>
      <c r="H24" s="63"/>
    </row>
    <row r="25" spans="1:8" x14ac:dyDescent="0.2">
      <c r="A25" s="68"/>
      <c r="B25" s="69"/>
      <c r="C25" s="10">
        <v>1</v>
      </c>
      <c r="D25" s="10">
        <v>2</v>
      </c>
      <c r="E25" s="10" t="s">
        <v>126</v>
      </c>
      <c r="F25" s="10">
        <v>4</v>
      </c>
      <c r="G25" s="10">
        <v>5</v>
      </c>
      <c r="H25" s="10" t="s">
        <v>127</v>
      </c>
    </row>
    <row r="26" spans="1:8" x14ac:dyDescent="0.2">
      <c r="A26" s="28"/>
      <c r="B26" s="29"/>
      <c r="C26" s="33"/>
      <c r="D26" s="33"/>
      <c r="E26" s="33"/>
      <c r="F26" s="33"/>
      <c r="G26" s="33"/>
      <c r="H26" s="33"/>
    </row>
    <row r="27" spans="1:8" x14ac:dyDescent="0.2">
      <c r="A27" s="4" t="s">
        <v>8</v>
      </c>
      <c r="B27" s="2"/>
      <c r="C27" s="34">
        <v>0</v>
      </c>
      <c r="D27" s="34">
        <v>0</v>
      </c>
      <c r="E27" s="34">
        <f>C27+D27</f>
        <v>0</v>
      </c>
      <c r="F27" s="34">
        <v>0</v>
      </c>
      <c r="G27" s="34">
        <v>0</v>
      </c>
      <c r="H27" s="34">
        <f>E27-F27</f>
        <v>0</v>
      </c>
    </row>
    <row r="28" spans="1:8" x14ac:dyDescent="0.2">
      <c r="A28" s="4" t="s">
        <v>9</v>
      </c>
      <c r="B28" s="2"/>
      <c r="C28" s="34">
        <v>0</v>
      </c>
      <c r="D28" s="34">
        <v>0</v>
      </c>
      <c r="E28" s="34">
        <f t="shared" ref="E28:E30" si="7">C28+D28</f>
        <v>0</v>
      </c>
      <c r="F28" s="34">
        <v>0</v>
      </c>
      <c r="G28" s="34">
        <v>0</v>
      </c>
      <c r="H28" s="34">
        <f t="shared" ref="H28:H30" si="8">E28-F28</f>
        <v>0</v>
      </c>
    </row>
    <row r="29" spans="1:8" x14ac:dyDescent="0.2">
      <c r="A29" s="4" t="s">
        <v>10</v>
      </c>
      <c r="B29" s="2"/>
      <c r="C29" s="34">
        <v>0</v>
      </c>
      <c r="D29" s="34">
        <v>0</v>
      </c>
      <c r="E29" s="34">
        <f t="shared" si="7"/>
        <v>0</v>
      </c>
      <c r="F29" s="34">
        <v>0</v>
      </c>
      <c r="G29" s="34">
        <v>0</v>
      </c>
      <c r="H29" s="34">
        <f t="shared" si="8"/>
        <v>0</v>
      </c>
    </row>
    <row r="30" spans="1:8" x14ac:dyDescent="0.2">
      <c r="A30" s="4" t="s">
        <v>11</v>
      </c>
      <c r="B30" s="2"/>
      <c r="C30" s="34">
        <v>0</v>
      </c>
      <c r="D30" s="34">
        <v>0</v>
      </c>
      <c r="E30" s="34">
        <f t="shared" si="7"/>
        <v>0</v>
      </c>
      <c r="F30" s="34">
        <v>0</v>
      </c>
      <c r="G30" s="34">
        <v>0</v>
      </c>
      <c r="H30" s="34">
        <f t="shared" si="8"/>
        <v>0</v>
      </c>
    </row>
    <row r="31" spans="1:8" x14ac:dyDescent="0.2">
      <c r="A31" s="4"/>
      <c r="B31" s="2"/>
      <c r="C31" s="35"/>
      <c r="D31" s="35"/>
      <c r="E31" s="35"/>
      <c r="F31" s="35"/>
      <c r="G31" s="35"/>
      <c r="H31" s="35"/>
    </row>
    <row r="32" spans="1:8" x14ac:dyDescent="0.2">
      <c r="A32" s="26"/>
      <c r="B32" s="47" t="s">
        <v>53</v>
      </c>
      <c r="C32" s="23">
        <f>SUM(C27:C31)</f>
        <v>0</v>
      </c>
      <c r="D32" s="23">
        <f>SUM(D27:D31)</f>
        <v>0</v>
      </c>
      <c r="E32" s="23">
        <f>SUM(E27:E30)</f>
        <v>0</v>
      </c>
      <c r="F32" s="23">
        <f>SUM(F27:F30)</f>
        <v>0</v>
      </c>
      <c r="G32" s="23">
        <f>SUM(G27:G30)</f>
        <v>0</v>
      </c>
      <c r="H32" s="23">
        <f>SUM(H27:H30)</f>
        <v>0</v>
      </c>
    </row>
    <row r="35" spans="1:8" ht="45" customHeight="1" x14ac:dyDescent="0.2">
      <c r="A35" s="59" t="s">
        <v>141</v>
      </c>
      <c r="B35" s="60"/>
      <c r="C35" s="60"/>
      <c r="D35" s="60"/>
      <c r="E35" s="60"/>
      <c r="F35" s="60"/>
      <c r="G35" s="60"/>
      <c r="H35" s="61"/>
    </row>
    <row r="36" spans="1:8" x14ac:dyDescent="0.2">
      <c r="A36" s="64" t="s">
        <v>54</v>
      </c>
      <c r="B36" s="65"/>
      <c r="C36" s="59" t="s">
        <v>60</v>
      </c>
      <c r="D36" s="60"/>
      <c r="E36" s="60"/>
      <c r="F36" s="60"/>
      <c r="G36" s="61"/>
      <c r="H36" s="62" t="s">
        <v>59</v>
      </c>
    </row>
    <row r="37" spans="1:8" ht="22.5" x14ac:dyDescent="0.2">
      <c r="A37" s="66"/>
      <c r="B37" s="67"/>
      <c r="C37" s="9" t="s">
        <v>55</v>
      </c>
      <c r="D37" s="9" t="s">
        <v>125</v>
      </c>
      <c r="E37" s="9" t="s">
        <v>56</v>
      </c>
      <c r="F37" s="9" t="s">
        <v>57</v>
      </c>
      <c r="G37" s="9" t="s">
        <v>58</v>
      </c>
      <c r="H37" s="63"/>
    </row>
    <row r="38" spans="1:8" x14ac:dyDescent="0.2">
      <c r="A38" s="68"/>
      <c r="B38" s="69"/>
      <c r="C38" s="10">
        <v>1</v>
      </c>
      <c r="D38" s="10">
        <v>2</v>
      </c>
      <c r="E38" s="10" t="s">
        <v>126</v>
      </c>
      <c r="F38" s="10">
        <v>4</v>
      </c>
      <c r="G38" s="10">
        <v>5</v>
      </c>
      <c r="H38" s="10" t="s">
        <v>127</v>
      </c>
    </row>
    <row r="39" spans="1:8" x14ac:dyDescent="0.2">
      <c r="A39" s="28"/>
      <c r="B39" s="29"/>
      <c r="C39" s="33"/>
      <c r="D39" s="33"/>
      <c r="E39" s="33"/>
      <c r="F39" s="33"/>
      <c r="G39" s="33"/>
      <c r="H39" s="33"/>
    </row>
    <row r="40" spans="1:8" ht="22.5" x14ac:dyDescent="0.2">
      <c r="A40" s="4"/>
      <c r="B40" s="31" t="s">
        <v>13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x14ac:dyDescent="0.2">
      <c r="A42" s="4"/>
      <c r="B42" s="31" t="s">
        <v>12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14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26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27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2.5" x14ac:dyDescent="0.2">
      <c r="A50" s="4"/>
      <c r="B50" s="31" t="s">
        <v>34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x14ac:dyDescent="0.2">
      <c r="A52" s="4"/>
      <c r="B52" s="31" t="s">
        <v>15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30"/>
      <c r="B53" s="32"/>
      <c r="C53" s="35"/>
      <c r="D53" s="35"/>
      <c r="E53" s="35"/>
      <c r="F53" s="35"/>
      <c r="G53" s="35"/>
      <c r="H53" s="35"/>
    </row>
    <row r="54" spans="1:8" x14ac:dyDescent="0.2">
      <c r="A54" s="26"/>
      <c r="B54" s="47" t="s">
        <v>53</v>
      </c>
      <c r="C54" s="23">
        <f t="shared" ref="C54:H54" si="9">SUM(C40:C52)</f>
        <v>0</v>
      </c>
      <c r="D54" s="23">
        <f t="shared" si="9"/>
        <v>0</v>
      </c>
      <c r="E54" s="23">
        <f t="shared" si="9"/>
        <v>0</v>
      </c>
      <c r="F54" s="23">
        <f t="shared" si="9"/>
        <v>0</v>
      </c>
      <c r="G54" s="23">
        <f t="shared" si="9"/>
        <v>0</v>
      </c>
      <c r="H54" s="23">
        <f t="shared" si="9"/>
        <v>0</v>
      </c>
    </row>
  </sheetData>
  <sheetProtection formatCells="0" formatColumns="0" formatRows="0" insertRows="0" deleteRows="0" autoFilter="0"/>
  <mergeCells count="12">
    <mergeCell ref="A1:H1"/>
    <mergeCell ref="A3:B5"/>
    <mergeCell ref="A21:H21"/>
    <mergeCell ref="A23:B25"/>
    <mergeCell ref="C3:G3"/>
    <mergeCell ref="H3:H4"/>
    <mergeCell ref="A35:H35"/>
    <mergeCell ref="A36:B38"/>
    <mergeCell ref="C36:G36"/>
    <mergeCell ref="H36:H37"/>
    <mergeCell ref="C23:G23"/>
    <mergeCell ref="H23:H2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opLeftCell="C34" workbookViewId="0">
      <selection activeCell="G16" sqref="G16:G18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9" t="s">
        <v>142</v>
      </c>
      <c r="B1" s="60"/>
      <c r="C1" s="60"/>
      <c r="D1" s="60"/>
      <c r="E1" s="60"/>
      <c r="F1" s="60"/>
      <c r="G1" s="60"/>
      <c r="H1" s="61"/>
    </row>
    <row r="2" spans="1:8" x14ac:dyDescent="0.2">
      <c r="A2" s="64" t="s">
        <v>54</v>
      </c>
      <c r="B2" s="65"/>
      <c r="C2" s="59" t="s">
        <v>60</v>
      </c>
      <c r="D2" s="60"/>
      <c r="E2" s="60"/>
      <c r="F2" s="60"/>
      <c r="G2" s="61"/>
      <c r="H2" s="62" t="s">
        <v>59</v>
      </c>
    </row>
    <row r="3" spans="1:8" ht="24.95" customHeight="1" x14ac:dyDescent="0.2">
      <c r="A3" s="66"/>
      <c r="B3" s="67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3"/>
    </row>
    <row r="4" spans="1:8" x14ac:dyDescent="0.2">
      <c r="A4" s="68"/>
      <c r="B4" s="69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281570479</v>
      </c>
      <c r="D16" s="15">
        <f t="shared" si="3"/>
        <v>0</v>
      </c>
      <c r="E16" s="15">
        <f t="shared" si="3"/>
        <v>281570479</v>
      </c>
      <c r="F16" s="15">
        <f t="shared" si="3"/>
        <v>96676195.390000001</v>
      </c>
      <c r="G16" s="15">
        <f t="shared" ref="G16" si="4">SUM(G17:G23)</f>
        <v>96676195.390000001</v>
      </c>
      <c r="H16" s="15">
        <f t="shared" si="3"/>
        <v>184894283.61000001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5">E17-F17</f>
        <v>0</v>
      </c>
    </row>
    <row r="18" spans="1:8" x14ac:dyDescent="0.2">
      <c r="A18" s="38"/>
      <c r="B18" s="42" t="s">
        <v>28</v>
      </c>
      <c r="C18" s="15">
        <v>281570479</v>
      </c>
      <c r="D18" s="15">
        <v>0</v>
      </c>
      <c r="E18" s="15">
        <f t="shared" ref="E18:E23" si="6">C18+D18</f>
        <v>281570479</v>
      </c>
      <c r="F18" s="15">
        <v>96676195.390000001</v>
      </c>
      <c r="G18" s="15">
        <v>96676195.390000001</v>
      </c>
      <c r="H18" s="15">
        <f t="shared" si="5"/>
        <v>184894283.61000001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6"/>
        <v>0</v>
      </c>
      <c r="F19" s="15">
        <v>0</v>
      </c>
      <c r="G19" s="15">
        <v>0</v>
      </c>
      <c r="H19" s="15">
        <f t="shared" si="5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6"/>
        <v>0</v>
      </c>
      <c r="F20" s="15">
        <v>0</v>
      </c>
      <c r="G20" s="15">
        <v>0</v>
      </c>
      <c r="H20" s="15">
        <f t="shared" si="5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6"/>
        <v>0</v>
      </c>
      <c r="F21" s="15">
        <v>0</v>
      </c>
      <c r="G21" s="15">
        <v>0</v>
      </c>
      <c r="H21" s="15">
        <f t="shared" si="5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6"/>
        <v>0</v>
      </c>
      <c r="F22" s="15">
        <v>0</v>
      </c>
      <c r="G22" s="15">
        <v>0</v>
      </c>
      <c r="H22" s="15">
        <f t="shared" si="5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6"/>
        <v>0</v>
      </c>
      <c r="F23" s="15">
        <v>0</v>
      </c>
      <c r="G23" s="15">
        <v>0</v>
      </c>
      <c r="H23" s="15">
        <f t="shared" si="5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7">SUM(C26:C34)</f>
        <v>0</v>
      </c>
      <c r="D25" s="15">
        <f t="shared" si="7"/>
        <v>0</v>
      </c>
      <c r="E25" s="15">
        <f t="shared" si="7"/>
        <v>0</v>
      </c>
      <c r="F25" s="15">
        <f t="shared" si="7"/>
        <v>0</v>
      </c>
      <c r="G25" s="15">
        <f t="shared" si="7"/>
        <v>0</v>
      </c>
      <c r="H25" s="15">
        <f t="shared" si="7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8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9">C27+D27</f>
        <v>0</v>
      </c>
      <c r="F27" s="15">
        <v>0</v>
      </c>
      <c r="G27" s="15">
        <v>0</v>
      </c>
      <c r="H27" s="15">
        <f t="shared" si="8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9"/>
        <v>0</v>
      </c>
      <c r="F28" s="15">
        <v>0</v>
      </c>
      <c r="G28" s="15">
        <v>0</v>
      </c>
      <c r="H28" s="15">
        <f t="shared" si="8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9"/>
        <v>0</v>
      </c>
      <c r="F29" s="15">
        <v>0</v>
      </c>
      <c r="G29" s="15">
        <v>0</v>
      </c>
      <c r="H29" s="15">
        <f t="shared" si="8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9"/>
        <v>0</v>
      </c>
      <c r="F30" s="15">
        <v>0</v>
      </c>
      <c r="G30" s="15">
        <v>0</v>
      </c>
      <c r="H30" s="15">
        <f t="shared" si="8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9"/>
        <v>0</v>
      </c>
      <c r="F31" s="15">
        <v>0</v>
      </c>
      <c r="G31" s="15">
        <v>0</v>
      </c>
      <c r="H31" s="15">
        <f t="shared" si="8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9"/>
        <v>0</v>
      </c>
      <c r="F32" s="15">
        <v>0</v>
      </c>
      <c r="G32" s="15">
        <v>0</v>
      </c>
      <c r="H32" s="15">
        <f t="shared" si="8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9"/>
        <v>0</v>
      </c>
      <c r="F33" s="15">
        <v>0</v>
      </c>
      <c r="G33" s="15">
        <v>0</v>
      </c>
      <c r="H33" s="15">
        <f t="shared" si="8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9"/>
        <v>0</v>
      </c>
      <c r="F34" s="15">
        <v>0</v>
      </c>
      <c r="G34" s="15">
        <v>0</v>
      </c>
      <c r="H34" s="15">
        <f t="shared" si="8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10">SUM(C37:C40)</f>
        <v>0</v>
      </c>
      <c r="D36" s="15">
        <f t="shared" si="10"/>
        <v>0</v>
      </c>
      <c r="E36" s="15">
        <f t="shared" si="10"/>
        <v>0</v>
      </c>
      <c r="F36" s="15">
        <f t="shared" si="10"/>
        <v>0</v>
      </c>
      <c r="G36" s="15">
        <f t="shared" si="10"/>
        <v>0</v>
      </c>
      <c r="H36" s="15">
        <f t="shared" si="10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1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2">C38+D38</f>
        <v>0</v>
      </c>
      <c r="F38" s="15">
        <v>0</v>
      </c>
      <c r="G38" s="15">
        <v>0</v>
      </c>
      <c r="H38" s="15">
        <f t="shared" si="11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2"/>
        <v>0</v>
      </c>
      <c r="F39" s="15">
        <v>0</v>
      </c>
      <c r="G39" s="15">
        <v>0</v>
      </c>
      <c r="H39" s="15">
        <f t="shared" si="11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2"/>
        <v>0</v>
      </c>
      <c r="F40" s="15">
        <v>0</v>
      </c>
      <c r="G40" s="15">
        <v>0</v>
      </c>
      <c r="H40" s="15">
        <f t="shared" si="11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3">SUM(C36+C25+C16+C6)</f>
        <v>281570479</v>
      </c>
      <c r="D42" s="23">
        <f t="shared" si="13"/>
        <v>0</v>
      </c>
      <c r="E42" s="23">
        <f t="shared" si="13"/>
        <v>281570479</v>
      </c>
      <c r="F42" s="23">
        <f t="shared" si="13"/>
        <v>96676195.390000001</v>
      </c>
      <c r="G42" s="23">
        <f t="shared" si="13"/>
        <v>96676195.390000001</v>
      </c>
      <c r="H42" s="23">
        <f t="shared" si="13"/>
        <v>184894283.61000001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2020-10-27T20:52:54Z</cp:lastPrinted>
  <dcterms:created xsi:type="dcterms:W3CDTF">2014-02-10T03:37:14Z</dcterms:created>
  <dcterms:modified xsi:type="dcterms:W3CDTF">2020-10-27T20:52:59Z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