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4T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69" i="6" l="1"/>
  <c r="G65" i="6"/>
  <c r="G57" i="6"/>
  <c r="G53" i="6"/>
  <c r="G43" i="6"/>
  <c r="G33" i="6"/>
  <c r="G23" i="6"/>
  <c r="G13" i="6"/>
  <c r="G5" i="6"/>
  <c r="G16" i="8"/>
  <c r="G18" i="4"/>
  <c r="G36" i="5"/>
  <c r="G42" i="5" s="1"/>
  <c r="G25" i="5"/>
  <c r="G16" i="5"/>
  <c r="E15" i="4"/>
  <c r="H15" i="4" s="1"/>
  <c r="E14" i="4"/>
  <c r="H14" i="4" s="1"/>
  <c r="G77" i="6" l="1"/>
  <c r="G54" i="4"/>
  <c r="F54" i="4"/>
  <c r="D54" i="4"/>
  <c r="H48" i="4"/>
  <c r="H40" i="4"/>
  <c r="E52" i="4"/>
  <c r="H52" i="4" s="1"/>
  <c r="E50" i="4"/>
  <c r="H50" i="4" s="1"/>
  <c r="E48" i="4"/>
  <c r="E46" i="4"/>
  <c r="H46" i="4" s="1"/>
  <c r="E44" i="4"/>
  <c r="H44" i="4" s="1"/>
  <c r="E42" i="4"/>
  <c r="H42" i="4" s="1"/>
  <c r="E40" i="4"/>
  <c r="C54" i="4"/>
  <c r="G32" i="4"/>
  <c r="F32" i="4"/>
  <c r="H30" i="4"/>
  <c r="E30" i="4"/>
  <c r="E29" i="4"/>
  <c r="H29" i="4" s="1"/>
  <c r="E28" i="4"/>
  <c r="H28" i="4" s="1"/>
  <c r="E27" i="4"/>
  <c r="E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F18" i="4"/>
  <c r="D18" i="4"/>
  <c r="C18" i="4"/>
  <c r="H54" i="4" l="1"/>
  <c r="E54" i="4"/>
  <c r="H27" i="4"/>
  <c r="H32" i="4" s="1"/>
  <c r="H18" i="4"/>
  <c r="E18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62" i="6"/>
  <c r="H54" i="6"/>
  <c r="H42" i="6"/>
  <c r="H34" i="6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C53" i="6"/>
  <c r="C43" i="6"/>
  <c r="C33" i="6"/>
  <c r="C23" i="6"/>
  <c r="C13" i="6"/>
  <c r="C5" i="6"/>
  <c r="E33" i="6" l="1"/>
  <c r="H33" i="6" s="1"/>
  <c r="H57" i="6"/>
  <c r="E65" i="6"/>
  <c r="H65" i="6" s="1"/>
  <c r="C42" i="5"/>
  <c r="E16" i="8"/>
  <c r="E53" i="6"/>
  <c r="H53" i="6" s="1"/>
  <c r="E43" i="6"/>
  <c r="H43" i="6" s="1"/>
  <c r="E23" i="6"/>
  <c r="H23" i="6" s="1"/>
  <c r="F77" i="6"/>
  <c r="E13" i="6"/>
  <c r="H13" i="6" s="1"/>
  <c r="H25" i="5"/>
  <c r="H16" i="5"/>
  <c r="E36" i="5"/>
  <c r="H38" i="5"/>
  <c r="H36" i="5" s="1"/>
  <c r="H42" i="5" s="1"/>
  <c r="C77" i="6"/>
  <c r="H6" i="8"/>
  <c r="H16" i="8" s="1"/>
  <c r="E6" i="5"/>
  <c r="H13" i="5"/>
  <c r="H6" i="5" s="1"/>
  <c r="D77" i="6"/>
  <c r="E5" i="6"/>
  <c r="D42" i="5"/>
  <c r="F42" i="5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<sst xmlns="http://schemas.openxmlformats.org/spreadsheetml/2006/main" count="206" uniqueCount="147">
  <si>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</si>
  <si>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</si>
  <si>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</si>
  <si>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</si>
  <si>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</si>
  <si>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</si>
  <si>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</si>
  <si>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</si>
  <si>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</si>
  <si>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</si>
  <si>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</si>
  <si>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</si>
  <si>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</si>
  <si>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</si>
  <si>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</si>
  <si>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</si>
  <si>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</si>
  <si>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</si>
  <si>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</si>
  <si>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</si>
  <si>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</si>
  <si>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</si>
  <si>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</si>
  <si>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</si>
  <si>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</si>
  <si>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</si>
  <si>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</si>
  <si>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</si>
  <si>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</si>
  <si>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</si>
  <si>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</si>
  <si>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</si>
  <si>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</si>
  <si>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</si>
  <si>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</si>
  <si>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</si>
  <si>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</si>
  <si>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</si>
  <si>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</si>
  <si>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</si>
  <si>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</si>
  <si>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</si>
  <si>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</si>
  <si>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</si>
  <si>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</si>
  <si>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</si>
  <si>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</si>
  <si>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</si>
  <si>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</si>
  <si>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</si>
  <si>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</si>
  <si>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</si>
  <si>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</si>
  <si>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</si>
  <si>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</si>
  <si>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</si>
  <si>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</si>
  <si>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</si>
  <si>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</si>
  <si>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</si>
  <si>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</si>
  <si>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</si>
  <si>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</si>
  <si>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</si>
  <si>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</si>
  <si>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</si>
  <si>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</si>
  <si>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</si>
  <si>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</si>
  <si>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</si>
  <si>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</si>
  <si>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</si>
  <si>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</si>
  <si>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</si>
  <si>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</si>
  <si>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</si>
  <si>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</si>
  <si>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</si>
  <si>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</si>
  <si>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</si>
  <si>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</si>
  <si>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</si>
  <si>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</si>
  <si>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</si>
  <si>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</si>
  <si>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</si>
  <si>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</si>
  <si>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</si>
  <si>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</si>
  <si>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</si>
  <si>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</si>
  <si>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</si>
  <si>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</si>
  <si>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</si>
  <si>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</si>
  <si>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</si>
  <si>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</si>
  <si>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</si>
  <si>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</si>
  <si>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</si>
  <si>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</si>
  <si>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</si>
  <si>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</si>
  <si>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</si>
  <si>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</si>
  <si>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</si>
  <si>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</si>
  <si>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</si>
  <si>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</si>
  <si>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</si>
  <si>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</si>
  <si>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</si>
  <si>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</si>
  <si>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</si>
  <si>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</si>
  <si>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</si>
  <si>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</si>
  <si>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</si>
  <si>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</si>
  <si>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</si>
  <si>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</si>
  <si>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</si>
  <si>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</si>
  <si>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</si>
  <si>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</si>
  <si>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</si>
  <si>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</si>
  <si>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</si>
  <si>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SAN MIGUEL DE ALLENDE, GTO. 
ESTADO ANALÍTICO DEL EJERCICIO DEL PRESUPUESTO DE EGRESOS
CLASIFICACIÓN POR OBJETO DEL GASTO (CAPÍTULO Y CONCEPTO)
DEL 1 ENERO AL 31 DE DICIEMBRE DEL 2020</t>
  </si>
  <si>
    <t>SISTEMA DE AGUA POTABLE Y ALCANTARILLADO SAN MIGUEL DE ALLENDE, GTO. 
ESTADO ANALÍTICO DEL EJERCICIO DEL PRESUPUESTO DE EGRESOS
CLASIFICACION ECÓNOMICA (POR TIPO DE GASTO)
DEL 1 ENERO AL 31 DE DICIEMBRE DEL 2020</t>
  </si>
  <si>
    <t>CONSEJO DIRECTIVO, CONTRALORIA INTERNA</t>
  </si>
  <si>
    <t>DIRECCION GENERAL, COMUNICACIÓN SOCIAL,</t>
  </si>
  <si>
    <t>PROYECTOS Y CONSTRUCCION</t>
  </si>
  <si>
    <t>OPERACIÓN</t>
  </si>
  <si>
    <t>APOYO RURAL</t>
  </si>
  <si>
    <t>ADMINISTRACION</t>
  </si>
  <si>
    <t>CALIDAD DEL AGUA</t>
  </si>
  <si>
    <t>COMERCIALIZACION</t>
  </si>
  <si>
    <t>DIRECCION DE PROYECTOS</t>
  </si>
  <si>
    <t>SISTEMA DE AGUA POTABLE Y ALCANTARILLADO SAN MIGUEL DE ALLENDE, GTO. 
ESTADO ANALÍTICO DEL EJERCICIO DEL PRESUPUESTO DE EGRESOS
CLASIFICACIÓN ADMINISTRATIVA
DEL 1 ENERO AL 31 DE DICIEMBRE DEL 2020</t>
  </si>
  <si>
    <t>Gobierno (Federal/Estatal/Municipal) de SISTEMA DE AGUA POTABLE Y ALCANTARILLADO SAN MIGUEL DE ALLENDE, GTO. 
Estado Analítico del Ejercicio del Presupuesto de Egresos
Clasificación Administrativa
DEL 1 ENERO AL 31 DE DICIEMBRE DEL 2020</t>
  </si>
  <si>
    <t>Sector Paraestatal del Gobierno (Federal/Estatal/Municipal) de SISTEMA DE AGUA POTABLE Y ALCANTARILLADO SAN MIGUEL DE ALLENDE, GTO. 
Estado Analítico del Ejercicio del Presupuesto de Egresos
Clasificación Administrativa
DEL 1 ENERO AL 31 DE DICIEMBRE DEL 2020</t>
  </si>
  <si>
    <t>SISTEMA DE AGUA POTABLE Y ALCANTARILLADO SAN MIGUEL DE ALLENDE, GTO. 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</si>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</sst>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topLeftCell="A7" workbookViewId="0">
      <selection activeCell="D83" sqref="D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128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58512122.450000003</v>
      </c>
      <c r="D5" s="14">
        <f>SUM(D6:D12)</f>
        <v>0</v>
      </c>
      <c r="E5" s="14">
        <f>C5+D5</f>
        <v>58512122.450000003</v>
      </c>
      <c r="F5" s="14">
        <f>SUM(F6:F12)</f>
        <v>53340692.260000005</v>
      </c>
      <c r="G5" s="14">
        <f>SUM(G6:G12)</f>
        <v>53340692.260000005</v>
      </c>
      <c r="H5" s="14">
        <f>E5-F5</f>
        <v>5171430.1899999976</v>
      </c>
    </row>
    <row r="6" spans="1:8" x14ac:dyDescent="0.2">
      <c r="A6" s="49">
        <v>1100</v>
      </c>
      <c r="B6" s="11" t="s">
        <v>70</v>
      </c>
      <c r="C6" s="15">
        <v>34335422.579999998</v>
      </c>
      <c r="D6" s="15">
        <v>0</v>
      </c>
      <c r="E6" s="15">
        <f t="shared" ref="E6:E69" si="0">C6+D6</f>
        <v>34335422.579999998</v>
      </c>
      <c r="F6" s="15">
        <v>33492770.82</v>
      </c>
      <c r="G6" s="15">
        <v>33492770.82</v>
      </c>
      <c r="H6" s="15">
        <f t="shared" ref="H6:H69" si="1">E6-F6</f>
        <v>842651.75999999791</v>
      </c>
    </row>
    <row r="7" spans="1:8" x14ac:dyDescent="0.2">
      <c r="A7" s="49">
        <v>1200</v>
      </c>
      <c r="B7" s="11" t="s">
        <v>71</v>
      </c>
      <c r="C7" s="15">
        <v>600000</v>
      </c>
      <c r="D7" s="15">
        <v>0</v>
      </c>
      <c r="E7" s="15">
        <f t="shared" si="0"/>
        <v>600000</v>
      </c>
      <c r="F7" s="15">
        <v>595288.81999999995</v>
      </c>
      <c r="G7" s="15">
        <v>595288.81999999995</v>
      </c>
      <c r="H7" s="15">
        <f t="shared" si="1"/>
        <v>4711.1800000000512</v>
      </c>
    </row>
    <row r="8" spans="1:8" x14ac:dyDescent="0.2">
      <c r="A8" s="49">
        <v>1300</v>
      </c>
      <c r="B8" s="11" t="s">
        <v>72</v>
      </c>
      <c r="C8" s="15">
        <v>5289568.3499999996</v>
      </c>
      <c r="D8" s="15">
        <v>0</v>
      </c>
      <c r="E8" s="15">
        <f t="shared" si="0"/>
        <v>5289568.3499999996</v>
      </c>
      <c r="F8" s="15">
        <v>4367764.99</v>
      </c>
      <c r="G8" s="15">
        <v>4367764.99</v>
      </c>
      <c r="H8" s="15">
        <f t="shared" si="1"/>
        <v>921803.3599999994</v>
      </c>
    </row>
    <row r="9" spans="1:8" x14ac:dyDescent="0.2">
      <c r="A9" s="49">
        <v>1400</v>
      </c>
      <c r="B9" s="11" t="s">
        <v>35</v>
      </c>
      <c r="C9" s="15">
        <v>9199999.9600000009</v>
      </c>
      <c r="D9" s="15">
        <v>0</v>
      </c>
      <c r="E9" s="15">
        <f t="shared" si="0"/>
        <v>9199999.9600000009</v>
      </c>
      <c r="F9" s="15">
        <v>6539075.4299999997</v>
      </c>
      <c r="G9" s="15">
        <v>6539075.4299999997</v>
      </c>
      <c r="H9" s="15">
        <f t="shared" si="1"/>
        <v>2660924.5300000012</v>
      </c>
    </row>
    <row r="10" spans="1:8" x14ac:dyDescent="0.2">
      <c r="A10" s="49">
        <v>1500</v>
      </c>
      <c r="B10" s="11" t="s">
        <v>73</v>
      </c>
      <c r="C10" s="15">
        <v>9087131.5600000005</v>
      </c>
      <c r="D10" s="15">
        <v>0</v>
      </c>
      <c r="E10" s="15">
        <f t="shared" si="0"/>
        <v>9087131.5600000005</v>
      </c>
      <c r="F10" s="15">
        <v>8345792.2000000002</v>
      </c>
      <c r="G10" s="15">
        <v>8345792.2000000002</v>
      </c>
      <c r="H10" s="15">
        <f t="shared" si="1"/>
        <v>741339.36000000034</v>
      </c>
    </row>
    <row r="11" spans="1:8" hidden="1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idden="1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14370082.640000001</v>
      </c>
      <c r="D13" s="15">
        <f>SUM(D14:D22)</f>
        <v>24000</v>
      </c>
      <c r="E13" s="15">
        <f t="shared" si="0"/>
        <v>14394082.640000001</v>
      </c>
      <c r="F13" s="15">
        <f>SUM(F14:F22)</f>
        <v>11923129.73</v>
      </c>
      <c r="G13" s="15">
        <f>SUM(G14:G22)</f>
        <v>11923129.73</v>
      </c>
      <c r="H13" s="15">
        <f t="shared" si="1"/>
        <v>2470952.91</v>
      </c>
    </row>
    <row r="14" spans="1:8" x14ac:dyDescent="0.2">
      <c r="A14" s="49">
        <v>2100</v>
      </c>
      <c r="B14" s="11" t="s">
        <v>75</v>
      </c>
      <c r="C14" s="15">
        <v>1172900.2</v>
      </c>
      <c r="D14" s="15">
        <v>20000</v>
      </c>
      <c r="E14" s="15">
        <f t="shared" si="0"/>
        <v>1192900.2</v>
      </c>
      <c r="F14" s="15">
        <v>1071927.08</v>
      </c>
      <c r="G14" s="15">
        <v>1071927.08</v>
      </c>
      <c r="H14" s="15">
        <f t="shared" si="1"/>
        <v>120973.11999999988</v>
      </c>
    </row>
    <row r="15" spans="1:8" x14ac:dyDescent="0.2">
      <c r="A15" s="49">
        <v>2200</v>
      </c>
      <c r="B15" s="11" t="s">
        <v>76</v>
      </c>
      <c r="C15" s="15">
        <v>149023.82</v>
      </c>
      <c r="D15" s="15">
        <v>0</v>
      </c>
      <c r="E15" s="15">
        <f t="shared" si="0"/>
        <v>149023.82</v>
      </c>
      <c r="F15" s="15">
        <v>112648.17</v>
      </c>
      <c r="G15" s="15">
        <v>112648.17</v>
      </c>
      <c r="H15" s="15">
        <f t="shared" si="1"/>
        <v>36375.650000000009</v>
      </c>
    </row>
    <row r="16" spans="1:8" hidden="1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4322117.6399999997</v>
      </c>
      <c r="D17" s="15">
        <v>-33000</v>
      </c>
      <c r="E17" s="15">
        <f t="shared" si="0"/>
        <v>4289117.6399999997</v>
      </c>
      <c r="F17" s="15">
        <v>3565161.72</v>
      </c>
      <c r="G17" s="15">
        <v>3565161.72</v>
      </c>
      <c r="H17" s="15">
        <f t="shared" si="1"/>
        <v>723955.91999999946</v>
      </c>
    </row>
    <row r="18" spans="1:8" x14ac:dyDescent="0.2">
      <c r="A18" s="49">
        <v>2500</v>
      </c>
      <c r="B18" s="11" t="s">
        <v>79</v>
      </c>
      <c r="C18" s="15">
        <v>1190690.08</v>
      </c>
      <c r="D18" s="15">
        <v>-5000</v>
      </c>
      <c r="E18" s="15">
        <f t="shared" si="0"/>
        <v>1185690.08</v>
      </c>
      <c r="F18" s="15">
        <v>1131747.4099999999</v>
      </c>
      <c r="G18" s="15">
        <v>1131747.4099999999</v>
      </c>
      <c r="H18" s="15">
        <f t="shared" si="1"/>
        <v>53942.670000000158</v>
      </c>
    </row>
    <row r="19" spans="1:8" x14ac:dyDescent="0.2">
      <c r="A19" s="49">
        <v>2600</v>
      </c>
      <c r="B19" s="11" t="s">
        <v>80</v>
      </c>
      <c r="C19" s="15">
        <v>2015194.14</v>
      </c>
      <c r="D19" s="15">
        <v>0</v>
      </c>
      <c r="E19" s="15">
        <f t="shared" si="0"/>
        <v>2015194.14</v>
      </c>
      <c r="F19" s="15">
        <v>1536078.11</v>
      </c>
      <c r="G19" s="15">
        <v>1536078.11</v>
      </c>
      <c r="H19" s="15">
        <f t="shared" si="1"/>
        <v>479116.0299999998</v>
      </c>
    </row>
    <row r="20" spans="1:8" x14ac:dyDescent="0.2">
      <c r="A20" s="49">
        <v>2700</v>
      </c>
      <c r="B20" s="11" t="s">
        <v>81</v>
      </c>
      <c r="C20" s="15">
        <v>665911.01</v>
      </c>
      <c r="D20" s="15">
        <v>12000</v>
      </c>
      <c r="E20" s="15">
        <f t="shared" si="0"/>
        <v>677911.01</v>
      </c>
      <c r="F20" s="15">
        <v>630513.31000000006</v>
      </c>
      <c r="G20" s="15">
        <v>630513.31000000006</v>
      </c>
      <c r="H20" s="15">
        <f t="shared" si="1"/>
        <v>47397.699999999953</v>
      </c>
    </row>
    <row r="21" spans="1:8" hidden="1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4854245.75</v>
      </c>
      <c r="D22" s="15">
        <v>30000</v>
      </c>
      <c r="E22" s="15">
        <f t="shared" si="0"/>
        <v>4884245.75</v>
      </c>
      <c r="F22" s="15">
        <v>3875053.93</v>
      </c>
      <c r="G22" s="15">
        <v>3875053.93</v>
      </c>
      <c r="H22" s="15">
        <f t="shared" si="1"/>
        <v>1009191.8199999998</v>
      </c>
    </row>
    <row r="23" spans="1:8" x14ac:dyDescent="0.2">
      <c r="A23" s="48" t="s">
        <v>63</v>
      </c>
      <c r="B23" s="7"/>
      <c r="C23" s="15">
        <f>SUM(C24:C32)</f>
        <v>49684580.940000005</v>
      </c>
      <c r="D23" s="15">
        <f>SUM(D24:D32)</f>
        <v>2056000</v>
      </c>
      <c r="E23" s="15">
        <f t="shared" si="0"/>
        <v>51740580.940000005</v>
      </c>
      <c r="F23" s="15">
        <f>SUM(F24:F32)</f>
        <v>40648894.219999999</v>
      </c>
      <c r="G23" s="15">
        <f>SUM(G24:G32)</f>
        <v>40648894.219999999</v>
      </c>
      <c r="H23" s="15">
        <f t="shared" si="1"/>
        <v>11091686.720000006</v>
      </c>
    </row>
    <row r="24" spans="1:8" x14ac:dyDescent="0.2">
      <c r="A24" s="49">
        <v>3100</v>
      </c>
      <c r="B24" s="11" t="s">
        <v>84</v>
      </c>
      <c r="C24" s="15">
        <v>30070820.73</v>
      </c>
      <c r="D24" s="15">
        <v>-510000</v>
      </c>
      <c r="E24" s="15">
        <f t="shared" si="0"/>
        <v>29560820.73</v>
      </c>
      <c r="F24" s="15">
        <v>22603337.280000001</v>
      </c>
      <c r="G24" s="15">
        <v>22603337.280000001</v>
      </c>
      <c r="H24" s="15">
        <f t="shared" si="1"/>
        <v>6957483.4499999993</v>
      </c>
    </row>
    <row r="25" spans="1:8" x14ac:dyDescent="0.2">
      <c r="A25" s="49">
        <v>3200</v>
      </c>
      <c r="B25" s="11" t="s">
        <v>85</v>
      </c>
      <c r="C25" s="15">
        <v>266040.42</v>
      </c>
      <c r="D25" s="15">
        <v>243000</v>
      </c>
      <c r="E25" s="15">
        <f t="shared" si="0"/>
        <v>509040.42</v>
      </c>
      <c r="F25" s="15">
        <v>352640.57</v>
      </c>
      <c r="G25" s="15">
        <v>352640.57</v>
      </c>
      <c r="H25" s="15">
        <f t="shared" si="1"/>
        <v>156399.84999999998</v>
      </c>
    </row>
    <row r="26" spans="1:8" x14ac:dyDescent="0.2">
      <c r="A26" s="49">
        <v>3300</v>
      </c>
      <c r="B26" s="11" t="s">
        <v>86</v>
      </c>
      <c r="C26" s="15">
        <v>3213897.87</v>
      </c>
      <c r="D26" s="15">
        <v>1300000</v>
      </c>
      <c r="E26" s="15">
        <f t="shared" si="0"/>
        <v>4513897.87</v>
      </c>
      <c r="F26" s="15">
        <v>3141398.12</v>
      </c>
      <c r="G26" s="15">
        <v>3141398.12</v>
      </c>
      <c r="H26" s="15">
        <f t="shared" si="1"/>
        <v>1372499.75</v>
      </c>
    </row>
    <row r="27" spans="1:8" x14ac:dyDescent="0.2">
      <c r="A27" s="49">
        <v>3400</v>
      </c>
      <c r="B27" s="11" t="s">
        <v>87</v>
      </c>
      <c r="C27" s="15">
        <v>1505862.36</v>
      </c>
      <c r="D27" s="15">
        <v>100000</v>
      </c>
      <c r="E27" s="15">
        <f t="shared" si="0"/>
        <v>1605862.36</v>
      </c>
      <c r="F27" s="15">
        <v>1289499.27</v>
      </c>
      <c r="G27" s="15">
        <v>1289499.27</v>
      </c>
      <c r="H27" s="15">
        <f t="shared" si="1"/>
        <v>316363.09000000008</v>
      </c>
    </row>
    <row r="28" spans="1:8" x14ac:dyDescent="0.2">
      <c r="A28" s="49">
        <v>3500</v>
      </c>
      <c r="B28" s="11" t="s">
        <v>88</v>
      </c>
      <c r="C28" s="15">
        <v>2793979.64</v>
      </c>
      <c r="D28" s="15">
        <v>643000</v>
      </c>
      <c r="E28" s="15">
        <f t="shared" si="0"/>
        <v>3436979.64</v>
      </c>
      <c r="F28" s="15">
        <v>2488943.83</v>
      </c>
      <c r="G28" s="15">
        <v>2488943.83</v>
      </c>
      <c r="H28" s="15">
        <f t="shared" si="1"/>
        <v>948035.81</v>
      </c>
    </row>
    <row r="29" spans="1:8" x14ac:dyDescent="0.2">
      <c r="A29" s="49">
        <v>3600</v>
      </c>
      <c r="B29" s="11" t="s">
        <v>89</v>
      </c>
      <c r="C29" s="15">
        <v>898072.95</v>
      </c>
      <c r="D29" s="15">
        <v>180000</v>
      </c>
      <c r="E29" s="15">
        <f t="shared" si="0"/>
        <v>1078072.95</v>
      </c>
      <c r="F29" s="15">
        <v>988303.83</v>
      </c>
      <c r="G29" s="15">
        <v>988303.83</v>
      </c>
      <c r="H29" s="15">
        <f t="shared" si="1"/>
        <v>89769.12</v>
      </c>
    </row>
    <row r="30" spans="1:8" x14ac:dyDescent="0.2">
      <c r="A30" s="49">
        <v>3700</v>
      </c>
      <c r="B30" s="11" t="s">
        <v>90</v>
      </c>
      <c r="C30" s="15">
        <v>182146.65</v>
      </c>
      <c r="D30" s="15">
        <v>0</v>
      </c>
      <c r="E30" s="15">
        <f t="shared" si="0"/>
        <v>182146.65</v>
      </c>
      <c r="F30" s="15">
        <v>37347.85</v>
      </c>
      <c r="G30" s="15">
        <v>37347.85</v>
      </c>
      <c r="H30" s="15">
        <f t="shared" si="1"/>
        <v>144798.79999999999</v>
      </c>
    </row>
    <row r="31" spans="1:8" x14ac:dyDescent="0.2">
      <c r="A31" s="49">
        <v>3800</v>
      </c>
      <c r="B31" s="11" t="s">
        <v>91</v>
      </c>
      <c r="C31" s="15">
        <v>396272.32</v>
      </c>
      <c r="D31" s="15">
        <v>0</v>
      </c>
      <c r="E31" s="15">
        <f t="shared" si="0"/>
        <v>396272.32</v>
      </c>
      <c r="F31" s="15">
        <v>290958</v>
      </c>
      <c r="G31" s="15">
        <v>290958</v>
      </c>
      <c r="H31" s="15">
        <f t="shared" si="1"/>
        <v>105314.32</v>
      </c>
    </row>
    <row r="32" spans="1:8" x14ac:dyDescent="0.2">
      <c r="A32" s="49">
        <v>3900</v>
      </c>
      <c r="B32" s="11" t="s">
        <v>19</v>
      </c>
      <c r="C32" s="15">
        <v>10357488</v>
      </c>
      <c r="D32" s="15">
        <v>100000</v>
      </c>
      <c r="E32" s="15">
        <f t="shared" si="0"/>
        <v>10457488</v>
      </c>
      <c r="F32" s="15">
        <v>9456465.4700000007</v>
      </c>
      <c r="G32" s="15">
        <v>9456465.4700000007</v>
      </c>
      <c r="H32" s="15">
        <f t="shared" si="1"/>
        <v>1001022.5299999993</v>
      </c>
    </row>
    <row r="33" spans="1:8" x14ac:dyDescent="0.2">
      <c r="A33" s="48" t="s">
        <v>64</v>
      </c>
      <c r="B33" s="7"/>
      <c r="C33" s="15">
        <f>SUM(C34:C42)</f>
        <v>5000000</v>
      </c>
      <c r="D33" s="15">
        <f>SUM(D34:D42)</f>
        <v>0</v>
      </c>
      <c r="E33" s="15">
        <f t="shared" si="0"/>
        <v>5000000</v>
      </c>
      <c r="F33" s="15">
        <f>SUM(F34:F42)</f>
        <v>885617.09</v>
      </c>
      <c r="G33" s="15">
        <f>SUM(G34:G42)</f>
        <v>885617.09</v>
      </c>
      <c r="H33" s="15">
        <f t="shared" si="1"/>
        <v>4114382.91</v>
      </c>
    </row>
    <row r="34" spans="1:8" x14ac:dyDescent="0.2">
      <c r="A34" s="49">
        <v>4100</v>
      </c>
      <c r="B34" s="11" t="s">
        <v>92</v>
      </c>
      <c r="C34" s="15">
        <v>5000000</v>
      </c>
      <c r="D34" s="15">
        <v>0</v>
      </c>
      <c r="E34" s="15">
        <f t="shared" si="0"/>
        <v>5000000</v>
      </c>
      <c r="F34" s="15">
        <v>885617.09</v>
      </c>
      <c r="G34" s="15">
        <v>885617.09</v>
      </c>
      <c r="H34" s="15">
        <f t="shared" si="1"/>
        <v>4114382.91</v>
      </c>
    </row>
    <row r="35" spans="1:8" hidden="1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hidden="1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hidden="1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hidden="1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hidden="1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idden="1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idden="1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idden="1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3872579.1</v>
      </c>
      <c r="D43" s="15">
        <f>SUM(D44:D52)</f>
        <v>-10000</v>
      </c>
      <c r="E43" s="15">
        <f t="shared" si="0"/>
        <v>3862579.1</v>
      </c>
      <c r="F43" s="15">
        <f>SUM(F44:F52)</f>
        <v>2877493.11</v>
      </c>
      <c r="G43" s="15">
        <f>SUM(G44:G52)</f>
        <v>2877493.11</v>
      </c>
      <c r="H43" s="15">
        <f t="shared" si="1"/>
        <v>985085.99000000022</v>
      </c>
    </row>
    <row r="44" spans="1:8" x14ac:dyDescent="0.2">
      <c r="A44" s="49">
        <v>5100</v>
      </c>
      <c r="B44" s="11" t="s">
        <v>99</v>
      </c>
      <c r="C44" s="15">
        <v>322309.90000000002</v>
      </c>
      <c r="D44" s="15">
        <v>50000</v>
      </c>
      <c r="E44" s="15">
        <f t="shared" si="0"/>
        <v>372309.9</v>
      </c>
      <c r="F44" s="15">
        <v>282495.71000000002</v>
      </c>
      <c r="G44" s="15">
        <v>282495.71000000002</v>
      </c>
      <c r="H44" s="15">
        <f t="shared" si="1"/>
        <v>89814.19</v>
      </c>
    </row>
    <row r="45" spans="1:8" hidden="1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60304</v>
      </c>
      <c r="D46" s="15">
        <v>0</v>
      </c>
      <c r="E46" s="15">
        <f t="shared" si="0"/>
        <v>60304</v>
      </c>
      <c r="F46" s="15">
        <v>49000</v>
      </c>
      <c r="G46" s="15">
        <v>49000</v>
      </c>
      <c r="H46" s="15">
        <f t="shared" si="1"/>
        <v>11304</v>
      </c>
    </row>
    <row r="47" spans="1:8" x14ac:dyDescent="0.2">
      <c r="A47" s="49">
        <v>5400</v>
      </c>
      <c r="B47" s="11" t="s">
        <v>102</v>
      </c>
      <c r="C47" s="15">
        <v>900000</v>
      </c>
      <c r="D47" s="15">
        <v>310000</v>
      </c>
      <c r="E47" s="15">
        <f t="shared" si="0"/>
        <v>1210000</v>
      </c>
      <c r="F47" s="15">
        <v>1167528.43</v>
      </c>
      <c r="G47" s="15">
        <v>1167528.43</v>
      </c>
      <c r="H47" s="15">
        <f t="shared" si="1"/>
        <v>42471.570000000065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1787894.3</v>
      </c>
      <c r="D49" s="15">
        <v>0</v>
      </c>
      <c r="E49" s="15">
        <f t="shared" si="0"/>
        <v>1787894.3</v>
      </c>
      <c r="F49" s="15">
        <v>1360281.04</v>
      </c>
      <c r="G49" s="15">
        <v>1360281.04</v>
      </c>
      <c r="H49" s="15">
        <f t="shared" si="1"/>
        <v>427613.26</v>
      </c>
    </row>
    <row r="50" spans="1:8" hidden="1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idden="1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802070.9</v>
      </c>
      <c r="D52" s="15">
        <v>-370000</v>
      </c>
      <c r="E52" s="15">
        <f t="shared" si="0"/>
        <v>432070.9</v>
      </c>
      <c r="F52" s="15">
        <v>18187.93</v>
      </c>
      <c r="G52" s="15">
        <v>18187.93</v>
      </c>
      <c r="H52" s="15">
        <f t="shared" si="1"/>
        <v>413882.97000000003</v>
      </c>
    </row>
    <row r="53" spans="1:8" x14ac:dyDescent="0.2">
      <c r="A53" s="48" t="s">
        <v>66</v>
      </c>
      <c r="B53" s="7"/>
      <c r="C53" s="15">
        <f>SUM(C54:C56)</f>
        <v>150131113.87</v>
      </c>
      <c r="D53" s="15">
        <f>SUM(D54:D56)</f>
        <v>-2070000</v>
      </c>
      <c r="E53" s="15">
        <f t="shared" si="0"/>
        <v>148061113.87</v>
      </c>
      <c r="F53" s="15">
        <f>SUM(F54:F56)</f>
        <v>33767739.649999999</v>
      </c>
      <c r="G53" s="15">
        <f>SUM(G54:G56)</f>
        <v>33767739.649999999</v>
      </c>
      <c r="H53" s="15">
        <f t="shared" si="1"/>
        <v>114293374.22</v>
      </c>
    </row>
    <row r="54" spans="1:8" x14ac:dyDescent="0.2">
      <c r="A54" s="49">
        <v>6100</v>
      </c>
      <c r="B54" s="11" t="s">
        <v>108</v>
      </c>
      <c r="C54" s="15">
        <v>144131113.87</v>
      </c>
      <c r="D54" s="15">
        <v>-4070000</v>
      </c>
      <c r="E54" s="15">
        <f t="shared" si="0"/>
        <v>140061113.87</v>
      </c>
      <c r="F54" s="15">
        <v>27064649.75</v>
      </c>
      <c r="G54" s="15">
        <v>27064649.75</v>
      </c>
      <c r="H54" s="15">
        <f t="shared" si="1"/>
        <v>112996464.12</v>
      </c>
    </row>
    <row r="55" spans="1:8" hidden="1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6000000</v>
      </c>
      <c r="D56" s="15">
        <v>2000000</v>
      </c>
      <c r="E56" s="15">
        <f t="shared" si="0"/>
        <v>8000000</v>
      </c>
      <c r="F56" s="15">
        <v>6703089.9000000004</v>
      </c>
      <c r="G56" s="15">
        <v>6703089.9000000004</v>
      </c>
      <c r="H56" s="15">
        <f t="shared" si="1"/>
        <v>1296910.0999999996</v>
      </c>
    </row>
    <row r="57" spans="1:8" hidden="1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idden="1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idden="1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idden="1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idden="1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idden="1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idden="1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idden="1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idden="1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hidden="1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idden="1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idden="1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idden="1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hidden="1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hidden="1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hidden="1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idden="1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idden="1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idden="1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idden="1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281570479</v>
      </c>
      <c r="D77" s="17">
        <f t="shared" si="4"/>
        <v>0</v>
      </c>
      <c r="E77" s="17">
        <f t="shared" si="4"/>
        <v>281570479</v>
      </c>
      <c r="F77" s="17">
        <f t="shared" si="4"/>
        <v>143443566.06</v>
      </c>
      <c r="G77" s="17">
        <f t="shared" ref="G77" si="5">SUM(G5+G13+G23+G33+G43+G53+G57+G65+G69)</f>
        <v>143443566.06</v>
      </c>
      <c r="H77" s="17">
        <f t="shared" si="4"/>
        <v>138126912.94</v>
      </c>
    </row>
    <row r="79" spans="1:8" x14ac:dyDescent="0.2">
      <c r="B79" s="52"/>
      <c r="C79" s="52"/>
      <c r="D79" s="53"/>
      <c r="E79" s="53"/>
      <c r="F79" s="53"/>
    </row>
    <row r="80" spans="1:8" x14ac:dyDescent="0.2">
      <c r="B80" s="54" t="s">
        <v>143</v>
      </c>
      <c r="C80" s="55"/>
      <c r="D80" s="53"/>
      <c r="E80" s="53"/>
      <c r="F80" s="53"/>
    </row>
    <row r="81" spans="2:6" x14ac:dyDescent="0.2">
      <c r="B81" s="56"/>
      <c r="C81" s="56"/>
      <c r="D81" s="53"/>
      <c r="E81" s="53"/>
      <c r="F81" s="53"/>
    </row>
    <row r="82" spans="2:6" x14ac:dyDescent="0.2">
      <c r="B82" s="57" t="s">
        <v>144</v>
      </c>
      <c r="C82" s="52"/>
      <c r="D82" s="53"/>
      <c r="E82" s="53"/>
      <c r="F82" s="57" t="s">
        <v>144</v>
      </c>
    </row>
    <row r="83" spans="2:6" ht="58.5" customHeight="1" x14ac:dyDescent="0.2">
      <c r="B83" s="58" t="s">
        <v>145</v>
      </c>
      <c r="C83" s="52"/>
      <c r="D83" s="53"/>
      <c r="E83" s="53"/>
      <c r="F83" s="59" t="s">
        <v>146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2.7165354330708662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6" sqref="G6:G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129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122566786.03</v>
      </c>
      <c r="D6" s="50">
        <v>2080000</v>
      </c>
      <c r="E6" s="50">
        <f>C6+D6</f>
        <v>124646786.03</v>
      </c>
      <c r="F6" s="50">
        <v>105912716.20999999</v>
      </c>
      <c r="G6" s="50">
        <v>105912716.20999999</v>
      </c>
      <c r="H6" s="50">
        <f>E6-F6</f>
        <v>18734069.820000008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159003692.97</v>
      </c>
      <c r="D8" s="50">
        <v>-2080000</v>
      </c>
      <c r="E8" s="50">
        <f>C8+D8</f>
        <v>156923692.97</v>
      </c>
      <c r="F8" s="50">
        <v>37530849.850000001</v>
      </c>
      <c r="G8" s="50">
        <v>37530849.850000001</v>
      </c>
      <c r="H8" s="50">
        <f>E8-F8</f>
        <v>119392843.12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281570479</v>
      </c>
      <c r="D16" s="17">
        <f>SUM(D6+D8+D10+D12+D14)</f>
        <v>0</v>
      </c>
      <c r="E16" s="17">
        <f>SUM(E6+E8+E10+E12+E14)</f>
        <v>281570479</v>
      </c>
      <c r="F16" s="17">
        <f t="shared" ref="F16:H16" si="0">SUM(F6+F8+F10+F12+F14)</f>
        <v>143443566.06</v>
      </c>
      <c r="G16" s="17">
        <f t="shared" ref="G16" si="1">SUM(G6+G8+G10+G12+G14)</f>
        <v>143443566.06</v>
      </c>
      <c r="H16" s="17">
        <f t="shared" si="0"/>
        <v>138126912.94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43" workbookViewId="0">
      <selection activeCell="G7" sqref="G7:G1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139</v>
      </c>
      <c r="B1" s="61"/>
      <c r="C1" s="61"/>
      <c r="D1" s="61"/>
      <c r="E1" s="61"/>
      <c r="F1" s="61"/>
      <c r="G1" s="61"/>
      <c r="H1" s="62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5" customHeight="1" x14ac:dyDescent="0.2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109970062.44</v>
      </c>
      <c r="D7" s="15">
        <v>0</v>
      </c>
      <c r="E7" s="15">
        <f>C7+D7</f>
        <v>109970062.44</v>
      </c>
      <c r="F7" s="15">
        <v>24331741.809999999</v>
      </c>
      <c r="G7" s="15">
        <v>24331741.809999999</v>
      </c>
      <c r="H7" s="15">
        <f>E7-F7</f>
        <v>85638320.629999995</v>
      </c>
    </row>
    <row r="8" spans="1:8" x14ac:dyDescent="0.2">
      <c r="A8" s="4" t="s">
        <v>131</v>
      </c>
      <c r="B8" s="22"/>
      <c r="C8" s="15">
        <v>8335267.0499999998</v>
      </c>
      <c r="D8" s="15">
        <v>-85000</v>
      </c>
      <c r="E8" s="15">
        <f t="shared" ref="E8:E13" si="0">C8+D8</f>
        <v>8250267.0499999998</v>
      </c>
      <c r="F8" s="15">
        <v>7456530.6699999999</v>
      </c>
      <c r="G8" s="15">
        <v>7456530.6699999999</v>
      </c>
      <c r="H8" s="15">
        <f t="shared" ref="H8:H13" si="1">E8-F8</f>
        <v>793736.37999999989</v>
      </c>
    </row>
    <row r="9" spans="1:8" x14ac:dyDescent="0.2">
      <c r="A9" s="4" t="s">
        <v>132</v>
      </c>
      <c r="B9" s="22"/>
      <c r="C9" s="15">
        <v>43401063.689999998</v>
      </c>
      <c r="D9" s="15">
        <v>-2070000</v>
      </c>
      <c r="E9" s="15">
        <f t="shared" si="0"/>
        <v>41331063.689999998</v>
      </c>
      <c r="F9" s="15">
        <v>13921413.619999999</v>
      </c>
      <c r="G9" s="15">
        <v>13921413.619999999</v>
      </c>
      <c r="H9" s="15">
        <f t="shared" si="1"/>
        <v>27409650.07</v>
      </c>
    </row>
    <row r="10" spans="1:8" x14ac:dyDescent="0.2">
      <c r="A10" s="4" t="s">
        <v>133</v>
      </c>
      <c r="B10" s="22"/>
      <c r="C10" s="15">
        <v>37713511.07</v>
      </c>
      <c r="D10" s="15">
        <v>-225000</v>
      </c>
      <c r="E10" s="15">
        <f t="shared" si="0"/>
        <v>37488511.07</v>
      </c>
      <c r="F10" s="15">
        <v>31552276.870000001</v>
      </c>
      <c r="G10" s="15">
        <v>31552276.870000001</v>
      </c>
      <c r="H10" s="15">
        <f t="shared" si="1"/>
        <v>5936234.1999999993</v>
      </c>
    </row>
    <row r="11" spans="1:8" x14ac:dyDescent="0.2">
      <c r="A11" s="4" t="s">
        <v>134</v>
      </c>
      <c r="B11" s="22"/>
      <c r="C11" s="15">
        <v>20310393.77</v>
      </c>
      <c r="D11" s="15">
        <v>310000</v>
      </c>
      <c r="E11" s="15">
        <f t="shared" si="0"/>
        <v>20620393.77</v>
      </c>
      <c r="F11" s="15">
        <v>13248845.84</v>
      </c>
      <c r="G11" s="15">
        <v>13248845.84</v>
      </c>
      <c r="H11" s="15">
        <f t="shared" si="1"/>
        <v>7371547.9299999997</v>
      </c>
    </row>
    <row r="12" spans="1:8" x14ac:dyDescent="0.2">
      <c r="A12" s="4" t="s">
        <v>135</v>
      </c>
      <c r="B12" s="22"/>
      <c r="C12" s="15">
        <v>29816549.989999998</v>
      </c>
      <c r="D12" s="15">
        <v>2070000</v>
      </c>
      <c r="E12" s="15">
        <f t="shared" si="0"/>
        <v>31886549.989999998</v>
      </c>
      <c r="F12" s="15">
        <v>26119316.399999999</v>
      </c>
      <c r="G12" s="15">
        <v>26119316.399999999</v>
      </c>
      <c r="H12" s="15">
        <f t="shared" si="1"/>
        <v>5767233.5899999999</v>
      </c>
    </row>
    <row r="13" spans="1:8" x14ac:dyDescent="0.2">
      <c r="A13" s="4" t="s">
        <v>136</v>
      </c>
      <c r="B13" s="22"/>
      <c r="C13" s="15">
        <v>16759243.060000001</v>
      </c>
      <c r="D13" s="15">
        <v>0</v>
      </c>
      <c r="E13" s="15">
        <f t="shared" si="0"/>
        <v>16759243.060000001</v>
      </c>
      <c r="F13" s="15">
        <v>13345396.16</v>
      </c>
      <c r="G13" s="15">
        <v>13345396.16</v>
      </c>
      <c r="H13" s="15">
        <f t="shared" si="1"/>
        <v>3413846.9000000004</v>
      </c>
    </row>
    <row r="14" spans="1:8" x14ac:dyDescent="0.2">
      <c r="A14" s="4" t="s">
        <v>137</v>
      </c>
      <c r="B14" s="22"/>
      <c r="C14" s="15">
        <v>13546096.470000001</v>
      </c>
      <c r="D14" s="15">
        <v>0</v>
      </c>
      <c r="E14" s="15">
        <f t="shared" ref="E14" si="2">C14+D14</f>
        <v>13546096.470000001</v>
      </c>
      <c r="F14" s="15">
        <v>12112097.74</v>
      </c>
      <c r="G14" s="15">
        <v>12112097.74</v>
      </c>
      <c r="H14" s="15">
        <f t="shared" ref="H14" si="3">E14-F14</f>
        <v>1433998.7300000004</v>
      </c>
    </row>
    <row r="15" spans="1:8" x14ac:dyDescent="0.2">
      <c r="A15" s="4" t="s">
        <v>138</v>
      </c>
      <c r="B15" s="22"/>
      <c r="C15" s="15">
        <v>1718291.46</v>
      </c>
      <c r="D15" s="15">
        <v>0</v>
      </c>
      <c r="E15" s="15">
        <f t="shared" ref="E15" si="4">C15+D15</f>
        <v>1718291.46</v>
      </c>
      <c r="F15" s="15">
        <v>1355946.95</v>
      </c>
      <c r="G15" s="15">
        <v>1355946.95</v>
      </c>
      <c r="H15" s="15">
        <f t="shared" ref="H15" si="5">E15-F15</f>
        <v>362344.51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281570479</v>
      </c>
      <c r="D18" s="23">
        <f t="shared" si="6"/>
        <v>0</v>
      </c>
      <c r="E18" s="23">
        <f t="shared" si="6"/>
        <v>281570479</v>
      </c>
      <c r="F18" s="23">
        <f t="shared" si="6"/>
        <v>143443566.06</v>
      </c>
      <c r="G18" s="23">
        <f t="shared" ref="G18" si="7">SUM(G7:G17)</f>
        <v>143443566.06</v>
      </c>
      <c r="H18" s="23">
        <f t="shared" si="6"/>
        <v>138126912.93999997</v>
      </c>
    </row>
    <row r="21" spans="1:8" ht="45" customHeight="1" x14ac:dyDescent="0.2">
      <c r="A21" s="60" t="s">
        <v>140</v>
      </c>
      <c r="B21" s="61"/>
      <c r="C21" s="61"/>
      <c r="D21" s="61"/>
      <c r="E21" s="61"/>
      <c r="F21" s="61"/>
      <c r="G21" s="61"/>
      <c r="H21" s="62"/>
    </row>
    <row r="23" spans="1:8" x14ac:dyDescent="0.2">
      <c r="A23" s="65" t="s">
        <v>54</v>
      </c>
      <c r="B23" s="66"/>
      <c r="C23" s="60" t="s">
        <v>60</v>
      </c>
      <c r="D23" s="61"/>
      <c r="E23" s="61"/>
      <c r="F23" s="61"/>
      <c r="G23" s="62"/>
      <c r="H23" s="63" t="s">
        <v>59</v>
      </c>
    </row>
    <row r="24" spans="1:8" ht="22.5" x14ac:dyDescent="0.2">
      <c r="A24" s="67"/>
      <c r="B24" s="68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64"/>
    </row>
    <row r="25" spans="1:8" x14ac:dyDescent="0.2">
      <c r="A25" s="69"/>
      <c r="B25" s="70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8">C28+D28</f>
        <v>0</v>
      </c>
      <c r="F28" s="34">
        <v>0</v>
      </c>
      <c r="G28" s="34">
        <v>0</v>
      </c>
      <c r="H28" s="34">
        <f t="shared" ref="H28:H30" si="9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8"/>
        <v>0</v>
      </c>
      <c r="F29" s="34">
        <v>0</v>
      </c>
      <c r="G29" s="34">
        <v>0</v>
      </c>
      <c r="H29" s="34">
        <f t="shared" si="9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8"/>
        <v>0</v>
      </c>
      <c r="F30" s="34">
        <v>0</v>
      </c>
      <c r="G30" s="34">
        <v>0</v>
      </c>
      <c r="H30" s="34">
        <f t="shared" si="9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60" t="s">
        <v>141</v>
      </c>
      <c r="B35" s="61"/>
      <c r="C35" s="61"/>
      <c r="D35" s="61"/>
      <c r="E35" s="61"/>
      <c r="F35" s="61"/>
      <c r="G35" s="61"/>
      <c r="H35" s="62"/>
    </row>
    <row r="36" spans="1:8" x14ac:dyDescent="0.2">
      <c r="A36" s="65" t="s">
        <v>54</v>
      </c>
      <c r="B36" s="66"/>
      <c r="C36" s="60" t="s">
        <v>60</v>
      </c>
      <c r="D36" s="61"/>
      <c r="E36" s="61"/>
      <c r="F36" s="61"/>
      <c r="G36" s="62"/>
      <c r="H36" s="63" t="s">
        <v>59</v>
      </c>
    </row>
    <row r="37" spans="1:8" ht="22.5" x14ac:dyDescent="0.2">
      <c r="A37" s="67"/>
      <c r="B37" s="68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64"/>
    </row>
    <row r="38" spans="1:8" x14ac:dyDescent="0.2">
      <c r="A38" s="69"/>
      <c r="B38" s="70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10">SUM(C40:C52)</f>
        <v>0</v>
      </c>
      <c r="D54" s="23">
        <f t="shared" si="10"/>
        <v>0</v>
      </c>
      <c r="E54" s="23">
        <f t="shared" si="10"/>
        <v>0</v>
      </c>
      <c r="F54" s="23">
        <f t="shared" si="10"/>
        <v>0</v>
      </c>
      <c r="G54" s="23">
        <f t="shared" si="10"/>
        <v>0</v>
      </c>
      <c r="H54" s="23">
        <f t="shared" si="10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7" workbookViewId="0">
      <selection activeCell="G16" sqref="G16:G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142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281570479</v>
      </c>
      <c r="D16" s="15">
        <f t="shared" si="3"/>
        <v>0</v>
      </c>
      <c r="E16" s="15">
        <f t="shared" si="3"/>
        <v>281570479</v>
      </c>
      <c r="F16" s="15">
        <f t="shared" si="3"/>
        <v>143443566.06</v>
      </c>
      <c r="G16" s="15">
        <f t="shared" ref="G16" si="4">SUM(G17:G23)</f>
        <v>143443566.06</v>
      </c>
      <c r="H16" s="15">
        <f t="shared" si="3"/>
        <v>138126912.94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5">E17-F17</f>
        <v>0</v>
      </c>
    </row>
    <row r="18" spans="1:8" x14ac:dyDescent="0.2">
      <c r="A18" s="38"/>
      <c r="B18" s="42" t="s">
        <v>28</v>
      </c>
      <c r="C18" s="15">
        <v>281570479</v>
      </c>
      <c r="D18" s="15">
        <v>0</v>
      </c>
      <c r="E18" s="15">
        <f t="shared" ref="E18:E23" si="6">C18+D18</f>
        <v>281570479</v>
      </c>
      <c r="F18" s="15">
        <v>143443566.06</v>
      </c>
      <c r="G18" s="15">
        <v>143443566.06</v>
      </c>
      <c r="H18" s="15">
        <f t="shared" si="5"/>
        <v>138126912.94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6"/>
        <v>0</v>
      </c>
      <c r="F19" s="15">
        <v>0</v>
      </c>
      <c r="G19" s="15">
        <v>0</v>
      </c>
      <c r="H19" s="15">
        <f t="shared" si="5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6"/>
        <v>0</v>
      </c>
      <c r="F20" s="15">
        <v>0</v>
      </c>
      <c r="G20" s="15">
        <v>0</v>
      </c>
      <c r="H20" s="15">
        <f t="shared" si="5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5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6"/>
        <v>0</v>
      </c>
      <c r="F22" s="15">
        <v>0</v>
      </c>
      <c r="G22" s="15">
        <v>0</v>
      </c>
      <c r="H22" s="15">
        <f t="shared" si="5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6"/>
        <v>0</v>
      </c>
      <c r="F23" s="15">
        <v>0</v>
      </c>
      <c r="G23" s="15">
        <v>0</v>
      </c>
      <c r="H23" s="15">
        <f t="shared" si="5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7">SUM(C26:C34)</f>
        <v>0</v>
      </c>
      <c r="D25" s="15">
        <f t="shared" si="7"/>
        <v>0</v>
      </c>
      <c r="E25" s="15">
        <f t="shared" si="7"/>
        <v>0</v>
      </c>
      <c r="F25" s="15">
        <f t="shared" si="7"/>
        <v>0</v>
      </c>
      <c r="G25" s="15">
        <f t="shared" ref="G25" si="8">SUM(G26:G34)</f>
        <v>0</v>
      </c>
      <c r="H25" s="15">
        <f t="shared" si="7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9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10">C27+D27</f>
        <v>0</v>
      </c>
      <c r="F27" s="15">
        <v>0</v>
      </c>
      <c r="G27" s="15">
        <v>0</v>
      </c>
      <c r="H27" s="15">
        <f t="shared" si="9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10"/>
        <v>0</v>
      </c>
      <c r="F28" s="15">
        <v>0</v>
      </c>
      <c r="G28" s="15">
        <v>0</v>
      </c>
      <c r="H28" s="15">
        <f t="shared" si="9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9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10"/>
        <v>0</v>
      </c>
      <c r="F30" s="15">
        <v>0</v>
      </c>
      <c r="G30" s="15">
        <v>0</v>
      </c>
      <c r="H30" s="15">
        <f t="shared" si="9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10"/>
        <v>0</v>
      </c>
      <c r="F31" s="15">
        <v>0</v>
      </c>
      <c r="G31" s="15">
        <v>0</v>
      </c>
      <c r="H31" s="15">
        <f t="shared" si="9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10"/>
        <v>0</v>
      </c>
      <c r="F32" s="15">
        <v>0</v>
      </c>
      <c r="G32" s="15">
        <v>0</v>
      </c>
      <c r="H32" s="15">
        <f t="shared" si="9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10"/>
        <v>0</v>
      </c>
      <c r="F33" s="15">
        <v>0</v>
      </c>
      <c r="G33" s="15">
        <v>0</v>
      </c>
      <c r="H33" s="15">
        <f t="shared" si="9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10"/>
        <v>0</v>
      </c>
      <c r="F34" s="15">
        <v>0</v>
      </c>
      <c r="G34" s="15">
        <v>0</v>
      </c>
      <c r="H34" s="15">
        <f t="shared" si="9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11">SUM(C37:C40)</f>
        <v>0</v>
      </c>
      <c r="D36" s="15">
        <f t="shared" si="11"/>
        <v>0</v>
      </c>
      <c r="E36" s="15">
        <f t="shared" si="11"/>
        <v>0</v>
      </c>
      <c r="F36" s="15">
        <f t="shared" si="11"/>
        <v>0</v>
      </c>
      <c r="G36" s="15">
        <f t="shared" ref="G36" si="12">SUM(G37:G40)</f>
        <v>0</v>
      </c>
      <c r="H36" s="15">
        <f t="shared" si="11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3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4">C38+D38</f>
        <v>0</v>
      </c>
      <c r="F38" s="15">
        <v>0</v>
      </c>
      <c r="G38" s="15">
        <v>0</v>
      </c>
      <c r="H38" s="15">
        <f t="shared" si="13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4"/>
        <v>0</v>
      </c>
      <c r="F39" s="15">
        <v>0</v>
      </c>
      <c r="G39" s="15">
        <v>0</v>
      </c>
      <c r="H39" s="15">
        <f t="shared" si="13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4"/>
        <v>0</v>
      </c>
      <c r="F40" s="15">
        <v>0</v>
      </c>
      <c r="G40" s="15">
        <v>0</v>
      </c>
      <c r="H40" s="15">
        <f t="shared" si="13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5">SUM(C36+C25+C16+C6)</f>
        <v>281570479</v>
      </c>
      <c r="D42" s="23">
        <f t="shared" si="15"/>
        <v>0</v>
      </c>
      <c r="E42" s="23">
        <f t="shared" si="15"/>
        <v>281570479</v>
      </c>
      <c r="F42" s="23">
        <f t="shared" si="15"/>
        <v>143443566.06</v>
      </c>
      <c r="G42" s="23">
        <f t="shared" ref="G42" si="16">SUM(G36+G25+G16+G6)</f>
        <v>143443566.06</v>
      </c>
      <c r="H42" s="23">
        <f t="shared" si="15"/>
        <v>138126912.94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2021-01-28T21:24:47Z</cp:lastPrinted>
  <dcterms:created xsi:type="dcterms:W3CDTF">2014-02-10T03:37:14Z</dcterms:created>
  <dcterms:modified xsi:type="dcterms:W3CDTF">2021-01-28T21:24:54Z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