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F2FD6DF2-8C09-45C3-9EFB-EFAE37F0D9E9}" xr6:coauthVersionLast="47" xr6:coauthVersionMax="47" xr10:uidLastSave="{00000000-0000-0000-0000-000000000000}"/>
  <bookViews>
    <workbookView xWindow="-120" yWindow="-120" windowWidth="25440" windowHeight="1539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ACT!$1:$4</definedName>
    <definedName name="_xlnm.Print_Titles" localSheetId="7">EFE!$1:$4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64" l="1"/>
  <c r="C114" i="62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<sst xmlns="http://schemas.openxmlformats.org/spreadsheetml/2006/main" count="951" uniqueCount="674">
  <si>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</si>
  <si>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</si>
  <si>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</si>
  <si>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</si>
  <si>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</si>
  <si>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</si>
  <si>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</si>
  <si>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</si>
  <si>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</si>
  <si>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</si>
  <si>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</si>
  <si>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</si>
  <si>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</si>
  <si>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</si>
  <si>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</si>
  <si>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</si>
  <si>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</si>
  <si>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</si>
  <si>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</si>
  <si>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</si>
  <si>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</si>
  <si>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</si>
  <si>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</si>
  <si>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</si>
  <si>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</si>
  <si>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</si>
  <si>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</si>
  <si>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</si>
  <si>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</si>
  <si>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</si>
  <si>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</si>
  <si>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</si>
  <si>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</si>
  <si>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</si>
  <si>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</si>
  <si>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</si>
  <si>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</si>
  <si>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</si>
  <si>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</si>
  <si>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</si>
  <si>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</si>
  <si>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</si>
  <si>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</si>
  <si>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</si>
  <si>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</si>
  <si>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</si>
  <si>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</si>
  <si>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</si>
  <si>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</si>
  <si>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</si>
  <si>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</si>
  <si>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</si>
  <si>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</si>
  <si>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</si>
  <si>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</si>
  <si>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</si>
  <si>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</si>
  <si>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</si>
  <si>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</si>
  <si>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</si>
  <si>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</si>
  <si>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</si>
  <si>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</si>
  <si>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</si>
  <si>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</si>
  <si>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</si>
  <si>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</si>
  <si>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</si>
  <si>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</si>
  <si>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</si>
  <si>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</si>
  <si>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</si>
  <si>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</si>
  <si>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</si>
  <si>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</si>
  <si>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</si>
  <si>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</si>
  <si>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</si>
  <si>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</si>
  <si>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</si>
  <si>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</si>
  <si>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</si>
  <si>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</si>
  <si>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</si>
  <si>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</si>
  <si>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</si>
  <si>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</si>
  <si>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</si>
  <si>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</si>
  <si>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</si>
  <si>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</si>
  <si>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</si>
  <si>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</si>
  <si>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</si>
  <si>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</si>
  <si>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</si>
  <si>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</si>
  <si>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</si>
  <si>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</si>
  <si>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</si>
  <si>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</si>
  <si>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</si>
  <si>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</si>
  <si>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</si>
  <si>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</si>
  <si>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</si>
  <si>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</si>
  <si>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</si>
  <si>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</si>
  <si>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</si>
  <si>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</si>
  <si>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</si>
  <si>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</si>
  <si>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</si>
  <si>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</si>
  <si>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</si>
  <si>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</si>
  <si>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</si>
  <si>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</si>
  <si>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</si>
  <si>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</si>
  <si>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</si>
  <si>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</si>
  <si>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</si>
  <si>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</si>
  <si>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</si>
  <si>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</si>
  <si>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</si>
  <si>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</si>
  <si>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</si>
  <si>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</si>
  <si>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</si>
  <si>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</si>
  <si>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</si>
  <si>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</si>
  <si>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</si>
  <si>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</si>
  <si>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</si>
  <si>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</si>
  <si>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</si>
  <si>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</si>
  <si>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</si>
  <si>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</si>
  <si>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</si>
  <si>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</si>
  <si>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</si>
  <si>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</si>
  <si>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</si>
  <si>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</si>
  <si>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</si>
  <si>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</si>
  <si>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</si>
  <si>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</si>
  <si>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</si>
  <si>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</si>
  <si>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</si>
  <si>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</si>
  <si>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</si>
  <si>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</si>
  <si>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</si>
  <si>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</si>
  <si>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</si>
  <si>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</si>
  <si>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</si>
  <si>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</si>
  <si>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</si>
  <si>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</si>
  <si>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</si>
  <si>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</si>
  <si>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</si>
  <si>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</si>
  <si>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</si>
  <si>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</si>
  <si>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</si>
  <si>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</si>
  <si>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</si>
  <si>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</si>
  <si>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</si>
  <si>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</si>
  <si>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</si>
  <si>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</si>
  <si>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</si>
  <si>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</si>
  <si>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</si>
  <si>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</si>
  <si>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</si>
  <si>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</si>
  <si>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</si>
  <si>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</si>
  <si>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</si>
  <si>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</si>
  <si>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</si>
  <si>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</si>
  <si>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</si>
  <si>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</si>
  <si>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</si>
  <si>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</si>
  <si>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</si>
  <si>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</si>
  <si>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</si>
  <si>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</si>
  <si>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</si>
  <si>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</si>
  <si>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</si>
  <si>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</si>
  <si>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</si>
  <si>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</si>
  <si>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</si>
  <si>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</si>
  <si>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</si>
  <si>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</si>
  <si>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</si>
  <si>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</si>
  <si>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</si>
  <si>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</si>
  <si>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</si>
  <si>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</si>
  <si>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</si>
  <si>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</si>
  <si>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</si>
  <si>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</si>
  <si>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</si>
  <si>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</si>
  <si>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</si>
  <si>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</si>
  <si>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</si>
  <si>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</si>
  <si>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</si>
  <si>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</si>
  <si>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</si>
  <si>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</si>
  <si>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</si>
  <si>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</si>
  <si>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</si>
  <si>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</si>
  <si>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</si>
  <si>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</si>
  <si>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</si>
  <si>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</si>
  <si>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</si>
  <si>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</si>
  <si>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</si>
  <si>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</si>
  <si>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</si>
  <si>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</si>
  <si>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</si>
  <si>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</si>
  <si>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</si>
  <si>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</si>
  <si>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</si>
  <si>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</si>
  <si>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</si>
  <si>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</si>
  <si>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</si>
  <si>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</si>
  <si>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</si>
  <si>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</si>
  <si>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</si>
  <si>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</si>
  <si>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</si>
  <si>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</si>
  <si>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</si>
  <si>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</si>
  <si>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</si>
  <si>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</si>
  <si>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</si>
  <si>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</si>
  <si>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</si>
  <si>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</si>
  <si>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</si>
  <si>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</si>
  <si>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</si>
  <si>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</si>
  <si>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</si>
  <si>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</si>
  <si>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</si>
  <si>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</si>
  <si>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</si>
  <si>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</si>
  <si>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</si>
  <si>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</si>
  <si>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</si>
  <si>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</si>
  <si>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</si>
  <si>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</si>
  <si>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</si>
  <si>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</si>
  <si>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</si>
  <si>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</si>
  <si>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</si>
  <si>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</si>
  <si>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</si>
  <si>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</si>
  <si>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</si>
  <si>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</si>
  <si>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</si>
  <si>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</si>
  <si>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</si>
  <si>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</si>
  <si>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</si>
  <si>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</si>
  <si>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</si>
  <si>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</si>
  <si>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</si>
  <si>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</si>
  <si>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</si>
  <si>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</si>
  <si>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</si>
  <si>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</si>
  <si>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</si>
  <si>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</si>
  <si>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</si>
  <si>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</si>
  <si>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</si>
  <si>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</si>
  <si>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</si>
  <si>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</si>
  <si>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</si>
  <si>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</si>
  <si>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</si>
  <si>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</si>
  <si>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</si>
  <si>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</si>
  <si>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</si>
  <si>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</si>
  <si>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</si>
  <si>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</si>
  <si>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</si>
  <si>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</si>
  <si>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</si>
  <si>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</si>
  <si>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</si>
  <si>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</si>
  <si>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</si>
  <si>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</si>
  <si>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</si>
  <si>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</si>
  <si>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</si>
  <si>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</si>
  <si>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</si>
  <si>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</si>
  <si>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</si>
  <si>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</si>
  <si>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</si>
  <si>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</si>
  <si>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</si>
  <si>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</si>
  <si>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</si>
  <si>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</si>
  <si>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</si>
  <si>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</si>
  <si>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</si>
  <si>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</si>
  <si>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</si>
  <si>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</si>
  <si>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</si>
  <si>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</si>
  <si>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</si>
  <si>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</si>
  <si>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</si>
  <si>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</si>
  <si>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</si>
  <si>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</si>
  <si>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</si>
  <si>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</si>
  <si>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</si>
  <si>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</si>
  <si>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</si>
  <si>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</si>
  <si>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</si>
  <si>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</si>
  <si>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</si>
  <si>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</si>
  <si>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</si>
  <si>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</si>
  <si>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</si>
  <si>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</si>
  <si>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</si>
  <si>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</si>
  <si>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</si>
  <si>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</si>
  <si>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</si>
  <si>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</si>
  <si>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</si>
  <si>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</si>
  <si>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</si>
  <si>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</si>
  <si>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</si>
  <si>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</si>
  <si>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</si>
  <si>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</si>
  <si>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</si>
  <si>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</si>
  <si>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</si>
  <si>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</si>
  <si>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</si>
  <si>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</si>
  <si>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</si>
  <si>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</si>
  <si>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</si>
  <si>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</si>
  <si>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</si>
  <si>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</si>
  <si>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</si>
  <si>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</si>
  <si>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</si>
  <si>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</si>
  <si>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</si>
  <si>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</si>
  <si>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</si>
  <si>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</si>
  <si>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</si>
  <si>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</si>
  <si>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</si>
  <si>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</si>
  <si>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</si>
  <si>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</si>
  <si>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</si>
  <si>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</si>
  <si>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</si>
  <si>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</si>
  <si>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</si>
  <si>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</si>
  <si>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</si>
  <si>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</si>
  <si>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</si>
  <si>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</si>
  <si>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</si>
  <si>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</si>
  <si>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</si>
  <si>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</si>
  <si>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</si>
  <si>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</si>
  <si>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</si>
  <si>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</si>
  <si>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</si>
  <si>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</si>
  <si>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</si>
  <si>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</si>
  <si>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</si>
  <si>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</si>
  <si>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</si>
  <si>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</si>
  <si>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</si>
  <si>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</si>
  <si>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</si>
  <si>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</si>
  <si>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</si>
  <si>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</si>
  <si>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</si>
  <si>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</si>
  <si>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</si>
  <si>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</si>
  <si>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</si>
  <si>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</si>
  <si>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</si>
  <si>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</si>
  <si>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</si>
  <si>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</si>
  <si>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</si>
  <si>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</si>
  <si>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</si>
  <si>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</si>
  <si>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</si>
  <si>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</si>
  <si>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</si>
  <si>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</si>
  <si>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</si>
  <si>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</si>
  <si>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</si>
  <si>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</si>
  <si>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</si>
  <si>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</si>
  <si>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</si>
  <si>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</si>
  <si>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</si>
  <si>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</si>
  <si>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</si>
  <si>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</si>
  <si>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</si>
  <si>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</si>
  <si>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</si>
  <si>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</si>
  <si>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</si>
  <si>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</si>
  <si>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</si>
  <si>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</si>
  <si>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</si>
  <si>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</si>
  <si>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</si>
  <si>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</si>
  <si>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</si>
  <si>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</si>
  <si>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</si>
  <si>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</si>
  <si>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</si>
  <si>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</si>
  <si>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</si>
  <si>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</si>
  <si>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</si>
  <si>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</si>
  <si>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</si>
  <si>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</si>
  <si>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</si>
  <si>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</si>
  <si>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</si>
  <si>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</si>
  <si>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</si>
  <si>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</si>
  <si>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</si>
  <si>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</si>
  <si>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</si>
  <si>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</si>
  <si>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</si>
  <si>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</si>
  <si>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</si>
  <si>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</si>
  <si>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</si>
  <si>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</si>
  <si>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</si>
  <si>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</si>
  <si>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</si>
  <si>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</si>
  <si>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</si>
  <si>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</si>
  <si>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</si>
  <si>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</si>
  <si>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</si>
  <si>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</si>
  <si>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</si>
  <si>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</si>
  <si>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</si>
  <si>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</si>
  <si>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</si>
  <si>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</si>
  <si>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</si>
  <si>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</si>
  <si>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</si>
  <si>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</si>
  <si>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</si>
  <si>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</si>
  <si>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</si>
  <si>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</si>
  <si>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</si>
  <si>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</si>
  <si>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</si>
  <si>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</si>
  <si>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</si>
  <si>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</si>
  <si>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</si>
  <si>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</si>
  <si>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</si>
  <si>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</si>
  <si>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</si>
  <si>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</si>
  <si>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</si>
  <si>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</si>
  <si>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</si>
  <si>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</si>
  <si>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</si>
  <si>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</si>
  <si>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</si>
  <si>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</si>
  <si>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</si>
  <si>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</si>
  <si>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</si>
  <si>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</si>
  <si>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</si>
  <si>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</si>
  <si>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</si>
  <si>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</si>
  <si>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</si>
  <si>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</si>
  <si>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</si>
  <si>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</si>
  <si>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</si>
  <si>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</si>
  <si>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</si>
  <si>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</si>
  <si>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</si>
  <si>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</si>
  <si>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</si>
  <si>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</si>
  <si>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</si>
  <si>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</si>
  <si>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</si>
  <si>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</si>
  <si>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</si>
  <si>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</si>
  <si>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</si>
  <si>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</si>
  <si>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</si>
  <si>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</si>
  <si>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</si>
  <si>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</si>
  <si>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</si>
  <si>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</si>
  <si>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</si>
  <si>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</si>
  <si>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</si>
  <si>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</si>
  <si>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</si>
  <si>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</si>
  <si>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</si>
  <si>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</si>
  <si>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</si>
  <si>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</si>
  <si>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</si>
  <si>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</si>
  <si>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</si>
  <si>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</si>
  <si>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</si>
  <si>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</si>
  <si>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</si>
  <si>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</si>
  <si>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</si>
  <si>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</si>
  <si>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</si>
  <si>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</si>
  <si>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</si>
  <si>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</si>
  <si>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</si>
  <si>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</si>
  <si>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</si>
  <si>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</si>
  <si>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</si>
  <si>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</si>
  <si>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</si>
  <si>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</si>
  <si>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</si>
  <si>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</si>
  <si>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</si>
  <si>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</si>
  <si>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</si>
  <si>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</si>
  <si>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</si>
  <si>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</si>
  <si>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</si>
  <si>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</si>
  <si>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</si>
  <si>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</si>
  <si>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</si>
  <si>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</si>
  <si>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</si>
  <si>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</si>
  <si>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</si>
  <si>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</si>
  <si>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</si>
  <si>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</si>
  <si>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</si>
  <si>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</si>
  <si>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</si>
  <si>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</si>
  <si>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</si>
  <si>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</si>
  <si>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</si>
  <si>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</si>
  <si>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</si>
  <si>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</si>
  <si>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</si>
  <si>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</si>
  <si>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</si>
  <si>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</si>
  <si>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</si>
  <si>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</si>
  <si>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</si>
  <si>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</si>
  <si>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</si>
  <si>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</si>
  <si>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</si>
  <si>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</si>
  <si>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</si>
  <si>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San Miguel de Allende,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</si>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</sst>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0" xfId="10" applyFont="1" applyAlignment="1">
      <alignment horizontal="center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50</xdr:row>
      <xdr:rowOff>38100</xdr:rowOff>
    </xdr:from>
    <xdr:to>
      <xdr:col>4</xdr:col>
      <xdr:colOff>571500</xdr:colOff>
      <xdr:row>63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022F9AA-F175-4A73-8BF7-D33A3695D085}"/>
            </a:ext>
          </a:extLst>
        </xdr:cNvPr>
        <xdr:cNvGrpSpPr/>
      </xdr:nvGrpSpPr>
      <xdr:grpSpPr>
        <a:xfrm>
          <a:off x="342900" y="7620000"/>
          <a:ext cx="7524750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30BCDBDC-F142-B2B3-3FAC-381A32903011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2994715-13B7-E014-7885-5A8BD0954797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F5B57DC2-7D41-01B2-243C-A6F6F78FB3FB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27" activePane="bottomLeft" state="frozen"/>
      <selection activeCell="A14" sqref="A14:B14"/>
      <selection pane="bottomLeft" activeCell="I42" sqref="I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C25" sqref="A1:C2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1117142397.45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1117142397.45</v>
      </c>
    </row>
    <row r="22" spans="1:3" x14ac:dyDescent="0.2">
      <c r="A22" s="194" t="s">
        <v>637</v>
      </c>
      <c r="B22" s="194"/>
      <c r="C22" s="194"/>
    </row>
    <row r="23" spans="1:3" x14ac:dyDescent="0.2">
      <c r="A23" s="194"/>
      <c r="B23" s="194"/>
      <c r="C23" s="194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H27" sqref="H2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30086336.390000001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13431857.529999999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16654478.859999999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-30086336.390000001</v>
      </c>
    </row>
    <row r="41" spans="1:3" x14ac:dyDescent="0.2">
      <c r="A41" s="194" t="s">
        <v>637</v>
      </c>
      <c r="B41" s="194"/>
      <c r="C41" s="194"/>
    </row>
    <row r="42" spans="1:3" x14ac:dyDescent="0.2">
      <c r="A42" s="194"/>
      <c r="B42" s="194"/>
      <c r="C42" s="194"/>
    </row>
  </sheetData>
  <mergeCells count="5">
    <mergeCell ref="A1:C1"/>
    <mergeCell ref="A2:C2"/>
    <mergeCell ref="A3:C3"/>
    <mergeCell ref="A4:C4"/>
    <mergeCell ref="A41:C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opLeftCell="A22" workbookViewId="0">
      <selection activeCell="B56" sqref="B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20151346.550000001</v>
      </c>
      <c r="E41" s="34">
        <v>-1545732102.0999999</v>
      </c>
      <c r="F41" s="34">
        <f t="shared" si="0"/>
        <v>-1525580755.55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428109939.10000002</v>
      </c>
      <c r="E42" s="34">
        <v>-20151346.550000001</v>
      </c>
      <c r="F42" s="34">
        <f t="shared" si="0"/>
        <v>407958592.55000001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1117622163</v>
      </c>
      <c r="E43" s="34">
        <v>-1117622163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1117622163</v>
      </c>
      <c r="E44" s="34">
        <v>0</v>
      </c>
      <c r="F44" s="34">
        <f t="shared" si="0"/>
        <v>1117622163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1397112183</v>
      </c>
      <c r="E46" s="34">
        <v>-1811105356.5</v>
      </c>
      <c r="F46" s="34">
        <f t="shared" si="0"/>
        <v>-413993173.5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989153590.89999998</v>
      </c>
      <c r="E47" s="34">
        <v>-1397112183</v>
      </c>
      <c r="F47" s="34">
        <f t="shared" si="0"/>
        <v>-407958592.10000002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821951765.60000002</v>
      </c>
      <c r="E48" s="34">
        <v>-766066270.20000005</v>
      </c>
      <c r="F48" s="34">
        <f t="shared" si="0"/>
        <v>55885495.399999976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766066270.20000005</v>
      </c>
      <c r="E49" s="34">
        <v>-743668876.20000005</v>
      </c>
      <c r="F49" s="34">
        <f t="shared" si="0"/>
        <v>22397394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743668876.20000005</v>
      </c>
      <c r="E50" s="34">
        <v>-743668876.20000005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743668876.20000005</v>
      </c>
      <c r="E51" s="34">
        <v>0</v>
      </c>
      <c r="F51" s="34">
        <f t="shared" si="0"/>
        <v>743668876.20000005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pane ySplit="4" topLeftCell="A118" activePane="bottomLeft" state="frozenSplit"/>
      <selection pane="bottomLeft" sqref="A1:H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272462464.24000001</v>
      </c>
    </row>
    <row r="9" spans="1:8" x14ac:dyDescent="0.2">
      <c r="A9" s="22">
        <v>1115</v>
      </c>
      <c r="B9" s="20" t="s">
        <v>198</v>
      </c>
      <c r="C9" s="24">
        <v>119539487.47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1741004.58</v>
      </c>
      <c r="D15" s="24">
        <v>1739705.94</v>
      </c>
      <c r="E15" s="24">
        <v>1741271.31</v>
      </c>
      <c r="F15" s="24">
        <v>1742462.49</v>
      </c>
      <c r="G15" s="24">
        <v>-111454.15</v>
      </c>
    </row>
    <row r="16" spans="1:8" x14ac:dyDescent="0.2">
      <c r="A16" s="22">
        <v>1124</v>
      </c>
      <c r="B16" s="20" t="s">
        <v>202</v>
      </c>
      <c r="C16" s="24">
        <v>6044278.25</v>
      </c>
      <c r="D16" s="24">
        <v>1277931.29</v>
      </c>
      <c r="E16" s="24">
        <v>1277931.29</v>
      </c>
      <c r="F16" s="24">
        <v>1277931.29</v>
      </c>
      <c r="G16" s="24">
        <v>1277931.29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2280310.7799999998</v>
      </c>
      <c r="D20" s="24">
        <v>2280310.7799999998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260863.64</v>
      </c>
      <c r="D21" s="24">
        <v>260863.64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19141201.800000001</v>
      </c>
      <c r="D23" s="24">
        <v>19141201.800000001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52799095.520000003</v>
      </c>
      <c r="D24" s="24">
        <v>52799095.520000003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28874615.34</v>
      </c>
      <c r="D27" s="24">
        <v>28874615.34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1899.5</v>
      </c>
      <c r="D28" s="24">
        <v>1899.5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2084279553.9300001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411906893.81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154342304.58000001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73293865.159999996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1199352163.6300001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245384326.75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234976226.17999998</v>
      </c>
      <c r="D62" s="24">
        <f t="shared" ref="D62:E62" si="0">SUM(D63:D70)</f>
        <v>0</v>
      </c>
      <c r="E62" s="24">
        <f t="shared" si="0"/>
        <v>-134948367.09</v>
      </c>
    </row>
    <row r="63" spans="1:9" x14ac:dyDescent="0.2">
      <c r="A63" s="22">
        <v>1241</v>
      </c>
      <c r="B63" s="20" t="s">
        <v>239</v>
      </c>
      <c r="C63" s="24">
        <v>43296560.530000001</v>
      </c>
      <c r="D63" s="24">
        <v>0</v>
      </c>
      <c r="E63" s="24">
        <v>-26229704.280000001</v>
      </c>
    </row>
    <row r="64" spans="1:9" x14ac:dyDescent="0.2">
      <c r="A64" s="22">
        <v>1242</v>
      </c>
      <c r="B64" s="20" t="s">
        <v>240</v>
      </c>
      <c r="C64" s="24">
        <v>10307976.949999999</v>
      </c>
      <c r="D64" s="24">
        <v>0</v>
      </c>
      <c r="E64" s="24">
        <v>-4272227.7</v>
      </c>
    </row>
    <row r="65" spans="1:9" x14ac:dyDescent="0.2">
      <c r="A65" s="22">
        <v>1243</v>
      </c>
      <c r="B65" s="20" t="s">
        <v>241</v>
      </c>
      <c r="C65" s="24">
        <v>1853117.2</v>
      </c>
      <c r="D65" s="24">
        <v>0</v>
      </c>
      <c r="E65" s="24">
        <v>-379904.69</v>
      </c>
    </row>
    <row r="66" spans="1:9" x14ac:dyDescent="0.2">
      <c r="A66" s="22">
        <v>1244</v>
      </c>
      <c r="B66" s="20" t="s">
        <v>242</v>
      </c>
      <c r="C66" s="24">
        <v>117748701.33</v>
      </c>
      <c r="D66" s="24">
        <v>0</v>
      </c>
      <c r="E66" s="24">
        <v>-76454018.989999995</v>
      </c>
    </row>
    <row r="67" spans="1:9" x14ac:dyDescent="0.2">
      <c r="A67" s="22">
        <v>1245</v>
      </c>
      <c r="B67" s="20" t="s">
        <v>243</v>
      </c>
      <c r="C67" s="24">
        <v>10127576.970000001</v>
      </c>
      <c r="D67" s="24">
        <v>0</v>
      </c>
      <c r="E67" s="24">
        <v>-4660832.67</v>
      </c>
    </row>
    <row r="68" spans="1:9" x14ac:dyDescent="0.2">
      <c r="A68" s="22">
        <v>1246</v>
      </c>
      <c r="B68" s="20" t="s">
        <v>244</v>
      </c>
      <c r="C68" s="24">
        <v>50235955.039999999</v>
      </c>
      <c r="D68" s="24">
        <v>0</v>
      </c>
      <c r="E68" s="24">
        <v>-23028678.760000002</v>
      </c>
    </row>
    <row r="69" spans="1:9" x14ac:dyDescent="0.2">
      <c r="A69" s="22">
        <v>1247</v>
      </c>
      <c r="B69" s="20" t="s">
        <v>245</v>
      </c>
      <c r="C69" s="24">
        <v>1329338.1599999999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77000</v>
      </c>
      <c r="D70" s="24">
        <v>0</v>
      </c>
      <c r="E70" s="24">
        <v>77000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13186169.899999999</v>
      </c>
      <c r="D74" s="24">
        <f>SUM(D75:D79)</f>
        <v>0</v>
      </c>
      <c r="E74" s="24">
        <f>SUM(E75:E79)</f>
        <v>4669189.58</v>
      </c>
    </row>
    <row r="75" spans="1:9" x14ac:dyDescent="0.2">
      <c r="A75" s="22">
        <v>1251</v>
      </c>
      <c r="B75" s="20" t="s">
        <v>249</v>
      </c>
      <c r="C75" s="24">
        <v>3597119.28</v>
      </c>
      <c r="D75" s="24">
        <v>0</v>
      </c>
      <c r="E75" s="24">
        <v>1541426.26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9589050.6199999992</v>
      </c>
      <c r="D78" s="24">
        <v>0</v>
      </c>
      <c r="E78" s="24">
        <v>3127763.32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1379742.26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1379742.26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22743947.039999999</v>
      </c>
      <c r="D110" s="24">
        <f>SUM(D111:D119)</f>
        <v>22743947.039999999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53750.11</v>
      </c>
      <c r="D111" s="24">
        <f>C111</f>
        <v>53750.11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1558737.74</v>
      </c>
      <c r="D112" s="24">
        <f t="shared" ref="D112:D119" si="1">C112</f>
        <v>1558737.74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2032338.13</v>
      </c>
      <c r="D113" s="24">
        <f t="shared" si="1"/>
        <v>2032338.13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19024</v>
      </c>
      <c r="D115" s="24">
        <f t="shared" si="1"/>
        <v>19024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8496524.8599999994</v>
      </c>
      <c r="D117" s="24">
        <f t="shared" si="1"/>
        <v>8496524.8599999994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-17735.97</v>
      </c>
      <c r="D118" s="24">
        <f t="shared" si="1"/>
        <v>-17735.97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10601308.17</v>
      </c>
      <c r="D119" s="24">
        <f t="shared" si="1"/>
        <v>10601308.17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311133.42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180" zoomScaleNormal="100" workbookViewId="0">
      <selection activeCell="E1" sqref="A1:E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562947979.17999995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474563481.56999999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398773.71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180701987.63999999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274780129.63999999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18682590.579999998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1415374.2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1415374.2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56405936.919999994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7007994.25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46501876.159999996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81077.070000000007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2814989.44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13431488.99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13431488.99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17131697.5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11702058.550000001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362075.49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5067563.46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554674184.26999998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554674184.26999998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293988806.56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200568389.74000001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52038798.43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8078189.54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680119728.2299999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570213854.56999993</v>
      </c>
      <c r="D99" s="57">
        <f>C99/$C$98</f>
        <v>0.83840216788589839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204006716.09</v>
      </c>
      <c r="D100" s="57">
        <f t="shared" ref="D100:D163" si="0">C100/$C$98</f>
        <v>0.2999570628849777</v>
      </c>
      <c r="E100" s="56"/>
    </row>
    <row r="101" spans="1:5" x14ac:dyDescent="0.2">
      <c r="A101" s="54">
        <v>5111</v>
      </c>
      <c r="B101" s="51" t="s">
        <v>363</v>
      </c>
      <c r="C101" s="55">
        <v>173435089.09</v>
      </c>
      <c r="D101" s="57">
        <f t="shared" si="0"/>
        <v>0.25500670233660461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19901975.57</v>
      </c>
      <c r="D103" s="57">
        <f t="shared" si="0"/>
        <v>2.9262458864109935E-2</v>
      </c>
      <c r="E103" s="56"/>
    </row>
    <row r="104" spans="1:5" x14ac:dyDescent="0.2">
      <c r="A104" s="54">
        <v>5114</v>
      </c>
      <c r="B104" s="51" t="s">
        <v>366</v>
      </c>
      <c r="C104" s="55">
        <v>119000.85</v>
      </c>
      <c r="D104" s="57">
        <f t="shared" si="0"/>
        <v>1.7497044279203268E-4</v>
      </c>
      <c r="E104" s="56"/>
    </row>
    <row r="105" spans="1:5" x14ac:dyDescent="0.2">
      <c r="A105" s="54">
        <v>5115</v>
      </c>
      <c r="B105" s="51" t="s">
        <v>367</v>
      </c>
      <c r="C105" s="55">
        <v>10550650.58</v>
      </c>
      <c r="D105" s="57">
        <f t="shared" si="0"/>
        <v>1.5512931241471101E-2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75090667.170000002</v>
      </c>
      <c r="D107" s="57">
        <f t="shared" si="0"/>
        <v>0.11040801207961162</v>
      </c>
      <c r="E107" s="56"/>
    </row>
    <row r="108" spans="1:5" x14ac:dyDescent="0.2">
      <c r="A108" s="54">
        <v>5121</v>
      </c>
      <c r="B108" s="51" t="s">
        <v>370</v>
      </c>
      <c r="C108" s="55">
        <v>5272794.5199999996</v>
      </c>
      <c r="D108" s="57">
        <f t="shared" si="0"/>
        <v>7.75274455531875E-3</v>
      </c>
      <c r="E108" s="56"/>
    </row>
    <row r="109" spans="1:5" x14ac:dyDescent="0.2">
      <c r="A109" s="54">
        <v>5122</v>
      </c>
      <c r="B109" s="51" t="s">
        <v>371</v>
      </c>
      <c r="C109" s="55">
        <v>2113099.52</v>
      </c>
      <c r="D109" s="57">
        <f t="shared" si="0"/>
        <v>3.1069522501564624E-3</v>
      </c>
      <c r="E109" s="56"/>
    </row>
    <row r="110" spans="1:5" x14ac:dyDescent="0.2">
      <c r="A110" s="54">
        <v>5123</v>
      </c>
      <c r="B110" s="51" t="s">
        <v>372</v>
      </c>
      <c r="C110" s="55">
        <v>3177</v>
      </c>
      <c r="D110" s="57">
        <f t="shared" si="0"/>
        <v>4.6712363546166923E-6</v>
      </c>
      <c r="E110" s="56"/>
    </row>
    <row r="111" spans="1:5" x14ac:dyDescent="0.2">
      <c r="A111" s="54">
        <v>5124</v>
      </c>
      <c r="B111" s="51" t="s">
        <v>373</v>
      </c>
      <c r="C111" s="55">
        <v>30195602.690000001</v>
      </c>
      <c r="D111" s="57">
        <f t="shared" si="0"/>
        <v>4.439748096792244E-2</v>
      </c>
      <c r="E111" s="56"/>
    </row>
    <row r="112" spans="1:5" x14ac:dyDescent="0.2">
      <c r="A112" s="54">
        <v>5125</v>
      </c>
      <c r="B112" s="51" t="s">
        <v>374</v>
      </c>
      <c r="C112" s="55">
        <v>11938465.09</v>
      </c>
      <c r="D112" s="57">
        <f t="shared" si="0"/>
        <v>1.7553475652102687E-2</v>
      </c>
      <c r="E112" s="56"/>
    </row>
    <row r="113" spans="1:5" x14ac:dyDescent="0.2">
      <c r="A113" s="54">
        <v>5126</v>
      </c>
      <c r="B113" s="51" t="s">
        <v>375</v>
      </c>
      <c r="C113" s="55">
        <v>17593278.23</v>
      </c>
      <c r="D113" s="57">
        <f t="shared" si="0"/>
        <v>2.5867913397816307E-2</v>
      </c>
      <c r="E113" s="56"/>
    </row>
    <row r="114" spans="1:5" x14ac:dyDescent="0.2">
      <c r="A114" s="54">
        <v>5127</v>
      </c>
      <c r="B114" s="51" t="s">
        <v>376</v>
      </c>
      <c r="C114" s="55">
        <v>4320567.99</v>
      </c>
      <c r="D114" s="57">
        <f t="shared" si="0"/>
        <v>6.3526579375137457E-3</v>
      </c>
      <c r="E114" s="56"/>
    </row>
    <row r="115" spans="1:5" x14ac:dyDescent="0.2">
      <c r="A115" s="54">
        <v>5128</v>
      </c>
      <c r="B115" s="51" t="s">
        <v>377</v>
      </c>
      <c r="C115" s="55">
        <v>1446701.03</v>
      </c>
      <c r="D115" s="57">
        <f t="shared" si="0"/>
        <v>2.1271269894861233E-3</v>
      </c>
      <c r="E115" s="56"/>
    </row>
    <row r="116" spans="1:5" x14ac:dyDescent="0.2">
      <c r="A116" s="54">
        <v>5129</v>
      </c>
      <c r="B116" s="51" t="s">
        <v>378</v>
      </c>
      <c r="C116" s="55">
        <v>2206981.1</v>
      </c>
      <c r="D116" s="57">
        <f t="shared" si="0"/>
        <v>3.2449890929404901E-3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291116471.31</v>
      </c>
      <c r="D117" s="57">
        <f t="shared" si="0"/>
        <v>0.42803709292130915</v>
      </c>
      <c r="E117" s="56"/>
    </row>
    <row r="118" spans="1:5" x14ac:dyDescent="0.2">
      <c r="A118" s="54">
        <v>5131</v>
      </c>
      <c r="B118" s="51" t="s">
        <v>380</v>
      </c>
      <c r="C118" s="55">
        <v>25088195.030000001</v>
      </c>
      <c r="D118" s="57">
        <f t="shared" si="0"/>
        <v>3.6887909567469256E-2</v>
      </c>
      <c r="E118" s="56"/>
    </row>
    <row r="119" spans="1:5" x14ac:dyDescent="0.2">
      <c r="A119" s="54">
        <v>5132</v>
      </c>
      <c r="B119" s="51" t="s">
        <v>381</v>
      </c>
      <c r="C119" s="55">
        <v>23048331.539999999</v>
      </c>
      <c r="D119" s="57">
        <f t="shared" si="0"/>
        <v>3.3888638401922105E-2</v>
      </c>
      <c r="E119" s="56"/>
    </row>
    <row r="120" spans="1:5" x14ac:dyDescent="0.2">
      <c r="A120" s="54">
        <v>5133</v>
      </c>
      <c r="B120" s="51" t="s">
        <v>382</v>
      </c>
      <c r="C120" s="55">
        <v>91637203.280000001</v>
      </c>
      <c r="D120" s="57">
        <f t="shared" si="0"/>
        <v>0.13473686981332578</v>
      </c>
      <c r="E120" s="56"/>
    </row>
    <row r="121" spans="1:5" x14ac:dyDescent="0.2">
      <c r="A121" s="54">
        <v>5134</v>
      </c>
      <c r="B121" s="51" t="s">
        <v>383</v>
      </c>
      <c r="C121" s="55">
        <v>4795384.88</v>
      </c>
      <c r="D121" s="57">
        <f t="shared" si="0"/>
        <v>7.0507951482011973E-3</v>
      </c>
      <c r="E121" s="56"/>
    </row>
    <row r="122" spans="1:5" x14ac:dyDescent="0.2">
      <c r="A122" s="54">
        <v>5135</v>
      </c>
      <c r="B122" s="51" t="s">
        <v>384</v>
      </c>
      <c r="C122" s="55">
        <v>68226612.689999998</v>
      </c>
      <c r="D122" s="57">
        <f t="shared" si="0"/>
        <v>0.10031559129678329</v>
      </c>
      <c r="E122" s="56"/>
    </row>
    <row r="123" spans="1:5" x14ac:dyDescent="0.2">
      <c r="A123" s="54">
        <v>5136</v>
      </c>
      <c r="B123" s="51" t="s">
        <v>385</v>
      </c>
      <c r="C123" s="55">
        <v>12240630.4</v>
      </c>
      <c r="D123" s="57">
        <f t="shared" si="0"/>
        <v>1.7997758176866937E-2</v>
      </c>
      <c r="E123" s="56"/>
    </row>
    <row r="124" spans="1:5" x14ac:dyDescent="0.2">
      <c r="A124" s="54">
        <v>5137</v>
      </c>
      <c r="B124" s="51" t="s">
        <v>386</v>
      </c>
      <c r="C124" s="55">
        <v>668149.55000000005</v>
      </c>
      <c r="D124" s="57">
        <f t="shared" si="0"/>
        <v>9.8239989558727829E-4</v>
      </c>
      <c r="E124" s="56"/>
    </row>
    <row r="125" spans="1:5" x14ac:dyDescent="0.2">
      <c r="A125" s="54">
        <v>5138</v>
      </c>
      <c r="B125" s="51" t="s">
        <v>387</v>
      </c>
      <c r="C125" s="55">
        <v>54167808.729999997</v>
      </c>
      <c r="D125" s="57">
        <f t="shared" si="0"/>
        <v>7.9644519165722197E-2</v>
      </c>
      <c r="E125" s="56"/>
    </row>
    <row r="126" spans="1:5" x14ac:dyDescent="0.2">
      <c r="A126" s="54">
        <v>5139</v>
      </c>
      <c r="B126" s="51" t="s">
        <v>388</v>
      </c>
      <c r="C126" s="55">
        <v>11244155.210000001</v>
      </c>
      <c r="D126" s="57">
        <f t="shared" si="0"/>
        <v>1.6532611455431126E-2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97418553.659999996</v>
      </c>
      <c r="D127" s="57">
        <f t="shared" si="0"/>
        <v>0.14323735897726439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53716399.109999999</v>
      </c>
      <c r="D128" s="57">
        <f t="shared" si="0"/>
        <v>7.8980798351190346E-2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53716399.109999999</v>
      </c>
      <c r="D130" s="57">
        <f t="shared" si="0"/>
        <v>7.8980798351190346E-2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33249109.43</v>
      </c>
      <c r="D137" s="57">
        <f t="shared" si="0"/>
        <v>4.8887141557458193E-2</v>
      </c>
      <c r="E137" s="56"/>
    </row>
    <row r="138" spans="1:5" x14ac:dyDescent="0.2">
      <c r="A138" s="54">
        <v>5241</v>
      </c>
      <c r="B138" s="51" t="s">
        <v>398</v>
      </c>
      <c r="C138" s="55">
        <v>27970900.120000001</v>
      </c>
      <c r="D138" s="57">
        <f t="shared" si="0"/>
        <v>4.1126435477461878E-2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5278209.3099999996</v>
      </c>
      <c r="D140" s="57">
        <f t="shared" si="0"/>
        <v>7.7607060799963117E-3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10453045.120000001</v>
      </c>
      <c r="D142" s="57">
        <f t="shared" si="0"/>
        <v>1.5369419068615867E-2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9035109.0800000001</v>
      </c>
      <c r="D144" s="57">
        <f t="shared" si="0"/>
        <v>1.3284586088266721E-2</v>
      </c>
      <c r="E144" s="56"/>
    </row>
    <row r="145" spans="1:5" x14ac:dyDescent="0.2">
      <c r="A145" s="54">
        <v>5259</v>
      </c>
      <c r="B145" s="51" t="s">
        <v>404</v>
      </c>
      <c r="C145" s="55">
        <v>1417936.04</v>
      </c>
      <c r="D145" s="57">
        <f t="shared" si="0"/>
        <v>2.0848329803491434E-3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8000000</v>
      </c>
      <c r="D160" s="57">
        <f t="shared" si="0"/>
        <v>1.1762634824341686E-2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8000000</v>
      </c>
      <c r="D167" s="57">
        <f t="shared" si="1"/>
        <v>1.1762634824341686E-2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8000000</v>
      </c>
      <c r="D169" s="57">
        <f t="shared" si="1"/>
        <v>1.1762634824341686E-2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4487320</v>
      </c>
      <c r="D170" s="57">
        <f t="shared" si="1"/>
        <v>6.597838312495617E-3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4487320</v>
      </c>
      <c r="D171" s="57">
        <f t="shared" si="1"/>
        <v>6.597838312495617E-3</v>
      </c>
      <c r="E171" s="56"/>
    </row>
    <row r="172" spans="1:5" x14ac:dyDescent="0.2">
      <c r="A172" s="54">
        <v>5411</v>
      </c>
      <c r="B172" s="51" t="s">
        <v>428</v>
      </c>
      <c r="C172" s="55">
        <v>4487320</v>
      </c>
      <c r="D172" s="57">
        <f t="shared" si="1"/>
        <v>6.597838312495617E-3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280501751.24000001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51193230.850000001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437502435.22000003</v>
      </c>
    </row>
    <row r="15" spans="1:5" x14ac:dyDescent="0.2">
      <c r="A15" s="33">
        <v>3220</v>
      </c>
      <c r="B15" s="29" t="s">
        <v>473</v>
      </c>
      <c r="C15" s="34">
        <v>2005230191.74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-141861068.05000001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-141861068.05000001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workbookViewId="0">
      <selection sqref="A1:E12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87100483.530000001</v>
      </c>
      <c r="D9" s="34">
        <v>40701005.090000004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272462464.24000001</v>
      </c>
      <c r="D11" s="34">
        <v>145506154.84999999</v>
      </c>
    </row>
    <row r="12" spans="1:5" x14ac:dyDescent="0.2">
      <c r="A12" s="33">
        <v>1115</v>
      </c>
      <c r="B12" s="29" t="s">
        <v>198</v>
      </c>
      <c r="C12" s="34">
        <v>119539487.47</v>
      </c>
      <c r="D12" s="34">
        <v>10723266.25</v>
      </c>
    </row>
    <row r="13" spans="1:5" x14ac:dyDescent="0.2">
      <c r="A13" s="33">
        <v>1116</v>
      </c>
      <c r="B13" s="29" t="s">
        <v>489</v>
      </c>
      <c r="C13" s="34">
        <v>18519703.850000001</v>
      </c>
      <c r="D13" s="34">
        <v>5000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497622139.09000003</v>
      </c>
      <c r="D15" s="135">
        <f>SUM(D8:D14)</f>
        <v>196935426.19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58910011.159999996</v>
      </c>
      <c r="D20" s="135">
        <f>SUM(D21:D27)</f>
        <v>58910011.159999996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57431844.509999998</v>
      </c>
      <c r="D25" s="132">
        <v>57431844.509999998</v>
      </c>
      <c r="E25" s="130"/>
    </row>
    <row r="26" spans="1:5" x14ac:dyDescent="0.2">
      <c r="A26" s="33">
        <v>1236</v>
      </c>
      <c r="B26" s="29" t="s">
        <v>236</v>
      </c>
      <c r="C26" s="34">
        <v>1478166.65</v>
      </c>
      <c r="D26" s="132">
        <v>1478166.65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19124697.460000001</v>
      </c>
      <c r="D28" s="135">
        <f>SUM(D29:D36)</f>
        <v>19124697.460000001</v>
      </c>
      <c r="E28" s="130"/>
    </row>
    <row r="29" spans="1:5" x14ac:dyDescent="0.2">
      <c r="A29" s="33">
        <v>1241</v>
      </c>
      <c r="B29" s="29" t="s">
        <v>239</v>
      </c>
      <c r="C29" s="34">
        <v>1939802.06</v>
      </c>
      <c r="D29" s="132">
        <v>1939802.06</v>
      </c>
      <c r="E29" s="130"/>
    </row>
    <row r="30" spans="1:5" x14ac:dyDescent="0.2">
      <c r="A30" s="33">
        <v>1242</v>
      </c>
      <c r="B30" s="29" t="s">
        <v>240</v>
      </c>
      <c r="C30" s="34">
        <v>2895621.2</v>
      </c>
      <c r="D30" s="132">
        <v>2895621.2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9839955.8399999999</v>
      </c>
      <c r="D32" s="132">
        <v>9839955.8399999999</v>
      </c>
      <c r="E32" s="130"/>
    </row>
    <row r="33" spans="1:5" x14ac:dyDescent="0.2">
      <c r="A33" s="33">
        <v>1245</v>
      </c>
      <c r="B33" s="29" t="s">
        <v>243</v>
      </c>
      <c r="C33" s="34">
        <v>238499.71</v>
      </c>
      <c r="D33" s="132">
        <v>238499.71</v>
      </c>
      <c r="E33" s="130"/>
    </row>
    <row r="34" spans="1:5" x14ac:dyDescent="0.2">
      <c r="A34" s="33">
        <v>1246</v>
      </c>
      <c r="B34" s="29" t="s">
        <v>244</v>
      </c>
      <c r="C34" s="34">
        <v>4210818.6500000004</v>
      </c>
      <c r="D34" s="132">
        <v>4210818.6500000004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78034708.620000005</v>
      </c>
      <c r="D43" s="135">
        <f>D20+D28+D37</f>
        <v>78034708.620000005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437502435.22000003</v>
      </c>
      <c r="D47" s="135">
        <v>327119053.18000001</v>
      </c>
    </row>
    <row r="48" spans="1:5" x14ac:dyDescent="0.2">
      <c r="A48" s="131"/>
      <c r="B48" s="136" t="s">
        <v>629</v>
      </c>
      <c r="C48" s="135">
        <f>C51+C63+C95+C98+C49</f>
        <v>6110634.0800000001</v>
      </c>
      <c r="D48" s="135">
        <f>D51+D63+D95+D98+D49</f>
        <v>2592261.1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4487320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4487320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4487320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1623314.0799999998</v>
      </c>
      <c r="D98" s="135">
        <f>SUM(D99:D103)</f>
        <v>2592261.1</v>
      </c>
    </row>
    <row r="99" spans="1:4" x14ac:dyDescent="0.2">
      <c r="A99" s="131">
        <v>2111</v>
      </c>
      <c r="B99" s="130" t="s">
        <v>643</v>
      </c>
      <c r="C99" s="132">
        <v>803420.62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345567.29</v>
      </c>
      <c r="D100" s="132">
        <v>670801.80000000005</v>
      </c>
    </row>
    <row r="101" spans="1:4" x14ac:dyDescent="0.2">
      <c r="A101" s="131">
        <v>2112</v>
      </c>
      <c r="B101" s="130" t="s">
        <v>645</v>
      </c>
      <c r="C101" s="132">
        <v>474326.17</v>
      </c>
      <c r="D101" s="132">
        <v>1921459.3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443613069.30000001</v>
      </c>
      <c r="D126" s="135">
        <f>D47+D48+D104-D110-D113</f>
        <v>329711314.28000003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2022-10-28T18:19:52Z</cp:lastPrinted>
  <dcterms:created xsi:type="dcterms:W3CDTF">2012-12-11T20:36:24Z</dcterms:created>
  <dcterms:modified xsi:type="dcterms:W3CDTF">2022-10-28T18:53:10Z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