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123\Programas22\CARPETA JOSE GPE SOTO\2023\CUENTA PUBLICA\3ER. INF. TRIMESTRAL 2023\3er Informe Trimestral 2023\"/>
    </mc:Choice>
  </mc:AlternateContent>
  <xr:revisionPtr revIDLastSave="0" documentId="13_ncr:1_{E5E21109-6715-453C-9162-41BC48C9417F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s="1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D63" i="62"/>
  <c r="D48" i="62" s="1"/>
  <c r="D122" i="62" s="1"/>
  <c r="C63" i="62"/>
  <c r="C48" i="62" s="1"/>
  <c r="C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7" i="64" s="1"/>
  <c r="C15" i="63"/>
  <c r="C7" i="63"/>
  <c r="C20" i="63" l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<sst xmlns="http://schemas.openxmlformats.org/spreadsheetml/2006/main" count="935" uniqueCount="664">
  <si>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</si>
  <si>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</si>
  <si>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</si>
  <si>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</si>
  <si>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</si>
  <si>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</si>
  <si>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</si>
  <si>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</si>
  <si>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</si>
  <si>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</si>
  <si>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</si>
  <si>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</si>
  <si>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</si>
  <si>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</si>
  <si>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</si>
  <si>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</si>
  <si>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</si>
  <si>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</si>
  <si>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</si>
  <si>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</si>
  <si>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</si>
  <si>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</si>
  <si>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</si>
  <si>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</si>
  <si>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</si>
  <si>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</si>
  <si>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</si>
  <si>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</si>
  <si>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</si>
  <si>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</si>
  <si>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</si>
  <si>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</si>
  <si>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</si>
  <si>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</si>
  <si>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</si>
  <si>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</si>
  <si>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</si>
  <si>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</si>
  <si>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</si>
  <si>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</si>
  <si>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</si>
  <si>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</si>
  <si>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</si>
  <si>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</si>
  <si>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</si>
  <si>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</si>
  <si>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</si>
  <si>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</si>
  <si>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</si>
  <si>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</si>
  <si>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</si>
  <si>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</si>
  <si>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</si>
  <si>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</si>
  <si>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</si>
  <si>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</si>
  <si>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</si>
  <si>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</si>
  <si>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</si>
  <si>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</si>
  <si>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</si>
  <si>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</si>
  <si>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</si>
  <si>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</si>
  <si>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</si>
  <si>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</si>
  <si>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</si>
  <si>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</si>
  <si>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</si>
  <si>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</si>
  <si>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</si>
  <si>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</si>
  <si>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</si>
  <si>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</si>
  <si>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</si>
  <si>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</si>
  <si>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</si>
  <si>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</si>
  <si>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</si>
  <si>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</si>
  <si>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</si>
  <si>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</si>
  <si>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</si>
  <si>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</si>
  <si>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</si>
  <si>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</si>
  <si>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</si>
  <si>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</si>
  <si>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</si>
  <si>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</si>
  <si>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</si>
  <si>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</si>
  <si>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</si>
  <si>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</si>
  <si>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</si>
  <si>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</si>
  <si>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</si>
  <si>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</si>
  <si>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</si>
  <si>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</si>
  <si>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</si>
  <si>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</si>
  <si>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</si>
  <si>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</si>
  <si>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</si>
  <si>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</si>
  <si>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</si>
  <si>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</si>
  <si>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</si>
  <si>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</si>
  <si>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</si>
  <si>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</si>
  <si>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</si>
  <si>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</si>
  <si>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</si>
  <si>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</si>
  <si>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</si>
  <si>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</si>
  <si>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</si>
  <si>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</si>
  <si>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</si>
  <si>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</si>
  <si>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</si>
  <si>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</si>
  <si>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</si>
  <si>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</si>
  <si>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</si>
  <si>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</si>
  <si>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</si>
  <si>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</si>
  <si>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</si>
  <si>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</si>
  <si>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</si>
  <si>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</si>
  <si>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</si>
  <si>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</si>
  <si>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</si>
  <si>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</si>
  <si>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</si>
  <si>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</si>
  <si>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</si>
  <si>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</si>
  <si>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</si>
  <si>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</si>
  <si>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</si>
  <si>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</si>
  <si>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</si>
  <si>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</si>
  <si>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</si>
  <si>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</si>
  <si>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</si>
  <si>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</si>
  <si>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</si>
  <si>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</si>
  <si>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</si>
  <si>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</si>
  <si>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</si>
  <si>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</si>
  <si>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</si>
  <si>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</si>
  <si>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</si>
  <si>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</si>
  <si>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</si>
  <si>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</si>
  <si>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</si>
  <si>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</si>
  <si>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</si>
  <si>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</si>
  <si>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</si>
  <si>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</si>
  <si>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</si>
  <si>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</si>
  <si>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</si>
  <si>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</si>
  <si>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</si>
  <si>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</si>
  <si>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</si>
  <si>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</si>
  <si>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</si>
  <si>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</si>
  <si>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</si>
  <si>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</si>
  <si>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</si>
  <si>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</si>
  <si>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</si>
  <si>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</si>
  <si>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</si>
  <si>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</si>
  <si>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</si>
  <si>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</si>
  <si>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</si>
  <si>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</si>
  <si>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</si>
  <si>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</si>
  <si>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</si>
  <si>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</si>
  <si>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</si>
  <si>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</si>
  <si>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</si>
  <si>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</si>
  <si>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</si>
  <si>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</si>
  <si>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</si>
  <si>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</si>
  <si>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</si>
  <si>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</si>
  <si>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</si>
  <si>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</si>
  <si>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</si>
  <si>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</si>
  <si>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</si>
  <si>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</si>
  <si>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</si>
  <si>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</si>
  <si>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</si>
  <si>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</si>
  <si>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</si>
  <si>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</si>
  <si>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</si>
  <si>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</si>
  <si>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</si>
  <si>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</si>
  <si>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</si>
  <si>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</si>
  <si>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</si>
  <si>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</si>
  <si>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</si>
  <si>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</si>
  <si>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</si>
  <si>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</si>
  <si>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</si>
  <si>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</si>
  <si>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</si>
  <si>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</si>
  <si>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</si>
  <si>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</si>
  <si>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</si>
  <si>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</si>
  <si>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</si>
  <si>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</si>
  <si>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</si>
  <si>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</si>
  <si>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</si>
  <si>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</si>
  <si>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</si>
  <si>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</si>
  <si>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</si>
  <si>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</si>
  <si>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</si>
  <si>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</si>
  <si>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</si>
  <si>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</si>
  <si>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</si>
  <si>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</si>
  <si>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</si>
  <si>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</si>
  <si>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</si>
  <si>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</si>
  <si>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</si>
  <si>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</si>
  <si>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</si>
  <si>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</si>
  <si>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</si>
  <si>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</si>
  <si>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</si>
  <si>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</si>
  <si>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</si>
  <si>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</si>
  <si>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</si>
  <si>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</si>
  <si>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</si>
  <si>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</si>
  <si>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</si>
  <si>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</si>
  <si>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</si>
  <si>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</si>
  <si>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</si>
  <si>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</si>
  <si>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</si>
  <si>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</si>
  <si>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</si>
  <si>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</si>
  <si>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</si>
  <si>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</si>
  <si>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</si>
  <si>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</si>
  <si>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</si>
  <si>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</si>
  <si>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</si>
  <si>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</si>
  <si>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</si>
  <si>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</si>
  <si>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</si>
  <si>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</si>
  <si>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</si>
  <si>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</si>
  <si>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</si>
  <si>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</si>
  <si>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</si>
  <si>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</si>
  <si>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</si>
  <si>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</si>
  <si>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</si>
  <si>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</si>
  <si>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</si>
  <si>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</si>
  <si>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</si>
  <si>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</si>
  <si>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</si>
  <si>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</si>
  <si>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</si>
  <si>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</si>
  <si>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</si>
  <si>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</si>
  <si>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</si>
  <si>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</si>
  <si>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</si>
  <si>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</si>
  <si>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</si>
  <si>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</si>
  <si>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</si>
  <si>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</si>
  <si>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</si>
  <si>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</si>
  <si>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</si>
  <si>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</si>
  <si>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</si>
  <si>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</si>
  <si>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</si>
  <si>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</si>
  <si>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</si>
  <si>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</si>
  <si>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</si>
  <si>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</si>
  <si>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</si>
  <si>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</si>
  <si>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</si>
  <si>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</si>
  <si>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</si>
  <si>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</si>
  <si>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</si>
  <si>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</si>
  <si>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</si>
  <si>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</si>
  <si>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</si>
  <si>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</si>
  <si>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</si>
  <si>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</si>
  <si>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</si>
  <si>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</si>
  <si>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</si>
  <si>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</si>
  <si>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</si>
  <si>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</si>
  <si>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</si>
  <si>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</si>
  <si>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</si>
  <si>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</si>
  <si>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</si>
  <si>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</si>
  <si>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</si>
  <si>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</si>
  <si>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</si>
  <si>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</si>
  <si>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</si>
  <si>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</si>
  <si>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</si>
  <si>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</si>
  <si>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</si>
  <si>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</si>
  <si>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</si>
  <si>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</si>
  <si>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</si>
  <si>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</si>
  <si>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</si>
  <si>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</si>
  <si>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</si>
  <si>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</si>
  <si>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</si>
  <si>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</si>
  <si>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</si>
  <si>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</si>
  <si>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</si>
  <si>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</si>
  <si>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</si>
  <si>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</si>
  <si>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</si>
  <si>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</si>
  <si>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</si>
  <si>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</si>
  <si>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</si>
  <si>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</si>
  <si>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</si>
  <si>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</si>
  <si>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</si>
  <si>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</si>
  <si>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</si>
  <si>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</si>
  <si>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</si>
  <si>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</si>
  <si>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</si>
  <si>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</si>
  <si>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</si>
  <si>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</si>
  <si>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</si>
  <si>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</si>
  <si>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</si>
  <si>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</si>
  <si>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</si>
  <si>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</si>
  <si>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</si>
  <si>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</si>
  <si>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</si>
  <si>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</si>
  <si>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</si>
  <si>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</si>
  <si>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</si>
  <si>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</si>
  <si>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</si>
  <si>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</si>
  <si>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</si>
  <si>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</si>
  <si>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</si>
  <si>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</si>
  <si>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</si>
  <si>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</si>
  <si>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</si>
  <si>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</si>
  <si>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</si>
  <si>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</si>
  <si>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</si>
  <si>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</si>
  <si>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</si>
  <si>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</si>
  <si>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</si>
  <si>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</si>
  <si>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</si>
  <si>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</si>
  <si>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</si>
  <si>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</si>
  <si>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</si>
  <si>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</si>
  <si>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</si>
  <si>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</si>
  <si>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</si>
  <si>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</si>
  <si>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</si>
  <si>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</si>
  <si>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</si>
  <si>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</si>
  <si>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</si>
  <si>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</si>
  <si>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</si>
  <si>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</si>
  <si>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</si>
  <si>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</si>
  <si>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</si>
  <si>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</si>
  <si>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</si>
  <si>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</si>
  <si>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</si>
  <si>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</si>
  <si>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</si>
  <si>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</si>
  <si>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</si>
  <si>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</si>
  <si>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</si>
  <si>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</si>
  <si>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</si>
  <si>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</si>
  <si>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</si>
  <si>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</si>
  <si>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</si>
  <si>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</si>
  <si>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</si>
  <si>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</si>
  <si>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</si>
  <si>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</si>
  <si>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</si>
  <si>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</si>
  <si>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</si>
  <si>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</si>
  <si>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</si>
  <si>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</si>
  <si>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</si>
  <si>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</si>
  <si>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</si>
  <si>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</si>
  <si>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</si>
  <si>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</si>
  <si>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</si>
  <si>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</si>
  <si>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</si>
  <si>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</si>
  <si>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</si>
  <si>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</si>
  <si>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</si>
  <si>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</si>
  <si>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</si>
  <si>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</si>
  <si>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</si>
  <si>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</si>
  <si>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</si>
  <si>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</si>
  <si>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</si>
  <si>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</si>
  <si>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</si>
  <si>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</si>
  <si>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</si>
  <si>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</si>
  <si>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</si>
  <si>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</si>
  <si>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</si>
  <si>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</si>
  <si>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</si>
  <si>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</si>
  <si>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</si>
  <si>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</si>
  <si>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</si>
  <si>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</si>
  <si>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</si>
  <si>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</si>
  <si>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</si>
  <si>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</si>
  <si>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</si>
  <si>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</si>
  <si>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</si>
  <si>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</si>
  <si>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</si>
  <si>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</si>
  <si>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</si>
  <si>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</si>
  <si>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</si>
  <si>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</si>
  <si>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</si>
  <si>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</si>
  <si>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</si>
  <si>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</si>
  <si>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</si>
  <si>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</si>
  <si>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</si>
  <si>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</si>
  <si>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</si>
  <si>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</si>
  <si>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</si>
  <si>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</si>
  <si>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</si>
  <si>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</si>
  <si>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</si>
  <si>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</si>
  <si>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</si>
  <si>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</si>
  <si>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</si>
  <si>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</si>
  <si>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</si>
  <si>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</si>
  <si>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</si>
  <si>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</si>
  <si>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</si>
  <si>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</si>
  <si>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</si>
  <si>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</si>
  <si>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</si>
  <si>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</si>
  <si>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</si>
  <si>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</si>
  <si>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</si>
  <si>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</si>
  <si>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</si>
  <si>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</si>
  <si>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</si>
  <si>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</si>
  <si>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</si>
  <si>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</si>
  <si>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</si>
  <si>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</si>
  <si>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</si>
  <si>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</si>
  <si>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</si>
  <si>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</si>
  <si>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</si>
  <si>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</si>
  <si>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</si>
  <si>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</si>
  <si>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</si>
  <si>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</si>
  <si>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</si>
  <si>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</si>
  <si>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</si>
  <si>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</si>
  <si>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</si>
  <si>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</si>
  <si>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</si>
  <si>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</si>
  <si>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</si>
  <si>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</si>
  <si>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</si>
  <si>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</si>
  <si>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</si>
  <si>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</si>
  <si>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</si>
  <si>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</si>
  <si>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</si>
  <si>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</si>
  <si>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</si>
  <si>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</si>
  <si>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</si>
  <si>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</si>
  <si>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</si>
  <si>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</si>
  <si>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</si>
  <si>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</si>
  <si>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</si>
  <si>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</si>
  <si>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</si>
  <si>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</si>
  <si>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</si>
  <si>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</si>
  <si>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</si>
  <si>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</si>
  <si>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</si>
  <si>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</si>
  <si>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</si>
  <si>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</si>
  <si>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</si>
  <si>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</si>
  <si>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</si>
  <si>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</si>
  <si>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</si>
  <si>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</si>
  <si>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</si>
  <si>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</si>
  <si>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</si>
  <si>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</si>
  <si>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</si>
  <si>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</si>
  <si>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</si>
  <si>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</si>
  <si>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</si>
  <si>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</si>
  <si>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</si>
  <si>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</si>
  <si>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</si>
  <si>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</si>
  <si>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</si>
  <si>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</si>
  <si>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</si>
  <si>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</si>
  <si>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</si>
  <si>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</si>
  <si>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</si>
  <si>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</si>
  <si>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</si>
  <si>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</si>
  <si>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</si>
  <si>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</si>
  <si>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</si>
  <si>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</si>
  <si>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</si>
  <si>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</si>
  <si>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</si>
  <si>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</si>
  <si>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Municipio de San Miguel de Allende, Gto.</t>
  </si>
  <si>
    <t>Correspondiente 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</si>
</sst>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95250</xdr:rowOff>
    </xdr:from>
    <xdr:to>
      <xdr:col>4</xdr:col>
      <xdr:colOff>695325</xdr:colOff>
      <xdr:row>64</xdr:row>
      <xdr:rowOff>95251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21E2669-5FB1-40EC-8F70-95DFAA733C5D}"/>
            </a:ext>
          </a:extLst>
        </xdr:cNvPr>
        <xdr:cNvGrpSpPr/>
      </xdr:nvGrpSpPr>
      <xdr:grpSpPr>
        <a:xfrm>
          <a:off x="0" y="8248650"/>
          <a:ext cx="7991475" cy="1428751"/>
          <a:chOff x="0" y="0"/>
          <a:chExt cx="5610758" cy="850411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147671D9-98C0-26ED-4D91-7DB5A8DCD84F}"/>
              </a:ext>
            </a:extLst>
          </xdr:cNvPr>
          <xdr:cNvSpPr txBox="1"/>
        </xdr:nvSpPr>
        <xdr:spPr>
          <a:xfrm>
            <a:off x="1660550" y="583649"/>
            <a:ext cx="2289658" cy="266762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Autorizó:</a:t>
            </a: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Raúl Vallejo Solís</a:t>
            </a: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Tesorero Municipal y de Finanzas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:a16="http://schemas.microsoft.com/office/drawing/2014/main" id="{107328C9-2BAB-50F0-0A7A-917C610C473D}"/>
              </a:ext>
            </a:extLst>
          </xdr:cNvPr>
          <xdr:cNvSpPr txBox="1"/>
        </xdr:nvSpPr>
        <xdr:spPr>
          <a:xfrm>
            <a:off x="3321100" y="0"/>
            <a:ext cx="2289658" cy="408207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Revisó: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José</a:t>
            </a:r>
            <a:r>
              <a:rPr lang="es-MX" sz="1100" baseline="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 Guadalupe Soto Dominguez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Cuadro de texto 4">
            <a:extLst>
              <a:ext uri="{FF2B5EF4-FFF2-40B4-BE49-F238E27FC236}">
                <a16:creationId xmlns:a16="http://schemas.microsoft.com/office/drawing/2014/main" id="{A9D83AED-88C3-63B5-67B7-7948FF7F48ED}"/>
              </a:ext>
            </a:extLst>
          </xdr:cNvPr>
          <xdr:cNvSpPr txBox="1"/>
        </xdr:nvSpPr>
        <xdr:spPr>
          <a:xfrm>
            <a:off x="0" y="14630"/>
            <a:ext cx="2289658" cy="393577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Elaboró: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Antonio</a:t>
            </a:r>
            <a:r>
              <a:rPr lang="es-MX" sz="1100" baseline="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 Marítnez Angeles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54</xdr:row>
      <xdr:rowOff>28575</xdr:rowOff>
    </xdr:from>
    <xdr:to>
      <xdr:col>5</xdr:col>
      <xdr:colOff>1095374</xdr:colOff>
      <xdr:row>59</xdr:row>
      <xdr:rowOff>9526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3482FC0-B383-41A8-8E24-1AF6A0B2920A}"/>
            </a:ext>
          </a:extLst>
        </xdr:cNvPr>
        <xdr:cNvGrpSpPr/>
      </xdr:nvGrpSpPr>
      <xdr:grpSpPr>
        <a:xfrm>
          <a:off x="466725" y="8029575"/>
          <a:ext cx="10191749" cy="695326"/>
          <a:chOff x="0" y="0"/>
          <a:chExt cx="5610758" cy="850411"/>
        </a:xfrm>
      </xdr:grpSpPr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82D374EB-9A00-9F03-423F-07773F7BEAAC}"/>
              </a:ext>
            </a:extLst>
          </xdr:cNvPr>
          <xdr:cNvSpPr txBox="1"/>
        </xdr:nvSpPr>
        <xdr:spPr>
          <a:xfrm>
            <a:off x="1660550" y="583649"/>
            <a:ext cx="2289658" cy="266762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Autorizó:</a:t>
            </a: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Raúl Vallejo Solís</a:t>
            </a: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Tesorero Municipal y de Finanzas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Cuadro de texto 3">
            <a:extLst>
              <a:ext uri="{FF2B5EF4-FFF2-40B4-BE49-F238E27FC236}">
                <a16:creationId xmlns:a16="http://schemas.microsoft.com/office/drawing/2014/main" id="{3FD3EF0E-CB85-64C7-C139-F4E1DEEF596D}"/>
              </a:ext>
            </a:extLst>
          </xdr:cNvPr>
          <xdr:cNvSpPr txBox="1"/>
        </xdr:nvSpPr>
        <xdr:spPr>
          <a:xfrm>
            <a:off x="3321100" y="0"/>
            <a:ext cx="2289658" cy="408207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Revisó: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José</a:t>
            </a:r>
            <a:r>
              <a:rPr lang="es-MX" sz="1100" baseline="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 Guadalupe Soto Dominguez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Cuadro de texto 4">
            <a:extLst>
              <a:ext uri="{FF2B5EF4-FFF2-40B4-BE49-F238E27FC236}">
                <a16:creationId xmlns:a16="http://schemas.microsoft.com/office/drawing/2014/main" id="{ED57B5CE-A47F-06D9-B883-7F936F56D476}"/>
              </a:ext>
            </a:extLst>
          </xdr:cNvPr>
          <xdr:cNvSpPr txBox="1"/>
        </xdr:nvSpPr>
        <xdr:spPr>
          <a:xfrm>
            <a:off x="0" y="14630"/>
            <a:ext cx="2289658" cy="393577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Elaboró: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Antonio</a:t>
            </a:r>
            <a:r>
              <a:rPr lang="es-MX" sz="1100" baseline="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 Marítnez Angeles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</sheetPr>
  <dimension ref="A1:E44"/>
  <sheetViews>
    <sheetView tabSelected="1" zoomScaleNormal="100" zoomScaleSheetLayoutView="100" workbookViewId="0">
      <pane ySplit="5" topLeftCell="A39" activePane="bottomLeft" state="frozen"/>
      <selection activeCell="A14" sqref="A14:B14"/>
      <selection pane="bottomLeft" activeCell="B51" sqref="B5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662</v>
      </c>
      <c r="B1" s="152"/>
      <c r="C1" s="17"/>
      <c r="D1" s="14" t="s">
        <v>602</v>
      </c>
      <c r="E1" s="15">
        <v>2023</v>
      </c>
    </row>
    <row r="2" spans="1:5" ht="18.95" customHeight="1" x14ac:dyDescent="0.2">
      <c r="A2" s="153" t="s">
        <v>601</v>
      </c>
      <c r="B2" s="153"/>
      <c r="C2" s="36"/>
      <c r="D2" s="14" t="s">
        <v>603</v>
      </c>
      <c r="E2" s="17" t="s">
        <v>608</v>
      </c>
    </row>
    <row r="3" spans="1:5" ht="18.95" customHeight="1" x14ac:dyDescent="0.2">
      <c r="A3" s="152" t="s">
        <v>663</v>
      </c>
      <c r="B3" s="152"/>
      <c r="C3" s="17"/>
      <c r="D3" s="14" t="s">
        <v>604</v>
      </c>
      <c r="E3" s="15">
        <v>3</v>
      </c>
    </row>
    <row r="4" spans="1:5" ht="18.95" customHeight="1" x14ac:dyDescent="0.2">
      <c r="A4" s="152" t="s">
        <v>623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131</v>
      </c>
      <c r="B13" s="44" t="s">
        <v>583</v>
      </c>
    </row>
    <row r="14" spans="1:5" x14ac:dyDescent="0.2">
      <c r="A14" s="43" t="s">
        <v>7</v>
      </c>
      <c r="B14" s="44" t="s">
        <v>584</v>
      </c>
    </row>
    <row r="15" spans="1:5" x14ac:dyDescent="0.2">
      <c r="A15" s="43" t="s">
        <v>8</v>
      </c>
      <c r="B15" s="44" t="s">
        <v>130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585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183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569</v>
      </c>
      <c r="B24" s="89" t="s">
        <v>304</v>
      </c>
    </row>
    <row r="25" spans="1:2" x14ac:dyDescent="0.2">
      <c r="A25" s="88" t="s">
        <v>570</v>
      </c>
      <c r="B25" s="89" t="s">
        <v>571</v>
      </c>
    </row>
    <row r="26" spans="1:2" x14ac:dyDescent="0.2">
      <c r="A26" s="88" t="s">
        <v>572</v>
      </c>
      <c r="B26" s="89" t="s">
        <v>341</v>
      </c>
    </row>
    <row r="27" spans="1:2" x14ac:dyDescent="0.2">
      <c r="A27" s="88" t="s">
        <v>573</v>
      </c>
      <c r="B27" s="89" t="s">
        <v>358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624</v>
      </c>
    </row>
    <row r="41" spans="1:2" ht="12" thickBot="1" x14ac:dyDescent="0.25">
      <c r="A41" s="11"/>
      <c r="B41" s="12"/>
    </row>
    <row r="44" spans="1:2" x14ac:dyDescent="0.2">
      <c r="B44" s="4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70" orientation="portrait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B31" sqref="B31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662</v>
      </c>
      <c r="B1" s="158"/>
      <c r="C1" s="159"/>
    </row>
    <row r="2" spans="1:3" s="37" customFormat="1" ht="18" customHeight="1" x14ac:dyDescent="0.25">
      <c r="A2" s="160" t="s">
        <v>613</v>
      </c>
      <c r="B2" s="161"/>
      <c r="C2" s="162"/>
    </row>
    <row r="3" spans="1:3" s="37" customFormat="1" ht="18" customHeight="1" x14ac:dyDescent="0.25">
      <c r="A3" s="160" t="s">
        <v>663</v>
      </c>
      <c r="B3" s="161"/>
      <c r="C3" s="162"/>
    </row>
    <row r="4" spans="1:3" s="39" customFormat="1" ht="18" customHeight="1" x14ac:dyDescent="0.2">
      <c r="A4" s="163" t="s">
        <v>614</v>
      </c>
      <c r="B4" s="164"/>
      <c r="C4" s="165"/>
    </row>
    <row r="5" spans="1:3" x14ac:dyDescent="0.2">
      <c r="A5" s="54" t="s">
        <v>521</v>
      </c>
      <c r="B5" s="54"/>
      <c r="C5" s="132">
        <v>1147270717.54</v>
      </c>
    </row>
    <row r="6" spans="1:3" x14ac:dyDescent="0.2">
      <c r="A6" s="55"/>
      <c r="B6" s="56"/>
      <c r="C6" s="57"/>
    </row>
    <row r="7" spans="1:3" x14ac:dyDescent="0.2">
      <c r="A7" s="64" t="s">
        <v>522</v>
      </c>
      <c r="B7" s="64"/>
      <c r="C7" s="133">
        <f>SUM(C8:C13)</f>
        <v>0</v>
      </c>
    </row>
    <row r="8" spans="1:3" x14ac:dyDescent="0.2">
      <c r="A8" s="71" t="s">
        <v>523</v>
      </c>
      <c r="B8" s="70" t="s">
        <v>342</v>
      </c>
      <c r="C8" s="134">
        <v>0</v>
      </c>
    </row>
    <row r="9" spans="1:3" x14ac:dyDescent="0.2">
      <c r="A9" s="58" t="s">
        <v>524</v>
      </c>
      <c r="B9" s="59" t="s">
        <v>533</v>
      </c>
      <c r="C9" s="134">
        <v>0</v>
      </c>
    </row>
    <row r="10" spans="1:3" x14ac:dyDescent="0.2">
      <c r="A10" s="58" t="s">
        <v>525</v>
      </c>
      <c r="B10" s="59" t="s">
        <v>350</v>
      </c>
      <c r="C10" s="134">
        <v>0</v>
      </c>
    </row>
    <row r="11" spans="1:3" x14ac:dyDescent="0.2">
      <c r="A11" s="58" t="s">
        <v>526</v>
      </c>
      <c r="B11" s="59" t="s">
        <v>351</v>
      </c>
      <c r="C11" s="134">
        <v>0</v>
      </c>
    </row>
    <row r="12" spans="1:3" x14ac:dyDescent="0.2">
      <c r="A12" s="58" t="s">
        <v>527</v>
      </c>
      <c r="B12" s="59" t="s">
        <v>352</v>
      </c>
      <c r="C12" s="134">
        <v>0</v>
      </c>
    </row>
    <row r="13" spans="1:3" x14ac:dyDescent="0.2">
      <c r="A13" s="60" t="s">
        <v>528</v>
      </c>
      <c r="B13" s="61" t="s">
        <v>529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532</v>
      </c>
      <c r="C16" s="134">
        <v>0</v>
      </c>
    </row>
    <row r="17" spans="1:3" x14ac:dyDescent="0.2">
      <c r="A17" s="66">
        <v>3.2</v>
      </c>
      <c r="B17" s="59" t="s">
        <v>530</v>
      </c>
      <c r="C17" s="134">
        <v>0</v>
      </c>
    </row>
    <row r="18" spans="1:3" x14ac:dyDescent="0.2">
      <c r="A18" s="66">
        <v>3.3</v>
      </c>
      <c r="B18" s="61" t="s">
        <v>531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660</v>
      </c>
      <c r="B20" s="69"/>
      <c r="C20" s="132">
        <f>C5+C7-C15</f>
        <v>1147270717.54</v>
      </c>
    </row>
    <row r="22" spans="1:3" x14ac:dyDescent="0.2">
      <c r="B22" s="38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662</v>
      </c>
      <c r="B1" s="167"/>
      <c r="C1" s="168"/>
    </row>
    <row r="2" spans="1:3" s="40" customFormat="1" ht="18.95" customHeight="1" x14ac:dyDescent="0.25">
      <c r="A2" s="169" t="s">
        <v>615</v>
      </c>
      <c r="B2" s="170"/>
      <c r="C2" s="171"/>
    </row>
    <row r="3" spans="1:3" s="40" customFormat="1" ht="18.95" customHeight="1" x14ac:dyDescent="0.25">
      <c r="A3" s="169" t="s">
        <v>663</v>
      </c>
      <c r="B3" s="170"/>
      <c r="C3" s="171"/>
    </row>
    <row r="4" spans="1:3" x14ac:dyDescent="0.2">
      <c r="A4" s="163" t="s">
        <v>614</v>
      </c>
      <c r="B4" s="164"/>
      <c r="C4" s="165"/>
    </row>
    <row r="5" spans="1:3" x14ac:dyDescent="0.2">
      <c r="A5" s="79" t="s">
        <v>534</v>
      </c>
      <c r="B5" s="54"/>
      <c r="C5" s="136">
        <v>1198071183.9300001</v>
      </c>
    </row>
    <row r="6" spans="1:3" x14ac:dyDescent="0.2">
      <c r="A6" s="73"/>
      <c r="B6" s="56"/>
      <c r="C6" s="74"/>
    </row>
    <row r="7" spans="1:3" x14ac:dyDescent="0.2">
      <c r="A7" s="64" t="s">
        <v>535</v>
      </c>
      <c r="B7" s="75"/>
      <c r="C7" s="133">
        <f>SUM(C8:C28)</f>
        <v>224764644.74000001</v>
      </c>
    </row>
    <row r="8" spans="1:3" x14ac:dyDescent="0.2">
      <c r="A8" s="121">
        <v>2.1</v>
      </c>
      <c r="B8" s="80" t="s">
        <v>370</v>
      </c>
      <c r="C8" s="137">
        <v>0</v>
      </c>
    </row>
    <row r="9" spans="1:3" x14ac:dyDescent="0.2">
      <c r="A9" s="121">
        <v>2.2000000000000002</v>
      </c>
      <c r="B9" s="80" t="s">
        <v>367</v>
      </c>
      <c r="C9" s="137">
        <v>0</v>
      </c>
    </row>
    <row r="10" spans="1:3" x14ac:dyDescent="0.2">
      <c r="A10" s="85">
        <v>2.2999999999999998</v>
      </c>
      <c r="B10" s="72" t="s">
        <v>237</v>
      </c>
      <c r="C10" s="137">
        <v>7053063.6399999997</v>
      </c>
    </row>
    <row r="11" spans="1:3" x14ac:dyDescent="0.2">
      <c r="A11" s="85">
        <v>2.4</v>
      </c>
      <c r="B11" s="72" t="s">
        <v>238</v>
      </c>
      <c r="C11" s="137">
        <v>1683475.12</v>
      </c>
    </row>
    <row r="12" spans="1:3" x14ac:dyDescent="0.2">
      <c r="A12" s="85">
        <v>2.5</v>
      </c>
      <c r="B12" s="72" t="s">
        <v>239</v>
      </c>
      <c r="C12" s="137">
        <v>0</v>
      </c>
    </row>
    <row r="13" spans="1:3" x14ac:dyDescent="0.2">
      <c r="A13" s="85">
        <v>2.6</v>
      </c>
      <c r="B13" s="72" t="s">
        <v>240</v>
      </c>
      <c r="C13" s="137">
        <v>22581031.850000001</v>
      </c>
    </row>
    <row r="14" spans="1:3" x14ac:dyDescent="0.2">
      <c r="A14" s="85">
        <v>2.7</v>
      </c>
      <c r="B14" s="72" t="s">
        <v>241</v>
      </c>
      <c r="C14" s="137">
        <v>0</v>
      </c>
    </row>
    <row r="15" spans="1:3" x14ac:dyDescent="0.2">
      <c r="A15" s="85">
        <v>2.8</v>
      </c>
      <c r="B15" s="72" t="s">
        <v>242</v>
      </c>
      <c r="C15" s="137">
        <v>9789602.2400000002</v>
      </c>
    </row>
    <row r="16" spans="1:3" x14ac:dyDescent="0.2">
      <c r="A16" s="85">
        <v>2.9</v>
      </c>
      <c r="B16" s="72" t="s">
        <v>244</v>
      </c>
      <c r="C16" s="137">
        <v>0</v>
      </c>
    </row>
    <row r="17" spans="1:3" x14ac:dyDescent="0.2">
      <c r="A17" s="85" t="s">
        <v>536</v>
      </c>
      <c r="B17" s="72" t="s">
        <v>537</v>
      </c>
      <c r="C17" s="137">
        <v>0</v>
      </c>
    </row>
    <row r="18" spans="1:3" x14ac:dyDescent="0.2">
      <c r="A18" s="85" t="s">
        <v>562</v>
      </c>
      <c r="B18" s="72" t="s">
        <v>246</v>
      </c>
      <c r="C18" s="137">
        <v>0</v>
      </c>
    </row>
    <row r="19" spans="1:3" x14ac:dyDescent="0.2">
      <c r="A19" s="85" t="s">
        <v>563</v>
      </c>
      <c r="B19" s="72" t="s">
        <v>538</v>
      </c>
      <c r="C19" s="137">
        <v>173664819.5</v>
      </c>
    </row>
    <row r="20" spans="1:3" x14ac:dyDescent="0.2">
      <c r="A20" s="85" t="s">
        <v>564</v>
      </c>
      <c r="B20" s="72" t="s">
        <v>539</v>
      </c>
      <c r="C20" s="137">
        <v>2080819.08</v>
      </c>
    </row>
    <row r="21" spans="1:3" x14ac:dyDescent="0.2">
      <c r="A21" s="85" t="s">
        <v>565</v>
      </c>
      <c r="B21" s="72" t="s">
        <v>540</v>
      </c>
      <c r="C21" s="137">
        <v>0</v>
      </c>
    </row>
    <row r="22" spans="1:3" x14ac:dyDescent="0.2">
      <c r="A22" s="85" t="s">
        <v>541</v>
      </c>
      <c r="B22" s="72" t="s">
        <v>542</v>
      </c>
      <c r="C22" s="137">
        <v>0</v>
      </c>
    </row>
    <row r="23" spans="1:3" x14ac:dyDescent="0.2">
      <c r="A23" s="85" t="s">
        <v>543</v>
      </c>
      <c r="B23" s="72" t="s">
        <v>544</v>
      </c>
      <c r="C23" s="137">
        <v>0</v>
      </c>
    </row>
    <row r="24" spans="1:3" x14ac:dyDescent="0.2">
      <c r="A24" s="85" t="s">
        <v>545</v>
      </c>
      <c r="B24" s="72" t="s">
        <v>546</v>
      </c>
      <c r="C24" s="137">
        <v>0</v>
      </c>
    </row>
    <row r="25" spans="1:3" x14ac:dyDescent="0.2">
      <c r="A25" s="85" t="s">
        <v>547</v>
      </c>
      <c r="B25" s="72" t="s">
        <v>548</v>
      </c>
      <c r="C25" s="137">
        <v>0</v>
      </c>
    </row>
    <row r="26" spans="1:3" x14ac:dyDescent="0.2">
      <c r="A26" s="85" t="s">
        <v>549</v>
      </c>
      <c r="B26" s="72" t="s">
        <v>550</v>
      </c>
      <c r="C26" s="137">
        <v>7911833.3099999996</v>
      </c>
    </row>
    <row r="27" spans="1:3" x14ac:dyDescent="0.2">
      <c r="A27" s="85" t="s">
        <v>551</v>
      </c>
      <c r="B27" s="72" t="s">
        <v>552</v>
      </c>
      <c r="C27" s="137">
        <v>0</v>
      </c>
    </row>
    <row r="28" spans="1:3" x14ac:dyDescent="0.2">
      <c r="A28" s="85" t="s">
        <v>553</v>
      </c>
      <c r="B28" s="80" t="s">
        <v>554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555</v>
      </c>
      <c r="B30" s="84"/>
      <c r="C30" s="138">
        <f>SUM(C31:C35)</f>
        <v>0</v>
      </c>
    </row>
    <row r="31" spans="1:3" x14ac:dyDescent="0.2">
      <c r="A31" s="85" t="s">
        <v>556</v>
      </c>
      <c r="B31" s="72" t="s">
        <v>439</v>
      </c>
      <c r="C31" s="137">
        <v>0</v>
      </c>
    </row>
    <row r="32" spans="1:3" x14ac:dyDescent="0.2">
      <c r="A32" s="85" t="s">
        <v>557</v>
      </c>
      <c r="B32" s="72" t="s">
        <v>80</v>
      </c>
      <c r="C32" s="137">
        <v>0</v>
      </c>
    </row>
    <row r="33" spans="1:3" x14ac:dyDescent="0.2">
      <c r="A33" s="85" t="s">
        <v>558</v>
      </c>
      <c r="B33" s="72" t="s">
        <v>449</v>
      </c>
      <c r="C33" s="137">
        <v>0</v>
      </c>
    </row>
    <row r="34" spans="1:3" x14ac:dyDescent="0.2">
      <c r="A34" s="85" t="s">
        <v>559</v>
      </c>
      <c r="B34" s="72" t="s">
        <v>455</v>
      </c>
      <c r="C34" s="137">
        <v>0</v>
      </c>
    </row>
    <row r="35" spans="1:3" x14ac:dyDescent="0.2">
      <c r="A35" s="85" t="s">
        <v>560</v>
      </c>
      <c r="B35" s="80" t="s">
        <v>561</v>
      </c>
      <c r="C35" s="139">
        <v>0</v>
      </c>
    </row>
    <row r="36" spans="1:3" x14ac:dyDescent="0.2">
      <c r="A36" s="73"/>
      <c r="B36" s="76"/>
      <c r="C36" s="77"/>
    </row>
    <row r="37" spans="1:3" x14ac:dyDescent="0.2">
      <c r="A37" s="78" t="s">
        <v>661</v>
      </c>
      <c r="B37" s="54"/>
      <c r="C37" s="132">
        <f>C5-C7+C30</f>
        <v>973306539.19000006</v>
      </c>
    </row>
    <row r="39" spans="1:3" x14ac:dyDescent="0.2">
      <c r="B39" s="38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workbookViewId="0">
      <selection activeCell="E73" sqref="E73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662</v>
      </c>
      <c r="B1" s="172"/>
      <c r="C1" s="172"/>
      <c r="D1" s="172"/>
      <c r="E1" s="172"/>
      <c r="F1" s="172"/>
      <c r="G1" s="27" t="s">
        <v>605</v>
      </c>
      <c r="H1" s="28">
        <v>2023</v>
      </c>
    </row>
    <row r="2" spans="1:10" ht="18.95" customHeight="1" x14ac:dyDescent="0.2">
      <c r="A2" s="156" t="s">
        <v>616</v>
      </c>
      <c r="B2" s="172"/>
      <c r="C2" s="172"/>
      <c r="D2" s="172"/>
      <c r="E2" s="172"/>
      <c r="F2" s="172"/>
      <c r="G2" s="27" t="s">
        <v>606</v>
      </c>
      <c r="H2" s="28" t="s">
        <v>608</v>
      </c>
    </row>
    <row r="3" spans="1:10" ht="18.95" customHeight="1" x14ac:dyDescent="0.2">
      <c r="A3" s="173" t="s">
        <v>663</v>
      </c>
      <c r="B3" s="174"/>
      <c r="C3" s="174"/>
      <c r="D3" s="174"/>
      <c r="E3" s="174"/>
      <c r="F3" s="174"/>
      <c r="G3" s="27" t="s">
        <v>607</v>
      </c>
      <c r="H3" s="28">
        <v>3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2" customFormat="1" x14ac:dyDescent="0.2">
      <c r="A8" s="41">
        <v>7000</v>
      </c>
      <c r="B8" s="42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1155809047</v>
      </c>
      <c r="E36" s="34">
        <v>0</v>
      </c>
      <c r="F36" s="34">
        <f t="shared" si="0"/>
        <v>1155809047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1386704282.8499999</v>
      </c>
      <c r="E37" s="34">
        <v>-1700654570.3099999</v>
      </c>
      <c r="F37" s="34">
        <f t="shared" si="0"/>
        <v>-313950287.46000004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308167903.52999997</v>
      </c>
      <c r="E38" s="34">
        <v>-2755945.53</v>
      </c>
      <c r="F38" s="34">
        <f t="shared" si="0"/>
        <v>305411958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203114812.06999999</v>
      </c>
      <c r="E39" s="34">
        <v>-234452343.43000001</v>
      </c>
      <c r="F39" s="34">
        <f t="shared" si="0"/>
        <v>-31337531.360000014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-443227790.35000002</v>
      </c>
      <c r="E40" s="34">
        <v>-672705395.83000004</v>
      </c>
      <c r="F40" s="34">
        <f t="shared" si="0"/>
        <v>-1115933186.1800001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-1155809047</v>
      </c>
      <c r="F41" s="34">
        <f t="shared" si="0"/>
        <v>-1155809047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2447057722.48</v>
      </c>
      <c r="E42" s="34">
        <v>-2184266967.0999999</v>
      </c>
      <c r="F42" s="34">
        <f t="shared" si="0"/>
        <v>262790755.38000011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685165727.98000002</v>
      </c>
      <c r="E43" s="34">
        <v>-1272820633.9300001</v>
      </c>
      <c r="F43" s="34">
        <f t="shared" si="0"/>
        <v>-587654905.95000005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1443337425.4000001</v>
      </c>
      <c r="E44" s="34">
        <v>-1160735411.76</v>
      </c>
      <c r="F44" s="34">
        <f t="shared" si="0"/>
        <v>282602013.6400001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1829460378.74</v>
      </c>
      <c r="E45" s="34">
        <v>-1829460378.74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512234600.13</v>
      </c>
      <c r="E46" s="34">
        <v>-513044294.25999999</v>
      </c>
      <c r="F46" s="34">
        <f t="shared" si="0"/>
        <v>-809694.12999999523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511910514.38999999</v>
      </c>
      <c r="E47" s="34">
        <v>686970363.66999996</v>
      </c>
      <c r="F47" s="34">
        <f t="shared" si="0"/>
        <v>1198880878.0599999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123</v>
      </c>
      <c r="B9" s="113"/>
      <c r="C9" s="113"/>
      <c r="D9" s="113"/>
    </row>
    <row r="10" spans="1:8" s="112" customFormat="1" ht="26.1" customHeight="1" x14ac:dyDescent="0.2">
      <c r="A10" s="115" t="s">
        <v>592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593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594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595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596</v>
      </c>
      <c r="B15" s="117" t="s">
        <v>40</v>
      </c>
    </row>
    <row r="16" spans="1:8" s="112" customFormat="1" ht="12.95" customHeight="1" x14ac:dyDescent="0.2">
      <c r="A16" s="116" t="s">
        <v>597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95</v>
      </c>
    </row>
    <row r="19" spans="1:4" s="112" customFormat="1" ht="12.95" customHeight="1" x14ac:dyDescent="0.2">
      <c r="A19" s="120" t="s">
        <v>598</v>
      </c>
    </row>
    <row r="20" spans="1:4" s="112" customFormat="1" ht="12.95" customHeight="1" x14ac:dyDescent="0.2">
      <c r="A20" s="120" t="s">
        <v>599</v>
      </c>
    </row>
    <row r="21" spans="1:4" s="112" customFormat="1" x14ac:dyDescent="0.2">
      <c r="A21" s="113"/>
    </row>
    <row r="22" spans="1:4" s="112" customFormat="1" x14ac:dyDescent="0.2">
      <c r="A22" s="113" t="s">
        <v>516</v>
      </c>
      <c r="B22" s="113"/>
      <c r="C22" s="113"/>
      <c r="D22" s="113"/>
    </row>
    <row r="23" spans="1:4" s="112" customFormat="1" x14ac:dyDescent="0.2">
      <c r="A23" s="113" t="s">
        <v>517</v>
      </c>
      <c r="B23" s="113"/>
      <c r="C23" s="113"/>
      <c r="D23" s="113"/>
    </row>
    <row r="24" spans="1:4" s="112" customFormat="1" x14ac:dyDescent="0.2">
      <c r="A24" s="113" t="s">
        <v>518</v>
      </c>
      <c r="B24" s="113"/>
      <c r="C24" s="113"/>
      <c r="D24" s="113"/>
    </row>
    <row r="25" spans="1:4" s="112" customFormat="1" x14ac:dyDescent="0.2">
      <c r="A25" s="113" t="s">
        <v>519</v>
      </c>
      <c r="B25" s="113"/>
      <c r="C25" s="113"/>
      <c r="D25" s="113"/>
    </row>
    <row r="26" spans="1:4" s="112" customFormat="1" x14ac:dyDescent="0.2">
      <c r="A26" s="113" t="s">
        <v>520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topLeftCell="A136" zoomScale="106" zoomScaleNormal="106" workbookViewId="0">
      <selection activeCell="A6" sqref="A6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662</v>
      </c>
      <c r="B1" s="155"/>
      <c r="C1" s="155"/>
      <c r="D1" s="155"/>
      <c r="E1" s="155"/>
      <c r="F1" s="155"/>
      <c r="G1" s="14" t="s">
        <v>605</v>
      </c>
      <c r="H1" s="25">
        <v>2023</v>
      </c>
    </row>
    <row r="2" spans="1:8" s="16" customFormat="1" ht="18.95" customHeight="1" x14ac:dyDescent="0.25">
      <c r="A2" s="154" t="s">
        <v>609</v>
      </c>
      <c r="B2" s="155"/>
      <c r="C2" s="155"/>
      <c r="D2" s="155"/>
      <c r="E2" s="155"/>
      <c r="F2" s="155"/>
      <c r="G2" s="14" t="s">
        <v>606</v>
      </c>
      <c r="H2" s="25" t="s">
        <v>608</v>
      </c>
    </row>
    <row r="3" spans="1:8" s="16" customFormat="1" ht="18.95" customHeight="1" x14ac:dyDescent="0.25">
      <c r="A3" s="154" t="s">
        <v>663</v>
      </c>
      <c r="B3" s="155"/>
      <c r="C3" s="155"/>
      <c r="D3" s="155"/>
      <c r="E3" s="155"/>
      <c r="F3" s="155"/>
      <c r="G3" s="14" t="s">
        <v>607</v>
      </c>
      <c r="H3" s="25">
        <v>3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105241809.91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1741865.51</v>
      </c>
      <c r="D15" s="24">
        <v>1740605.9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26834770.859999999</v>
      </c>
      <c r="D16" s="24">
        <v>1277658.29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2640119.2999999998</v>
      </c>
      <c r="D20" s="24">
        <v>2640119.2999999998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441288.06</v>
      </c>
      <c r="D21" s="24">
        <v>441288.06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19432413.260000002</v>
      </c>
      <c r="D23" s="24">
        <v>19432413.260000002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65716873.109999999</v>
      </c>
      <c r="D24" s="24">
        <v>65716873.109999999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40622076.82</v>
      </c>
      <c r="D27" s="24">
        <v>40622076.82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1899.5</v>
      </c>
      <c r="D28" s="24">
        <v>1899.5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1674361917.3600001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411906893.81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154342304.58000001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823353085.63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211465768.18000001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73293865.159999996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300481729.35000002</v>
      </c>
      <c r="D62" s="24">
        <f t="shared" ref="D62:E62" si="0">SUM(D63:D70)</f>
        <v>0</v>
      </c>
      <c r="E62" s="24">
        <f t="shared" si="0"/>
        <v>163337292.62</v>
      </c>
    </row>
    <row r="63" spans="1:9" x14ac:dyDescent="0.2">
      <c r="A63" s="22">
        <v>1241</v>
      </c>
      <c r="B63" s="20" t="s">
        <v>237</v>
      </c>
      <c r="C63" s="24">
        <v>54695807.299999997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13676028.07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1853117.2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152572506.18000001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15181883.27</v>
      </c>
      <c r="D67" s="24">
        <v>0</v>
      </c>
      <c r="E67" s="24">
        <v>163260292.62</v>
      </c>
    </row>
    <row r="68" spans="1:9" x14ac:dyDescent="0.2">
      <c r="A68" s="22">
        <v>1246</v>
      </c>
      <c r="B68" s="20" t="s">
        <v>242</v>
      </c>
      <c r="C68" s="24">
        <v>60955199.560000002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1470187.77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77000</v>
      </c>
      <c r="D70" s="24">
        <v>0</v>
      </c>
      <c r="E70" s="24">
        <v>77000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13357269.899999999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3768219.28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9589050.6199999992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1379742.26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1379742.26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50677873.5</v>
      </c>
      <c r="D110" s="24">
        <f>SUM(D111:D119)</f>
        <v>50677873.5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19244319.550000001</v>
      </c>
      <c r="D111" s="24">
        <f>C111</f>
        <v>19244319.550000001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5836894.6600000001</v>
      </c>
      <c r="D112" s="24">
        <f t="shared" ref="D112:D119" si="1">C112</f>
        <v>5836894.6600000001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3047426.81</v>
      </c>
      <c r="D113" s="24">
        <f t="shared" si="1"/>
        <v>3047426.81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419024</v>
      </c>
      <c r="D115" s="24">
        <f t="shared" si="1"/>
        <v>419024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14605486.130000001</v>
      </c>
      <c r="D117" s="24">
        <f t="shared" si="1"/>
        <v>14605486.130000001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-17735.97</v>
      </c>
      <c r="D118" s="24">
        <f t="shared" si="1"/>
        <v>-17735.97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7542458.3200000003</v>
      </c>
      <c r="D119" s="24">
        <f t="shared" si="1"/>
        <v>7542458.3200000003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311133.42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147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587</v>
      </c>
    </row>
    <row r="10" spans="1:2" ht="15" customHeight="1" x14ac:dyDescent="0.2">
      <c r="A10" s="96"/>
      <c r="B10" s="95" t="s">
        <v>588</v>
      </c>
    </row>
    <row r="11" spans="1:2" ht="15" customHeight="1" x14ac:dyDescent="0.2">
      <c r="A11" s="96"/>
      <c r="B11" s="95" t="s">
        <v>125</v>
      </c>
    </row>
    <row r="12" spans="1:2" ht="15" customHeight="1" x14ac:dyDescent="0.2">
      <c r="A12" s="96"/>
      <c r="B12" s="95" t="s">
        <v>124</v>
      </c>
    </row>
    <row r="13" spans="1:2" ht="15" customHeight="1" x14ac:dyDescent="0.2">
      <c r="A13" s="96"/>
      <c r="B13" s="95" t="s">
        <v>126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135</v>
      </c>
    </row>
    <row r="20" spans="1:2" x14ac:dyDescent="0.2">
      <c r="A20" s="96"/>
    </row>
    <row r="21" spans="1:2" ht="15" customHeight="1" x14ac:dyDescent="0.2">
      <c r="A21" s="94" t="s">
        <v>131</v>
      </c>
      <c r="B21" s="1" t="s">
        <v>186</v>
      </c>
    </row>
    <row r="22" spans="1:2" ht="15" customHeight="1" x14ac:dyDescent="0.2">
      <c r="A22" s="96"/>
      <c r="B22" s="100" t="s">
        <v>187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127</v>
      </c>
    </row>
    <row r="26" spans="1:2" ht="15" customHeight="1" x14ac:dyDescent="0.2">
      <c r="A26" s="96"/>
      <c r="B26" s="99" t="s">
        <v>128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134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129</v>
      </c>
    </row>
    <row r="37" spans="1:2" ht="15" customHeight="1" x14ac:dyDescent="0.2">
      <c r="A37" s="96"/>
      <c r="B37" s="95" t="s">
        <v>136</v>
      </c>
    </row>
    <row r="38" spans="1:2" ht="15" customHeight="1" x14ac:dyDescent="0.2">
      <c r="A38" s="96"/>
      <c r="B38" s="102" t="s">
        <v>189</v>
      </c>
    </row>
    <row r="39" spans="1:2" ht="15" customHeight="1" x14ac:dyDescent="0.2">
      <c r="A39" s="96"/>
      <c r="B39" s="95" t="s">
        <v>190</v>
      </c>
    </row>
    <row r="40" spans="1:2" ht="15" customHeight="1" x14ac:dyDescent="0.2">
      <c r="A40" s="96"/>
      <c r="B40" s="95" t="s">
        <v>132</v>
      </c>
    </row>
    <row r="41" spans="1:2" ht="15" customHeight="1" x14ac:dyDescent="0.2">
      <c r="A41" s="96"/>
      <c r="B41" s="95" t="s">
        <v>133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137</v>
      </c>
    </row>
    <row r="44" spans="1:2" ht="15" customHeight="1" x14ac:dyDescent="0.2">
      <c r="A44" s="96"/>
      <c r="B44" s="95" t="s">
        <v>140</v>
      </c>
    </row>
    <row r="45" spans="1:2" ht="15" customHeight="1" x14ac:dyDescent="0.2">
      <c r="A45" s="96"/>
      <c r="B45" s="102" t="s">
        <v>191</v>
      </c>
    </row>
    <row r="46" spans="1:2" ht="15" customHeight="1" x14ac:dyDescent="0.2">
      <c r="A46" s="96"/>
      <c r="B46" s="95" t="s">
        <v>192</v>
      </c>
    </row>
    <row r="47" spans="1:2" ht="15" customHeight="1" x14ac:dyDescent="0.2">
      <c r="A47" s="96"/>
      <c r="B47" s="95" t="s">
        <v>139</v>
      </c>
    </row>
    <row r="48" spans="1:2" ht="15" customHeight="1" x14ac:dyDescent="0.2">
      <c r="A48" s="96"/>
      <c r="B48" s="95" t="s">
        <v>138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168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topLeftCell="A176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662</v>
      </c>
      <c r="B1" s="153"/>
      <c r="C1" s="153"/>
      <c r="D1" s="14" t="s">
        <v>605</v>
      </c>
      <c r="E1" s="25">
        <v>2023</v>
      </c>
    </row>
    <row r="2" spans="1:5" s="16" customFormat="1" ht="18.95" customHeight="1" x14ac:dyDescent="0.25">
      <c r="A2" s="153" t="s">
        <v>610</v>
      </c>
      <c r="B2" s="153"/>
      <c r="C2" s="153"/>
      <c r="D2" s="14" t="s">
        <v>606</v>
      </c>
      <c r="E2" s="25" t="s">
        <v>608</v>
      </c>
    </row>
    <row r="3" spans="1:5" s="16" customFormat="1" ht="18.95" customHeight="1" x14ac:dyDescent="0.25">
      <c r="A3" s="153" t="s">
        <v>663</v>
      </c>
      <c r="B3" s="153"/>
      <c r="C3" s="153"/>
      <c r="D3" s="14" t="s">
        <v>607</v>
      </c>
      <c r="E3" s="25">
        <v>3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45" t="s">
        <v>567</v>
      </c>
      <c r="B6" s="45"/>
      <c r="C6" s="45"/>
      <c r="D6" s="45"/>
      <c r="E6" s="45"/>
    </row>
    <row r="7" spans="1:5" x14ac:dyDescent="0.2">
      <c r="A7" s="46" t="s">
        <v>144</v>
      </c>
      <c r="B7" s="46" t="s">
        <v>141</v>
      </c>
      <c r="C7" s="46" t="s">
        <v>142</v>
      </c>
      <c r="D7" s="46" t="s">
        <v>303</v>
      </c>
      <c r="E7" s="46"/>
    </row>
    <row r="8" spans="1:5" x14ac:dyDescent="0.2">
      <c r="A8" s="48">
        <v>4100</v>
      </c>
      <c r="B8" s="49" t="s">
        <v>304</v>
      </c>
      <c r="C8" s="52">
        <f>SUM(C9+C19+C25+C28+C34+C37+C46)</f>
        <v>561804147.64999998</v>
      </c>
      <c r="D8" s="87"/>
      <c r="E8" s="47"/>
    </row>
    <row r="9" spans="1:5" x14ac:dyDescent="0.2">
      <c r="A9" s="48">
        <v>4110</v>
      </c>
      <c r="B9" s="49" t="s">
        <v>305</v>
      </c>
      <c r="C9" s="52">
        <f>SUM(C10:C18)</f>
        <v>439807602.57999998</v>
      </c>
      <c r="D9" s="87"/>
      <c r="E9" s="47"/>
    </row>
    <row r="10" spans="1:5" x14ac:dyDescent="0.2">
      <c r="A10" s="48">
        <v>4111</v>
      </c>
      <c r="B10" s="49" t="s">
        <v>306</v>
      </c>
      <c r="C10" s="52">
        <v>19930.79</v>
      </c>
      <c r="D10" s="87"/>
      <c r="E10" s="47"/>
    </row>
    <row r="11" spans="1:5" x14ac:dyDescent="0.2">
      <c r="A11" s="48">
        <v>4112</v>
      </c>
      <c r="B11" s="49" t="s">
        <v>307</v>
      </c>
      <c r="C11" s="52">
        <v>416246896.81999999</v>
      </c>
      <c r="D11" s="87"/>
      <c r="E11" s="47"/>
    </row>
    <row r="12" spans="1:5" x14ac:dyDescent="0.2">
      <c r="A12" s="48">
        <v>4113</v>
      </c>
      <c r="B12" s="49" t="s">
        <v>308</v>
      </c>
      <c r="C12" s="52">
        <v>1434700.77</v>
      </c>
      <c r="D12" s="87"/>
      <c r="E12" s="47"/>
    </row>
    <row r="13" spans="1:5" x14ac:dyDescent="0.2">
      <c r="A13" s="48">
        <v>4114</v>
      </c>
      <c r="B13" s="49" t="s">
        <v>309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310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311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312</v>
      </c>
      <c r="C16" s="52">
        <v>22106074.199999999</v>
      </c>
      <c r="D16" s="87"/>
      <c r="E16" s="47"/>
    </row>
    <row r="17" spans="1:5" ht="22.5" x14ac:dyDescent="0.2">
      <c r="A17" s="48">
        <v>4118</v>
      </c>
      <c r="B17" s="50" t="s">
        <v>490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313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314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315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491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316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317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318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319</v>
      </c>
      <c r="C25" s="52">
        <f>SUM(C26:C27)</f>
        <v>2107855.8199999998</v>
      </c>
      <c r="D25" s="87"/>
      <c r="E25" s="47"/>
    </row>
    <row r="26" spans="1:5" x14ac:dyDescent="0.2">
      <c r="A26" s="48">
        <v>4131</v>
      </c>
      <c r="B26" s="49" t="s">
        <v>320</v>
      </c>
      <c r="C26" s="52">
        <v>2107855.8199999998</v>
      </c>
      <c r="D26" s="87"/>
      <c r="E26" s="47"/>
    </row>
    <row r="27" spans="1:5" ht="22.5" x14ac:dyDescent="0.2">
      <c r="A27" s="48">
        <v>4132</v>
      </c>
      <c r="B27" s="50" t="s">
        <v>492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321</v>
      </c>
      <c r="C28" s="52">
        <f>SUM(C29:C33)</f>
        <v>75433811.749999985</v>
      </c>
      <c r="D28" s="87"/>
      <c r="E28" s="47"/>
    </row>
    <row r="29" spans="1:5" x14ac:dyDescent="0.2">
      <c r="A29" s="48">
        <v>4141</v>
      </c>
      <c r="B29" s="49" t="s">
        <v>322</v>
      </c>
      <c r="C29" s="52">
        <v>8635214.3100000005</v>
      </c>
      <c r="D29" s="87"/>
      <c r="E29" s="47"/>
    </row>
    <row r="30" spans="1:5" x14ac:dyDescent="0.2">
      <c r="A30" s="48">
        <v>4143</v>
      </c>
      <c r="B30" s="49" t="s">
        <v>323</v>
      </c>
      <c r="C30" s="52">
        <v>63688159.100000001</v>
      </c>
      <c r="D30" s="87"/>
      <c r="E30" s="47"/>
    </row>
    <row r="31" spans="1:5" x14ac:dyDescent="0.2">
      <c r="A31" s="48">
        <v>4144</v>
      </c>
      <c r="B31" s="49" t="s">
        <v>324</v>
      </c>
      <c r="C31" s="52">
        <v>38248.239999999998</v>
      </c>
      <c r="D31" s="87"/>
      <c r="E31" s="47"/>
    </row>
    <row r="32" spans="1:5" ht="22.5" x14ac:dyDescent="0.2">
      <c r="A32" s="48">
        <v>4145</v>
      </c>
      <c r="B32" s="50" t="s">
        <v>493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325</v>
      </c>
      <c r="C33" s="52">
        <v>3072190.1</v>
      </c>
      <c r="D33" s="87"/>
      <c r="E33" s="47"/>
    </row>
    <row r="34" spans="1:5" x14ac:dyDescent="0.2">
      <c r="A34" s="48">
        <v>4150</v>
      </c>
      <c r="B34" s="49" t="s">
        <v>494</v>
      </c>
      <c r="C34" s="52">
        <f>SUM(C35:C36)</f>
        <v>29223299.5</v>
      </c>
      <c r="D34" s="87"/>
      <c r="E34" s="47"/>
    </row>
    <row r="35" spans="1:5" x14ac:dyDescent="0.2">
      <c r="A35" s="48">
        <v>4151</v>
      </c>
      <c r="B35" s="49" t="s">
        <v>494</v>
      </c>
      <c r="C35" s="52">
        <v>29223299.5</v>
      </c>
      <c r="D35" s="87"/>
      <c r="E35" s="47"/>
    </row>
    <row r="36" spans="1:5" ht="22.5" x14ac:dyDescent="0.2">
      <c r="A36" s="48">
        <v>4154</v>
      </c>
      <c r="B36" s="50" t="s">
        <v>495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496</v>
      </c>
      <c r="C37" s="52">
        <f>SUM(C38:C45)</f>
        <v>15231578</v>
      </c>
      <c r="D37" s="87"/>
      <c r="E37" s="47"/>
    </row>
    <row r="38" spans="1:5" x14ac:dyDescent="0.2">
      <c r="A38" s="48">
        <v>4161</v>
      </c>
      <c r="B38" s="49" t="s">
        <v>326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327</v>
      </c>
      <c r="C39" s="52">
        <v>9760277.8499999996</v>
      </c>
      <c r="D39" s="87"/>
      <c r="E39" s="47"/>
    </row>
    <row r="40" spans="1:5" x14ac:dyDescent="0.2">
      <c r="A40" s="48">
        <v>4163</v>
      </c>
      <c r="B40" s="49" t="s">
        <v>328</v>
      </c>
      <c r="C40" s="52">
        <v>100050.09</v>
      </c>
      <c r="D40" s="87"/>
      <c r="E40" s="47"/>
    </row>
    <row r="41" spans="1:5" x14ac:dyDescent="0.2">
      <c r="A41" s="48">
        <v>4164</v>
      </c>
      <c r="B41" s="49" t="s">
        <v>329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330</v>
      </c>
      <c r="C42" s="52">
        <v>391696.11</v>
      </c>
      <c r="D42" s="87"/>
      <c r="E42" s="47"/>
    </row>
    <row r="43" spans="1:5" ht="22.5" x14ac:dyDescent="0.2">
      <c r="A43" s="48">
        <v>4166</v>
      </c>
      <c r="B43" s="50" t="s">
        <v>497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331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332</v>
      </c>
      <c r="C45" s="52">
        <v>4979553.95</v>
      </c>
      <c r="D45" s="87"/>
      <c r="E45" s="47"/>
    </row>
    <row r="46" spans="1:5" x14ac:dyDescent="0.2">
      <c r="A46" s="48">
        <v>4170</v>
      </c>
      <c r="B46" s="49" t="s">
        <v>600</v>
      </c>
      <c r="C46" s="52">
        <f>SUM(C47:C54)</f>
        <v>0</v>
      </c>
      <c r="D46" s="87"/>
      <c r="E46" s="47"/>
    </row>
    <row r="47" spans="1:5" x14ac:dyDescent="0.2">
      <c r="A47" s="48">
        <v>4171</v>
      </c>
      <c r="B47" s="49" t="s">
        <v>498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499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500</v>
      </c>
      <c r="C49" s="52">
        <v>0</v>
      </c>
      <c r="D49" s="87"/>
      <c r="E49" s="47"/>
    </row>
    <row r="50" spans="1:5" ht="22.5" x14ac:dyDescent="0.2">
      <c r="A50" s="48">
        <v>4174</v>
      </c>
      <c r="B50" s="50" t="s">
        <v>501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502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503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504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505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566</v>
      </c>
      <c r="B56" s="45"/>
      <c r="C56" s="45"/>
      <c r="D56" s="45"/>
      <c r="E56" s="45"/>
    </row>
    <row r="57" spans="1:5" x14ac:dyDescent="0.2">
      <c r="A57" s="46" t="s">
        <v>144</v>
      </c>
      <c r="B57" s="46" t="s">
        <v>141</v>
      </c>
      <c r="C57" s="46" t="s">
        <v>142</v>
      </c>
      <c r="D57" s="46" t="s">
        <v>303</v>
      </c>
      <c r="E57" s="46"/>
    </row>
    <row r="58" spans="1:5" ht="33.75" x14ac:dyDescent="0.2">
      <c r="A58" s="48">
        <v>4200</v>
      </c>
      <c r="B58" s="50" t="s">
        <v>506</v>
      </c>
      <c r="C58" s="52">
        <f>+C59+C65</f>
        <v>585466569.88999999</v>
      </c>
      <c r="D58" s="87"/>
      <c r="E58" s="47"/>
    </row>
    <row r="59" spans="1:5" ht="22.5" x14ac:dyDescent="0.2">
      <c r="A59" s="48">
        <v>4210</v>
      </c>
      <c r="B59" s="50" t="s">
        <v>507</v>
      </c>
      <c r="C59" s="52">
        <f>SUM(C60:C64)</f>
        <v>562914326.03999996</v>
      </c>
      <c r="D59" s="87"/>
      <c r="E59" s="47"/>
    </row>
    <row r="60" spans="1:5" x14ac:dyDescent="0.2">
      <c r="A60" s="48">
        <v>4211</v>
      </c>
      <c r="B60" s="49" t="s">
        <v>333</v>
      </c>
      <c r="C60" s="52">
        <v>334859596.29000002</v>
      </c>
      <c r="D60" s="87"/>
      <c r="E60" s="47"/>
    </row>
    <row r="61" spans="1:5" x14ac:dyDescent="0.2">
      <c r="A61" s="48">
        <v>4212</v>
      </c>
      <c r="B61" s="49" t="s">
        <v>334</v>
      </c>
      <c r="C61" s="52">
        <v>222923736</v>
      </c>
      <c r="D61" s="87"/>
      <c r="E61" s="47"/>
    </row>
    <row r="62" spans="1:5" x14ac:dyDescent="0.2">
      <c r="A62" s="48">
        <v>4213</v>
      </c>
      <c r="B62" s="49" t="s">
        <v>335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508</v>
      </c>
      <c r="C63" s="52">
        <v>5130993.75</v>
      </c>
      <c r="D63" s="87"/>
      <c r="E63" s="47"/>
    </row>
    <row r="64" spans="1:5" x14ac:dyDescent="0.2">
      <c r="A64" s="48">
        <v>4215</v>
      </c>
      <c r="B64" s="49" t="s">
        <v>509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336</v>
      </c>
      <c r="C65" s="52">
        <f>SUM(C66:C69)</f>
        <v>22552243.850000001</v>
      </c>
      <c r="D65" s="87"/>
      <c r="E65" s="47"/>
    </row>
    <row r="66" spans="1:5" x14ac:dyDescent="0.2">
      <c r="A66" s="48">
        <v>4221</v>
      </c>
      <c r="B66" s="49" t="s">
        <v>337</v>
      </c>
      <c r="C66" s="52">
        <v>22552243.850000001</v>
      </c>
      <c r="D66" s="87"/>
      <c r="E66" s="47"/>
    </row>
    <row r="67" spans="1:5" x14ac:dyDescent="0.2">
      <c r="A67" s="48">
        <v>4223</v>
      </c>
      <c r="B67" s="49" t="s">
        <v>338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340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510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574</v>
      </c>
      <c r="B71" s="45"/>
      <c r="C71" s="45"/>
      <c r="D71" s="45"/>
      <c r="E71" s="45"/>
    </row>
    <row r="72" spans="1:5" x14ac:dyDescent="0.2">
      <c r="A72" s="46" t="s">
        <v>144</v>
      </c>
      <c r="B72" s="46" t="s">
        <v>141</v>
      </c>
      <c r="C72" s="46" t="s">
        <v>142</v>
      </c>
      <c r="D72" s="46" t="s">
        <v>145</v>
      </c>
      <c r="E72" s="46" t="s">
        <v>205</v>
      </c>
    </row>
    <row r="73" spans="1:5" x14ac:dyDescent="0.2">
      <c r="A73" s="51">
        <v>4300</v>
      </c>
      <c r="B73" s="49" t="s">
        <v>341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342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511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343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344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345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346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347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348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349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350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350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351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351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352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353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512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354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355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356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513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352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568</v>
      </c>
      <c r="B96" s="45"/>
      <c r="C96" s="45"/>
      <c r="D96" s="45"/>
      <c r="E96" s="45"/>
    </row>
    <row r="97" spans="1:5" x14ac:dyDescent="0.2">
      <c r="A97" s="46" t="s">
        <v>144</v>
      </c>
      <c r="B97" s="46" t="s">
        <v>141</v>
      </c>
      <c r="C97" s="46" t="s">
        <v>142</v>
      </c>
      <c r="D97" s="46" t="s">
        <v>357</v>
      </c>
      <c r="E97" s="46" t="s">
        <v>205</v>
      </c>
    </row>
    <row r="98" spans="1:5" x14ac:dyDescent="0.2">
      <c r="A98" s="51">
        <v>5000</v>
      </c>
      <c r="B98" s="49" t="s">
        <v>358</v>
      </c>
      <c r="C98" s="52">
        <f>C99+C127+C160+C170+C185+C214</f>
        <v>973306539.18999994</v>
      </c>
      <c r="D98" s="53">
        <v>1</v>
      </c>
      <c r="E98" s="49"/>
    </row>
    <row r="99" spans="1:5" x14ac:dyDescent="0.2">
      <c r="A99" s="51">
        <v>5100</v>
      </c>
      <c r="B99" s="49" t="s">
        <v>359</v>
      </c>
      <c r="C99" s="52">
        <f>C100+C107+C117</f>
        <v>793411446.26999998</v>
      </c>
      <c r="D99" s="53">
        <f>C99/$C$98</f>
        <v>0.81517118638726982</v>
      </c>
      <c r="E99" s="49"/>
    </row>
    <row r="100" spans="1:5" x14ac:dyDescent="0.2">
      <c r="A100" s="51">
        <v>5110</v>
      </c>
      <c r="B100" s="49" t="s">
        <v>360</v>
      </c>
      <c r="C100" s="52">
        <f>SUM(C101:C106)</f>
        <v>248974104.97000003</v>
      </c>
      <c r="D100" s="53">
        <f t="shared" ref="D100:D163" si="0">C100/$C$98</f>
        <v>0.25580235511126836</v>
      </c>
      <c r="E100" s="49"/>
    </row>
    <row r="101" spans="1:5" x14ac:dyDescent="0.2">
      <c r="A101" s="51">
        <v>5111</v>
      </c>
      <c r="B101" s="49" t="s">
        <v>361</v>
      </c>
      <c r="C101" s="52">
        <v>216451648.28</v>
      </c>
      <c r="D101" s="53">
        <f t="shared" si="0"/>
        <v>0.22238795237123779</v>
      </c>
      <c r="E101" s="49"/>
    </row>
    <row r="102" spans="1:5" x14ac:dyDescent="0.2">
      <c r="A102" s="51">
        <v>5112</v>
      </c>
      <c r="B102" s="49" t="s">
        <v>362</v>
      </c>
      <c r="C102" s="52">
        <v>0</v>
      </c>
      <c r="D102" s="53">
        <f t="shared" si="0"/>
        <v>0</v>
      </c>
      <c r="E102" s="49"/>
    </row>
    <row r="103" spans="1:5" x14ac:dyDescent="0.2">
      <c r="A103" s="51">
        <v>5113</v>
      </c>
      <c r="B103" s="49" t="s">
        <v>363</v>
      </c>
      <c r="C103" s="52">
        <v>16823314.140000001</v>
      </c>
      <c r="D103" s="53">
        <f t="shared" si="0"/>
        <v>1.7284702673425589E-2</v>
      </c>
      <c r="E103" s="49"/>
    </row>
    <row r="104" spans="1:5" x14ac:dyDescent="0.2">
      <c r="A104" s="51">
        <v>5114</v>
      </c>
      <c r="B104" s="49" t="s">
        <v>364</v>
      </c>
      <c r="C104" s="52">
        <v>0</v>
      </c>
      <c r="D104" s="53">
        <f t="shared" si="0"/>
        <v>0</v>
      </c>
      <c r="E104" s="49"/>
    </row>
    <row r="105" spans="1:5" x14ac:dyDescent="0.2">
      <c r="A105" s="51">
        <v>5115</v>
      </c>
      <c r="B105" s="49" t="s">
        <v>365</v>
      </c>
      <c r="C105" s="52">
        <v>15699142.550000001</v>
      </c>
      <c r="D105" s="53">
        <f t="shared" si="0"/>
        <v>1.6129700066604975E-2</v>
      </c>
      <c r="E105" s="49"/>
    </row>
    <row r="106" spans="1:5" x14ac:dyDescent="0.2">
      <c r="A106" s="51">
        <v>5116</v>
      </c>
      <c r="B106" s="49" t="s">
        <v>366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367</v>
      </c>
      <c r="C107" s="52">
        <f>SUM(C108:C116)</f>
        <v>148455428.03</v>
      </c>
      <c r="D107" s="53">
        <f t="shared" si="0"/>
        <v>0.15252689882629042</v>
      </c>
      <c r="E107" s="49"/>
    </row>
    <row r="108" spans="1:5" x14ac:dyDescent="0.2">
      <c r="A108" s="51">
        <v>5121</v>
      </c>
      <c r="B108" s="49" t="s">
        <v>368</v>
      </c>
      <c r="C108" s="52">
        <v>8222308.04</v>
      </c>
      <c r="D108" s="53">
        <f t="shared" si="0"/>
        <v>8.4478093066576183E-3</v>
      </c>
      <c r="E108" s="49"/>
    </row>
    <row r="109" spans="1:5" x14ac:dyDescent="0.2">
      <c r="A109" s="51">
        <v>5122</v>
      </c>
      <c r="B109" s="49" t="s">
        <v>369</v>
      </c>
      <c r="C109" s="52">
        <v>3254309.74</v>
      </c>
      <c r="D109" s="53">
        <f t="shared" si="0"/>
        <v>3.3435609532720132E-3</v>
      </c>
      <c r="E109" s="49"/>
    </row>
    <row r="110" spans="1:5" x14ac:dyDescent="0.2">
      <c r="A110" s="51">
        <v>5123</v>
      </c>
      <c r="B110" s="49" t="s">
        <v>370</v>
      </c>
      <c r="C110" s="52">
        <v>611.79999999999995</v>
      </c>
      <c r="D110" s="53">
        <f t="shared" si="0"/>
        <v>6.2857894750111197E-7</v>
      </c>
      <c r="E110" s="49"/>
    </row>
    <row r="111" spans="1:5" x14ac:dyDescent="0.2">
      <c r="A111" s="51">
        <v>5124</v>
      </c>
      <c r="B111" s="49" t="s">
        <v>371</v>
      </c>
      <c r="C111" s="52">
        <v>57039126.18</v>
      </c>
      <c r="D111" s="53">
        <f t="shared" si="0"/>
        <v>5.8603455215115272E-2</v>
      </c>
      <c r="E111" s="49"/>
    </row>
    <row r="112" spans="1:5" x14ac:dyDescent="0.2">
      <c r="A112" s="51">
        <v>5125</v>
      </c>
      <c r="B112" s="49" t="s">
        <v>372</v>
      </c>
      <c r="C112" s="52">
        <v>39959159.450000003</v>
      </c>
      <c r="D112" s="53">
        <f t="shared" si="0"/>
        <v>4.1055061114923366E-2</v>
      </c>
      <c r="E112" s="49"/>
    </row>
    <row r="113" spans="1:5" x14ac:dyDescent="0.2">
      <c r="A113" s="51">
        <v>5126</v>
      </c>
      <c r="B113" s="49" t="s">
        <v>373</v>
      </c>
      <c r="C113" s="52">
        <v>32232035.309999999</v>
      </c>
      <c r="D113" s="53">
        <f t="shared" si="0"/>
        <v>3.3116016395845826E-2</v>
      </c>
      <c r="E113" s="49"/>
    </row>
    <row r="114" spans="1:5" x14ac:dyDescent="0.2">
      <c r="A114" s="51">
        <v>5127</v>
      </c>
      <c r="B114" s="49" t="s">
        <v>374</v>
      </c>
      <c r="C114" s="52">
        <v>5629688.25</v>
      </c>
      <c r="D114" s="53">
        <f t="shared" si="0"/>
        <v>5.7840855098796624E-3</v>
      </c>
      <c r="E114" s="49"/>
    </row>
    <row r="115" spans="1:5" x14ac:dyDescent="0.2">
      <c r="A115" s="51">
        <v>5128</v>
      </c>
      <c r="B115" s="49" t="s">
        <v>375</v>
      </c>
      <c r="C115" s="52">
        <v>16974.37</v>
      </c>
      <c r="D115" s="53">
        <f t="shared" si="0"/>
        <v>1.7439901322481938E-5</v>
      </c>
      <c r="E115" s="49"/>
    </row>
    <row r="116" spans="1:5" x14ac:dyDescent="0.2">
      <c r="A116" s="51">
        <v>5129</v>
      </c>
      <c r="B116" s="49" t="s">
        <v>376</v>
      </c>
      <c r="C116" s="52">
        <v>2101214.89</v>
      </c>
      <c r="D116" s="53">
        <f t="shared" si="0"/>
        <v>2.1588418503266835E-3</v>
      </c>
      <c r="E116" s="49"/>
    </row>
    <row r="117" spans="1:5" x14ac:dyDescent="0.2">
      <c r="A117" s="51">
        <v>5130</v>
      </c>
      <c r="B117" s="49" t="s">
        <v>377</v>
      </c>
      <c r="C117" s="52">
        <f>SUM(C118:C126)</f>
        <v>395981913.26999992</v>
      </c>
      <c r="D117" s="53">
        <f t="shared" si="0"/>
        <v>0.40684193244971095</v>
      </c>
      <c r="E117" s="49"/>
    </row>
    <row r="118" spans="1:5" x14ac:dyDescent="0.2">
      <c r="A118" s="51">
        <v>5131</v>
      </c>
      <c r="B118" s="49" t="s">
        <v>378</v>
      </c>
      <c r="C118" s="52">
        <v>27571238.739999998</v>
      </c>
      <c r="D118" s="53">
        <f t="shared" si="0"/>
        <v>2.8327394946863493E-2</v>
      </c>
      <c r="E118" s="49"/>
    </row>
    <row r="119" spans="1:5" x14ac:dyDescent="0.2">
      <c r="A119" s="51">
        <v>5132</v>
      </c>
      <c r="B119" s="49" t="s">
        <v>379</v>
      </c>
      <c r="C119" s="52">
        <v>29975017.800000001</v>
      </c>
      <c r="D119" s="53">
        <f t="shared" si="0"/>
        <v>3.0797098953990028E-2</v>
      </c>
      <c r="E119" s="49"/>
    </row>
    <row r="120" spans="1:5" x14ac:dyDescent="0.2">
      <c r="A120" s="51">
        <v>5133</v>
      </c>
      <c r="B120" s="49" t="s">
        <v>380</v>
      </c>
      <c r="C120" s="52">
        <v>139701261.00999999</v>
      </c>
      <c r="D120" s="53">
        <f t="shared" si="0"/>
        <v>0.14353264401805155</v>
      </c>
      <c r="E120" s="49"/>
    </row>
    <row r="121" spans="1:5" x14ac:dyDescent="0.2">
      <c r="A121" s="51">
        <v>5134</v>
      </c>
      <c r="B121" s="49" t="s">
        <v>381</v>
      </c>
      <c r="C121" s="52">
        <v>3891340.78</v>
      </c>
      <c r="D121" s="53">
        <f t="shared" si="0"/>
        <v>3.998062915757692E-3</v>
      </c>
      <c r="E121" s="49"/>
    </row>
    <row r="122" spans="1:5" x14ac:dyDescent="0.2">
      <c r="A122" s="51">
        <v>5135</v>
      </c>
      <c r="B122" s="49" t="s">
        <v>382</v>
      </c>
      <c r="C122" s="52">
        <v>83215109.299999997</v>
      </c>
      <c r="D122" s="53">
        <f t="shared" si="0"/>
        <v>8.5497328898306635E-2</v>
      </c>
      <c r="E122" s="49"/>
    </row>
    <row r="123" spans="1:5" x14ac:dyDescent="0.2">
      <c r="A123" s="51">
        <v>5136</v>
      </c>
      <c r="B123" s="49" t="s">
        <v>383</v>
      </c>
      <c r="C123" s="52">
        <v>24788746.199999999</v>
      </c>
      <c r="D123" s="53">
        <f t="shared" si="0"/>
        <v>2.546859103672473E-2</v>
      </c>
      <c r="E123" s="49"/>
    </row>
    <row r="124" spans="1:5" x14ac:dyDescent="0.2">
      <c r="A124" s="51">
        <v>5137</v>
      </c>
      <c r="B124" s="49" t="s">
        <v>384</v>
      </c>
      <c r="C124" s="52">
        <v>1155871.28</v>
      </c>
      <c r="D124" s="53">
        <f t="shared" si="0"/>
        <v>1.187571678047014E-3</v>
      </c>
      <c r="E124" s="49"/>
    </row>
    <row r="125" spans="1:5" x14ac:dyDescent="0.2">
      <c r="A125" s="51">
        <v>5138</v>
      </c>
      <c r="B125" s="49" t="s">
        <v>385</v>
      </c>
      <c r="C125" s="52">
        <v>71674509.599999994</v>
      </c>
      <c r="D125" s="53">
        <f t="shared" si="0"/>
        <v>7.3640221979448098E-2</v>
      </c>
      <c r="E125" s="49"/>
    </row>
    <row r="126" spans="1:5" x14ac:dyDescent="0.2">
      <c r="A126" s="51">
        <v>5139</v>
      </c>
      <c r="B126" s="49" t="s">
        <v>386</v>
      </c>
      <c r="C126" s="52">
        <v>14008818.560000001</v>
      </c>
      <c r="D126" s="53">
        <f t="shared" si="0"/>
        <v>1.4393018022521811E-2</v>
      </c>
      <c r="E126" s="49"/>
    </row>
    <row r="127" spans="1:5" x14ac:dyDescent="0.2">
      <c r="A127" s="51">
        <v>5200</v>
      </c>
      <c r="B127" s="49" t="s">
        <v>387</v>
      </c>
      <c r="C127" s="52">
        <f>C128+C131+C134+C137+C142+C146+C149+C151+C157</f>
        <v>163278125.25999999</v>
      </c>
      <c r="D127" s="53">
        <f t="shared" si="0"/>
        <v>0.16775611658366382</v>
      </c>
      <c r="E127" s="49"/>
    </row>
    <row r="128" spans="1:5" x14ac:dyDescent="0.2">
      <c r="A128" s="51">
        <v>5210</v>
      </c>
      <c r="B128" s="49" t="s">
        <v>388</v>
      </c>
      <c r="C128" s="52">
        <f>SUM(C129:C130)</f>
        <v>56706172.890000001</v>
      </c>
      <c r="D128" s="53">
        <f t="shared" si="0"/>
        <v>5.8261370500183547E-2</v>
      </c>
      <c r="E128" s="49"/>
    </row>
    <row r="129" spans="1:5" x14ac:dyDescent="0.2">
      <c r="A129" s="51">
        <v>5211</v>
      </c>
      <c r="B129" s="49" t="s">
        <v>389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390</v>
      </c>
      <c r="C130" s="52">
        <v>56706172.890000001</v>
      </c>
      <c r="D130" s="53">
        <f t="shared" si="0"/>
        <v>5.8261370500183547E-2</v>
      </c>
      <c r="E130" s="49"/>
    </row>
    <row r="131" spans="1:5" x14ac:dyDescent="0.2">
      <c r="A131" s="51">
        <v>5220</v>
      </c>
      <c r="B131" s="49" t="s">
        <v>391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392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393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338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394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395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339</v>
      </c>
      <c r="C137" s="52">
        <f>SUM(C138:C141)</f>
        <v>93278842.810000002</v>
      </c>
      <c r="D137" s="53">
        <f t="shared" si="0"/>
        <v>9.583706576925706E-2</v>
      </c>
      <c r="E137" s="49"/>
    </row>
    <row r="138" spans="1:5" x14ac:dyDescent="0.2">
      <c r="A138" s="51">
        <v>5241</v>
      </c>
      <c r="B138" s="49" t="s">
        <v>396</v>
      </c>
      <c r="C138" s="52">
        <v>89955778.540000007</v>
      </c>
      <c r="D138" s="53">
        <f t="shared" si="0"/>
        <v>9.2422864655633083E-2</v>
      </c>
      <c r="E138" s="49"/>
    </row>
    <row r="139" spans="1:5" x14ac:dyDescent="0.2">
      <c r="A139" s="51">
        <v>5242</v>
      </c>
      <c r="B139" s="49" t="s">
        <v>397</v>
      </c>
      <c r="C139" s="52">
        <v>2000</v>
      </c>
      <c r="D139" s="53">
        <f t="shared" si="0"/>
        <v>2.054851086960157E-6</v>
      </c>
      <c r="E139" s="49"/>
    </row>
    <row r="140" spans="1:5" x14ac:dyDescent="0.2">
      <c r="A140" s="51">
        <v>5243</v>
      </c>
      <c r="B140" s="49" t="s">
        <v>398</v>
      </c>
      <c r="C140" s="52">
        <v>3321064.27</v>
      </c>
      <c r="D140" s="53">
        <f t="shared" si="0"/>
        <v>3.4121462625370204E-3</v>
      </c>
      <c r="E140" s="49"/>
    </row>
    <row r="141" spans="1:5" x14ac:dyDescent="0.2">
      <c r="A141" s="51">
        <v>5244</v>
      </c>
      <c r="B141" s="49" t="s">
        <v>399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340</v>
      </c>
      <c r="C142" s="52">
        <f>SUM(C143:C145)</f>
        <v>13293109.560000001</v>
      </c>
      <c r="D142" s="53">
        <f t="shared" si="0"/>
        <v>1.3657680314223227E-2</v>
      </c>
      <c r="E142" s="49"/>
    </row>
    <row r="143" spans="1:5" x14ac:dyDescent="0.2">
      <c r="A143" s="51">
        <v>5251</v>
      </c>
      <c r="B143" s="49" t="s">
        <v>400</v>
      </c>
      <c r="C143" s="52">
        <v>862548.26</v>
      </c>
      <c r="D143" s="53">
        <f t="shared" si="0"/>
        <v>8.8620411480829604E-4</v>
      </c>
      <c r="E143" s="49"/>
    </row>
    <row r="144" spans="1:5" x14ac:dyDescent="0.2">
      <c r="A144" s="51">
        <v>5252</v>
      </c>
      <c r="B144" s="49" t="s">
        <v>401</v>
      </c>
      <c r="C144" s="52">
        <v>12430561.300000001</v>
      </c>
      <c r="D144" s="53">
        <f t="shared" si="0"/>
        <v>1.2771476199414931E-2</v>
      </c>
      <c r="E144" s="49"/>
    </row>
    <row r="145" spans="1:5" x14ac:dyDescent="0.2">
      <c r="A145" s="51">
        <v>5259</v>
      </c>
      <c r="B145" s="49" t="s">
        <v>402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403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404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405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406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407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408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409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410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411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412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413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414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415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416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417</v>
      </c>
      <c r="C160" s="52">
        <f>C161+C164+C167</f>
        <v>10479227.67</v>
      </c>
      <c r="D160" s="53">
        <f t="shared" si="0"/>
        <v>1.0766626184101227E-2</v>
      </c>
      <c r="E160" s="49"/>
    </row>
    <row r="161" spans="1:5" x14ac:dyDescent="0.2">
      <c r="A161" s="51">
        <v>5310</v>
      </c>
      <c r="B161" s="49" t="s">
        <v>333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418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419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334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420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421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335</v>
      </c>
      <c r="C167" s="52">
        <f>SUM(C168:C169)</f>
        <v>10479227.67</v>
      </c>
      <c r="D167" s="53">
        <f t="shared" si="1"/>
        <v>1.0766626184101227E-2</v>
      </c>
      <c r="E167" s="49"/>
    </row>
    <row r="168" spans="1:5" x14ac:dyDescent="0.2">
      <c r="A168" s="51">
        <v>5331</v>
      </c>
      <c r="B168" s="49" t="s">
        <v>422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423</v>
      </c>
      <c r="C169" s="52">
        <v>10479227.67</v>
      </c>
      <c r="D169" s="53">
        <f t="shared" si="1"/>
        <v>1.0766626184101227E-2</v>
      </c>
      <c r="E169" s="49"/>
    </row>
    <row r="170" spans="1:5" x14ac:dyDescent="0.2">
      <c r="A170" s="51">
        <v>5400</v>
      </c>
      <c r="B170" s="49" t="s">
        <v>424</v>
      </c>
      <c r="C170" s="52">
        <f>C171+C174+C177+C180+C182</f>
        <v>6137739.9900000002</v>
      </c>
      <c r="D170" s="53">
        <f t="shared" si="1"/>
        <v>6.3060708449651616E-3</v>
      </c>
      <c r="E170" s="49"/>
    </row>
    <row r="171" spans="1:5" x14ac:dyDescent="0.2">
      <c r="A171" s="51">
        <v>5410</v>
      </c>
      <c r="B171" s="49" t="s">
        <v>425</v>
      </c>
      <c r="C171" s="52">
        <f>SUM(C172:C173)</f>
        <v>6137739.9900000002</v>
      </c>
      <c r="D171" s="53">
        <f t="shared" si="1"/>
        <v>6.3060708449651616E-3</v>
      </c>
      <c r="E171" s="49"/>
    </row>
    <row r="172" spans="1:5" x14ac:dyDescent="0.2">
      <c r="A172" s="51">
        <v>5411</v>
      </c>
      <c r="B172" s="49" t="s">
        <v>426</v>
      </c>
      <c r="C172" s="52">
        <v>6137739.9900000002</v>
      </c>
      <c r="D172" s="53">
        <f t="shared" si="1"/>
        <v>6.3060708449651616E-3</v>
      </c>
      <c r="E172" s="49"/>
    </row>
    <row r="173" spans="1:5" x14ac:dyDescent="0.2">
      <c r="A173" s="51">
        <v>5412</v>
      </c>
      <c r="B173" s="49" t="s">
        <v>427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428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429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430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431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432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433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434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434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435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436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437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438</v>
      </c>
      <c r="C185" s="52">
        <f>C186+C195+C198+C204</f>
        <v>0</v>
      </c>
      <c r="D185" s="53">
        <f t="shared" si="1"/>
        <v>0</v>
      </c>
      <c r="E185" s="49"/>
    </row>
    <row r="186" spans="1:5" x14ac:dyDescent="0.2">
      <c r="A186" s="51">
        <v>5510</v>
      </c>
      <c r="B186" s="49" t="s">
        <v>439</v>
      </c>
      <c r="C186" s="52">
        <f>SUM(C187:C194)</f>
        <v>0</v>
      </c>
      <c r="D186" s="53">
        <f t="shared" si="1"/>
        <v>0</v>
      </c>
      <c r="E186" s="49"/>
    </row>
    <row r="187" spans="1:5" x14ac:dyDescent="0.2">
      <c r="A187" s="51">
        <v>5511</v>
      </c>
      <c r="B187" s="49" t="s">
        <v>440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441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442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443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444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445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446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447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448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449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450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451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452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453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454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455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456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457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514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355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461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515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462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463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464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188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569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146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570</v>
      </c>
      <c r="B9" s="97" t="s">
        <v>148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572</v>
      </c>
      <c r="B12" s="97" t="s">
        <v>148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573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662</v>
      </c>
      <c r="B1" s="156"/>
      <c r="C1" s="156"/>
      <c r="D1" s="27" t="s">
        <v>605</v>
      </c>
      <c r="E1" s="28">
        <v>2023</v>
      </c>
    </row>
    <row r="2" spans="1:5" ht="18.95" customHeight="1" x14ac:dyDescent="0.2">
      <c r="A2" s="156" t="s">
        <v>611</v>
      </c>
      <c r="B2" s="156"/>
      <c r="C2" s="156"/>
      <c r="D2" s="27" t="s">
        <v>606</v>
      </c>
      <c r="E2" s="28" t="s">
        <v>608</v>
      </c>
    </row>
    <row r="3" spans="1:5" ht="18.95" customHeight="1" x14ac:dyDescent="0.2">
      <c r="A3" s="156" t="s">
        <v>663</v>
      </c>
      <c r="B3" s="156"/>
      <c r="C3" s="156"/>
      <c r="D3" s="27" t="s">
        <v>607</v>
      </c>
      <c r="E3" s="28">
        <v>3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280145488.92000002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51193230.850000001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173964178.34999999</v>
      </c>
    </row>
    <row r="15" spans="1:5" x14ac:dyDescent="0.2">
      <c r="A15" s="33">
        <v>3220</v>
      </c>
      <c r="B15" s="29" t="s">
        <v>469</v>
      </c>
      <c r="C15" s="34">
        <v>1666307029.8699999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-141861068.05000001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-141861068.05000001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173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topLeftCell="A46"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662</v>
      </c>
      <c r="B1" s="156"/>
      <c r="C1" s="156"/>
      <c r="D1" s="27" t="s">
        <v>605</v>
      </c>
      <c r="E1" s="28">
        <v>2023</v>
      </c>
    </row>
    <row r="2" spans="1:5" s="35" customFormat="1" ht="18.95" customHeight="1" x14ac:dyDescent="0.25">
      <c r="A2" s="156" t="s">
        <v>612</v>
      </c>
      <c r="B2" s="156"/>
      <c r="C2" s="156"/>
      <c r="D2" s="27" t="s">
        <v>606</v>
      </c>
      <c r="E2" s="28" t="s">
        <v>608</v>
      </c>
    </row>
    <row r="3" spans="1:5" s="35" customFormat="1" ht="18.95" customHeight="1" x14ac:dyDescent="0.25">
      <c r="A3" s="156" t="s">
        <v>663</v>
      </c>
      <c r="B3" s="156"/>
      <c r="C3" s="156"/>
      <c r="D3" s="27" t="s">
        <v>607</v>
      </c>
      <c r="E3" s="28">
        <v>3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138533472.75999999</v>
      </c>
      <c r="D9" s="34">
        <v>108009675.52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105241809.91</v>
      </c>
      <c r="D11" s="34">
        <v>192816547.56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58519829.479999997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731809.96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627</v>
      </c>
      <c r="C15" s="123">
        <f>SUM(C8:C14)</f>
        <v>243775282.66999999</v>
      </c>
      <c r="D15" s="123">
        <f>SUM(D8:D14)</f>
        <v>360077862.51999998</v>
      </c>
    </row>
    <row r="18" spans="1:4" x14ac:dyDescent="0.2">
      <c r="A18" s="31" t="s">
        <v>176</v>
      </c>
      <c r="B18" s="31"/>
      <c r="C18" s="31"/>
      <c r="D18" s="31"/>
    </row>
    <row r="19" spans="1:4" x14ac:dyDescent="0.2">
      <c r="A19" s="32" t="s">
        <v>144</v>
      </c>
      <c r="B19" s="32" t="s">
        <v>649</v>
      </c>
      <c r="C19" s="131" t="s">
        <v>648</v>
      </c>
      <c r="D19" s="131" t="s">
        <v>179</v>
      </c>
    </row>
    <row r="20" spans="1:4" x14ac:dyDescent="0.2">
      <c r="A20" s="41">
        <v>1230</v>
      </c>
      <c r="B20" s="42" t="s">
        <v>228</v>
      </c>
      <c r="C20" s="123">
        <f>SUM(C21:C27)</f>
        <v>175745638.58000001</v>
      </c>
      <c r="D20" s="123">
        <f>SUM(D21:D27)</f>
        <v>181421546.63000003</v>
      </c>
    </row>
    <row r="21" spans="1:4" x14ac:dyDescent="0.2">
      <c r="A21" s="33">
        <v>1231</v>
      </c>
      <c r="B21" s="29" t="s">
        <v>229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230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231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232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233</v>
      </c>
      <c r="C25" s="34">
        <v>173664819.5</v>
      </c>
      <c r="D25" s="34">
        <v>179340727.55000001</v>
      </c>
    </row>
    <row r="26" spans="1:4" x14ac:dyDescent="0.2">
      <c r="A26" s="33">
        <v>1236</v>
      </c>
      <c r="B26" s="29" t="s">
        <v>234</v>
      </c>
      <c r="C26" s="34">
        <v>2080819.08</v>
      </c>
      <c r="D26" s="34">
        <v>2080819.08</v>
      </c>
    </row>
    <row r="27" spans="1:4" x14ac:dyDescent="0.2">
      <c r="A27" s="33">
        <v>1239</v>
      </c>
      <c r="B27" s="29" t="s">
        <v>235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236</v>
      </c>
      <c r="C28" s="123">
        <f>SUM(C29:C36)</f>
        <v>41107172.850000001</v>
      </c>
      <c r="D28" s="123">
        <f>SUM(D29:D36)</f>
        <v>41004161.550000004</v>
      </c>
    </row>
    <row r="29" spans="1:4" x14ac:dyDescent="0.2">
      <c r="A29" s="33">
        <v>1241</v>
      </c>
      <c r="B29" s="29" t="s">
        <v>237</v>
      </c>
      <c r="C29" s="34">
        <v>6912214.0300000003</v>
      </c>
      <c r="D29" s="34">
        <v>6809202.7300000004</v>
      </c>
    </row>
    <row r="30" spans="1:4" x14ac:dyDescent="0.2">
      <c r="A30" s="33">
        <v>1242</v>
      </c>
      <c r="B30" s="29" t="s">
        <v>238</v>
      </c>
      <c r="C30" s="34">
        <v>1683475.12</v>
      </c>
      <c r="D30" s="34">
        <v>1683475.12</v>
      </c>
    </row>
    <row r="31" spans="1:4" x14ac:dyDescent="0.2">
      <c r="A31" s="33">
        <v>1243</v>
      </c>
      <c r="B31" s="29" t="s">
        <v>239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240</v>
      </c>
      <c r="C32" s="34">
        <v>22581031.850000001</v>
      </c>
      <c r="D32" s="34">
        <v>22581031.850000001</v>
      </c>
    </row>
    <row r="33" spans="1:5" x14ac:dyDescent="0.2">
      <c r="A33" s="33">
        <v>1245</v>
      </c>
      <c r="B33" s="29" t="s">
        <v>241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242</v>
      </c>
      <c r="C34" s="34">
        <v>9789602.2400000002</v>
      </c>
      <c r="D34" s="34">
        <v>9789602.2400000002</v>
      </c>
    </row>
    <row r="35" spans="1:5" x14ac:dyDescent="0.2">
      <c r="A35" s="33">
        <v>1247</v>
      </c>
      <c r="B35" s="29" t="s">
        <v>243</v>
      </c>
      <c r="C35" s="34">
        <v>140849.60999999999</v>
      </c>
      <c r="D35" s="34">
        <v>140849.60999999999</v>
      </c>
    </row>
    <row r="36" spans="1:5" x14ac:dyDescent="0.2">
      <c r="A36" s="33">
        <v>1248</v>
      </c>
      <c r="B36" s="29" t="s">
        <v>244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246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247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34">
        <v>0</v>
      </c>
    </row>
    <row r="43" spans="1:5" x14ac:dyDescent="0.2">
      <c r="B43" s="124" t="s">
        <v>628</v>
      </c>
      <c r="C43" s="123">
        <f>C20+C28+C37</f>
        <v>216852811.43000001</v>
      </c>
      <c r="D43" s="123">
        <f>D20+D28+D37</f>
        <v>222425708.18000004</v>
      </c>
    </row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629</v>
      </c>
      <c r="C47" s="123">
        <v>173964178.34999999</v>
      </c>
      <c r="D47" s="123">
        <v>0</v>
      </c>
    </row>
    <row r="48" spans="1:5" x14ac:dyDescent="0.2">
      <c r="A48" s="33"/>
      <c r="B48" s="124" t="s">
        <v>617</v>
      </c>
      <c r="C48" s="123">
        <f>C51+C63+C91+C94+C49</f>
        <v>10900942.609999999</v>
      </c>
      <c r="D48" s="123">
        <f>D51+D63+D91+D94+D49</f>
        <v>43640710.670000002</v>
      </c>
    </row>
    <row r="49" spans="1:4" x14ac:dyDescent="0.2">
      <c r="A49" s="140">
        <v>5100</v>
      </c>
      <c r="B49" s="141" t="s">
        <v>359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650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424</v>
      </c>
      <c r="C51" s="123">
        <f>C52+C54+C56+C58+C60</f>
        <v>6137739.9900000002</v>
      </c>
      <c r="D51" s="123">
        <f>D52+D54+D56+D58+D60</f>
        <v>6390979.1100000003</v>
      </c>
    </row>
    <row r="52" spans="1:4" x14ac:dyDescent="0.2">
      <c r="A52" s="33">
        <v>5410</v>
      </c>
      <c r="B52" s="29" t="s">
        <v>618</v>
      </c>
      <c r="C52" s="34">
        <f>C53</f>
        <v>6137739.9900000002</v>
      </c>
      <c r="D52" s="34">
        <f>D53</f>
        <v>6390979.1100000003</v>
      </c>
    </row>
    <row r="53" spans="1:4" x14ac:dyDescent="0.2">
      <c r="A53" s="33">
        <v>5411</v>
      </c>
      <c r="B53" s="29" t="s">
        <v>426</v>
      </c>
      <c r="C53" s="34">
        <v>6137739.9900000002</v>
      </c>
      <c r="D53" s="34">
        <v>6390979.1100000003</v>
      </c>
    </row>
    <row r="54" spans="1:4" x14ac:dyDescent="0.2">
      <c r="A54" s="33">
        <v>5420</v>
      </c>
      <c r="B54" s="29" t="s">
        <v>619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429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620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432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621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621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622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436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437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438</v>
      </c>
      <c r="C63" s="123">
        <f>C64+C73+C76+C82</f>
        <v>0</v>
      </c>
      <c r="D63" s="123">
        <f>D64+D73+D76+D82</f>
        <v>37249731.560000002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37249731.560000002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7717115.21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28234925.530000001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1297690.82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630</v>
      </c>
      <c r="C94" s="123">
        <f>SUM(C95:C99)</f>
        <v>4763202.6199999992</v>
      </c>
      <c r="D94" s="123">
        <f>SUM(D95:D99)</f>
        <v>0</v>
      </c>
    </row>
    <row r="95" spans="1:4" x14ac:dyDescent="0.2">
      <c r="A95" s="33">
        <v>2111</v>
      </c>
      <c r="B95" s="29" t="s">
        <v>631</v>
      </c>
      <c r="C95" s="34">
        <v>-9501759.4100000001</v>
      </c>
      <c r="D95" s="34">
        <v>0</v>
      </c>
    </row>
    <row r="96" spans="1:4" x14ac:dyDescent="0.2">
      <c r="A96" s="33">
        <v>2112</v>
      </c>
      <c r="B96" s="29" t="s">
        <v>632</v>
      </c>
      <c r="C96" s="34">
        <v>621808.56999999995</v>
      </c>
      <c r="D96" s="34">
        <v>0</v>
      </c>
    </row>
    <row r="97" spans="1:4" x14ac:dyDescent="0.2">
      <c r="A97" s="33">
        <v>2112</v>
      </c>
      <c r="B97" s="29" t="s">
        <v>633</v>
      </c>
      <c r="C97" s="34">
        <v>13011789.359999999</v>
      </c>
      <c r="D97" s="34">
        <v>0</v>
      </c>
    </row>
    <row r="98" spans="1:4" x14ac:dyDescent="0.2">
      <c r="A98" s="33">
        <v>2115</v>
      </c>
      <c r="B98" s="29" t="s">
        <v>634</v>
      </c>
      <c r="C98" s="34">
        <v>631364.1</v>
      </c>
      <c r="D98" s="34">
        <v>0</v>
      </c>
    </row>
    <row r="99" spans="1:4" x14ac:dyDescent="0.2">
      <c r="A99" s="33">
        <v>2114</v>
      </c>
      <c r="B99" s="29" t="s">
        <v>635</v>
      </c>
      <c r="C99" s="34">
        <v>0</v>
      </c>
      <c r="D99" s="34">
        <v>0</v>
      </c>
    </row>
    <row r="100" spans="1:4" x14ac:dyDescent="0.2">
      <c r="A100" s="33"/>
      <c r="B100" s="124" t="s">
        <v>636</v>
      </c>
      <c r="C100" s="123">
        <f>+C101</f>
        <v>0</v>
      </c>
      <c r="D100" s="123">
        <f>+D101</f>
        <v>0</v>
      </c>
    </row>
    <row r="101" spans="1:4" x14ac:dyDescent="0.2">
      <c r="A101" s="140">
        <v>3100</v>
      </c>
      <c r="B101" s="146" t="s">
        <v>651</v>
      </c>
      <c r="C101" s="147">
        <f>SUM(C102:C105)</f>
        <v>0</v>
      </c>
      <c r="D101" s="147">
        <f>SUM(D102:D105)</f>
        <v>0</v>
      </c>
    </row>
    <row r="102" spans="1:4" x14ac:dyDescent="0.2">
      <c r="A102" s="143"/>
      <c r="B102" s="148" t="s">
        <v>652</v>
      </c>
      <c r="C102" s="149">
        <v>0</v>
      </c>
      <c r="D102" s="149">
        <v>0</v>
      </c>
    </row>
    <row r="103" spans="1:4" x14ac:dyDescent="0.2">
      <c r="A103" s="143"/>
      <c r="B103" s="148" t="s">
        <v>653</v>
      </c>
      <c r="C103" s="149">
        <v>0</v>
      </c>
      <c r="D103" s="149">
        <v>0</v>
      </c>
    </row>
    <row r="104" spans="1:4" x14ac:dyDescent="0.2">
      <c r="A104" s="143"/>
      <c r="B104" s="148" t="s">
        <v>654</v>
      </c>
      <c r="C104" s="149">
        <v>0</v>
      </c>
      <c r="D104" s="149">
        <v>0</v>
      </c>
    </row>
    <row r="105" spans="1:4" x14ac:dyDescent="0.2">
      <c r="A105" s="143"/>
      <c r="B105" s="148" t="s">
        <v>655</v>
      </c>
      <c r="C105" s="149">
        <v>0</v>
      </c>
      <c r="D105" s="149">
        <v>0</v>
      </c>
    </row>
    <row r="106" spans="1:4" x14ac:dyDescent="0.2">
      <c r="A106" s="143"/>
      <c r="B106" s="150" t="s">
        <v>656</v>
      </c>
      <c r="C106" s="142">
        <f>+C107</f>
        <v>0</v>
      </c>
      <c r="D106" s="142">
        <f>+D107</f>
        <v>0</v>
      </c>
    </row>
    <row r="107" spans="1:4" x14ac:dyDescent="0.2">
      <c r="A107" s="140">
        <v>1270</v>
      </c>
      <c r="B107" s="141" t="s">
        <v>252</v>
      </c>
      <c r="C107" s="147">
        <f>+C108</f>
        <v>0</v>
      </c>
      <c r="D107" s="147">
        <f>+D108</f>
        <v>0</v>
      </c>
    </row>
    <row r="108" spans="1:4" x14ac:dyDescent="0.2">
      <c r="A108" s="143">
        <v>1273</v>
      </c>
      <c r="B108" s="144" t="s">
        <v>657</v>
      </c>
      <c r="C108" s="149">
        <v>0</v>
      </c>
      <c r="D108" s="149">
        <v>0</v>
      </c>
    </row>
    <row r="109" spans="1:4" x14ac:dyDescent="0.2">
      <c r="A109" s="143"/>
      <c r="B109" s="150" t="s">
        <v>658</v>
      </c>
      <c r="C109" s="142">
        <f>+C110+C112</f>
        <v>31337531.359999999</v>
      </c>
      <c r="D109" s="142">
        <f>+D110+D112</f>
        <v>0</v>
      </c>
    </row>
    <row r="110" spans="1:4" x14ac:dyDescent="0.2">
      <c r="A110" s="140">
        <v>4300</v>
      </c>
      <c r="B110" s="146" t="s">
        <v>659</v>
      </c>
      <c r="C110" s="147">
        <f>+C111</f>
        <v>0</v>
      </c>
      <c r="D110" s="151">
        <f>+D111</f>
        <v>0</v>
      </c>
    </row>
    <row r="111" spans="1:4" x14ac:dyDescent="0.2">
      <c r="A111" s="143">
        <v>4399</v>
      </c>
      <c r="B111" s="148" t="s">
        <v>352</v>
      </c>
      <c r="C111" s="149">
        <v>0</v>
      </c>
      <c r="D111" s="149">
        <v>0</v>
      </c>
    </row>
    <row r="112" spans="1:4" x14ac:dyDescent="0.2">
      <c r="A112" s="41">
        <v>1120</v>
      </c>
      <c r="B112" s="127" t="s">
        <v>637</v>
      </c>
      <c r="C112" s="123">
        <f>SUM(C113:C121)</f>
        <v>31337531.359999999</v>
      </c>
      <c r="D112" s="123">
        <f>SUM(D113:D121)</f>
        <v>0</v>
      </c>
    </row>
    <row r="113" spans="1:4" x14ac:dyDescent="0.2">
      <c r="A113" s="33">
        <v>1124</v>
      </c>
      <c r="B113" s="128" t="s">
        <v>638</v>
      </c>
      <c r="C113" s="129">
        <v>-4697541.49</v>
      </c>
      <c r="D113" s="34">
        <v>0</v>
      </c>
    </row>
    <row r="114" spans="1:4" x14ac:dyDescent="0.2">
      <c r="A114" s="33">
        <v>1124</v>
      </c>
      <c r="B114" s="128" t="s">
        <v>639</v>
      </c>
      <c r="C114" s="129">
        <v>0</v>
      </c>
      <c r="D114" s="34">
        <v>0</v>
      </c>
    </row>
    <row r="115" spans="1:4" x14ac:dyDescent="0.2">
      <c r="A115" s="33">
        <v>1124</v>
      </c>
      <c r="B115" s="128" t="s">
        <v>640</v>
      </c>
      <c r="C115" s="129">
        <v>0</v>
      </c>
      <c r="D115" s="34">
        <v>0</v>
      </c>
    </row>
    <row r="116" spans="1:4" x14ac:dyDescent="0.2">
      <c r="A116" s="33">
        <v>1124</v>
      </c>
      <c r="B116" s="128" t="s">
        <v>641</v>
      </c>
      <c r="C116" s="129">
        <v>10164098.84</v>
      </c>
      <c r="D116" s="34">
        <v>0</v>
      </c>
    </row>
    <row r="117" spans="1:4" x14ac:dyDescent="0.2">
      <c r="A117" s="33">
        <v>1124</v>
      </c>
      <c r="B117" s="128" t="s">
        <v>642</v>
      </c>
      <c r="C117" s="34">
        <v>-15843.19</v>
      </c>
      <c r="D117" s="34">
        <v>0</v>
      </c>
    </row>
    <row r="118" spans="1:4" x14ac:dyDescent="0.2">
      <c r="A118" s="33">
        <v>1124</v>
      </c>
      <c r="B118" s="128" t="s">
        <v>643</v>
      </c>
      <c r="C118" s="34">
        <v>-276417.26</v>
      </c>
      <c r="D118" s="34">
        <v>0</v>
      </c>
    </row>
    <row r="119" spans="1:4" x14ac:dyDescent="0.2">
      <c r="A119" s="33">
        <v>1122</v>
      </c>
      <c r="B119" s="128" t="s">
        <v>644</v>
      </c>
      <c r="C119" s="34">
        <v>0</v>
      </c>
      <c r="D119" s="34">
        <v>0</v>
      </c>
    </row>
    <row r="120" spans="1:4" x14ac:dyDescent="0.2">
      <c r="A120" s="33">
        <v>1122</v>
      </c>
      <c r="B120" s="128" t="s">
        <v>645</v>
      </c>
      <c r="C120" s="129">
        <v>24769304</v>
      </c>
      <c r="D120" s="34">
        <v>0</v>
      </c>
    </row>
    <row r="121" spans="1:4" x14ac:dyDescent="0.2">
      <c r="A121" s="33">
        <v>1122</v>
      </c>
      <c r="B121" s="128" t="s">
        <v>646</v>
      </c>
      <c r="C121" s="34">
        <v>1393930.46</v>
      </c>
      <c r="D121" s="34">
        <v>0</v>
      </c>
    </row>
    <row r="122" spans="1:4" x14ac:dyDescent="0.2">
      <c r="A122" s="33"/>
      <c r="B122" s="130" t="s">
        <v>647</v>
      </c>
      <c r="C122" s="123">
        <f>C47+C48+C100-C106-C109</f>
        <v>153527589.59999996</v>
      </c>
      <c r="D122" s="123">
        <f>D47+D48+D100-D106-D109</f>
        <v>43640710.670000002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149</v>
      </c>
    </row>
    <row r="7" spans="1:2" ht="14.1" customHeight="1" x14ac:dyDescent="0.2">
      <c r="B7" s="95" t="s">
        <v>150</v>
      </c>
    </row>
    <row r="8" spans="1:2" ht="14.1" customHeight="1" x14ac:dyDescent="0.2"/>
    <row r="9" spans="1:2" x14ac:dyDescent="0.2">
      <c r="A9" s="105" t="s">
        <v>29</v>
      </c>
      <c r="B9" s="97" t="s">
        <v>589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193</v>
      </c>
    </row>
    <row r="12" spans="1:2" ht="15" customHeight="1" x14ac:dyDescent="0.2"/>
    <row r="13" spans="1:2" x14ac:dyDescent="0.2">
      <c r="A13" s="105" t="s">
        <v>76</v>
      </c>
      <c r="B13" s="95" t="s">
        <v>590</v>
      </c>
    </row>
    <row r="14" spans="1:2" ht="15" customHeight="1" x14ac:dyDescent="0.2">
      <c r="B14" s="95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Soto</cp:lastModifiedBy>
  <cp:lastPrinted>2023-10-27T19:46:47Z</cp:lastPrinted>
  <dcterms:created xsi:type="dcterms:W3CDTF">2012-12-11T20:36:24Z</dcterms:created>
  <dcterms:modified xsi:type="dcterms:W3CDTF">2023-10-27T19:46:50Z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