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F:\4to Informe Trimestral 2023\"/>
    </mc:Choice>
  </mc:AlternateContent>
  <xr:revisionPtr revIDLastSave="0" documentId="8_{3C0E9C65-5AF0-4DE1-A343-6A21A379CC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externalReferences>
    <externalReference r:id="rId10"/>
  </externalReferences>
  <definedNames>
    <definedName name="ANIO">'[1]Info General'!$D$20</definedName>
    <definedName name="_xlnm.Print_Area" localSheetId="3">'Formato 4'!$A$1:$E$75</definedName>
    <definedName name="_xlnm.Print_Area" localSheetId="5">'Formato 6a'!$A$1:$G$160</definedName>
    <definedName name="_xlnm.Print_Area" localSheetId="7">'Formato 6c'!$A$1:$G$78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9" l="1"/>
  <c r="D10" i="9"/>
  <c r="D75" i="8"/>
  <c r="G75" i="8" s="1"/>
  <c r="D74" i="8"/>
  <c r="G74" i="8" s="1"/>
  <c r="D73" i="8"/>
  <c r="G73" i="8" s="1"/>
  <c r="D72" i="8"/>
  <c r="D71" i="8" s="1"/>
  <c r="F71" i="8"/>
  <c r="E71" i="8"/>
  <c r="C71" i="8"/>
  <c r="B71" i="8"/>
  <c r="D70" i="8"/>
  <c r="G70" i="8" s="1"/>
  <c r="D69" i="8"/>
  <c r="G69" i="8" s="1"/>
  <c r="D68" i="8"/>
  <c r="G68" i="8" s="1"/>
  <c r="D67" i="8"/>
  <c r="G67" i="8" s="1"/>
  <c r="D66" i="8"/>
  <c r="G66" i="8" s="1"/>
  <c r="D65" i="8"/>
  <c r="G65" i="8" s="1"/>
  <c r="D64" i="8"/>
  <c r="G64" i="8" s="1"/>
  <c r="D63" i="8"/>
  <c r="G63" i="8" s="1"/>
  <c r="D62" i="8"/>
  <c r="D61" i="8" s="1"/>
  <c r="F61" i="8"/>
  <c r="E61" i="8"/>
  <c r="C61" i="8"/>
  <c r="B61" i="8"/>
  <c r="D60" i="8"/>
  <c r="G60" i="8" s="1"/>
  <c r="D59" i="8"/>
  <c r="G59" i="8" s="1"/>
  <c r="D58" i="8"/>
  <c r="G58" i="8" s="1"/>
  <c r="D57" i="8"/>
  <c r="G57" i="8" s="1"/>
  <c r="D56" i="8"/>
  <c r="G56" i="8" s="1"/>
  <c r="D55" i="8"/>
  <c r="G55" i="8" s="1"/>
  <c r="D54" i="8"/>
  <c r="G54" i="8" s="1"/>
  <c r="G53" i="8" s="1"/>
  <c r="F53" i="8"/>
  <c r="E53" i="8"/>
  <c r="D53" i="8"/>
  <c r="C53" i="8"/>
  <c r="B53" i="8"/>
  <c r="D52" i="8"/>
  <c r="G52" i="8" s="1"/>
  <c r="D51" i="8"/>
  <c r="G51" i="8" s="1"/>
  <c r="D50" i="8"/>
  <c r="G50" i="8" s="1"/>
  <c r="D49" i="8"/>
  <c r="G49" i="8" s="1"/>
  <c r="D48" i="8"/>
  <c r="G48" i="8" s="1"/>
  <c r="D47" i="8"/>
  <c r="G47" i="8" s="1"/>
  <c r="D46" i="8"/>
  <c r="D44" i="8" s="1"/>
  <c r="D45" i="8"/>
  <c r="G45" i="8" s="1"/>
  <c r="F44" i="8"/>
  <c r="E44" i="8"/>
  <c r="C44" i="8"/>
  <c r="B44" i="8"/>
  <c r="G41" i="8"/>
  <c r="D41" i="8"/>
  <c r="D40" i="8"/>
  <c r="G40" i="8" s="1"/>
  <c r="G39" i="8"/>
  <c r="D39" i="8"/>
  <c r="D38" i="8"/>
  <c r="G38" i="8" s="1"/>
  <c r="F37" i="8"/>
  <c r="E37" i="8"/>
  <c r="C37" i="8"/>
  <c r="B37" i="8"/>
  <c r="D36" i="8"/>
  <c r="G36" i="8" s="1"/>
  <c r="D35" i="8"/>
  <c r="G35" i="8" s="1"/>
  <c r="D34" i="8"/>
  <c r="G34" i="8" s="1"/>
  <c r="D33" i="8"/>
  <c r="G33" i="8" s="1"/>
  <c r="D32" i="8"/>
  <c r="G32" i="8" s="1"/>
  <c r="D31" i="8"/>
  <c r="G31" i="8" s="1"/>
  <c r="D30" i="8"/>
  <c r="G30" i="8" s="1"/>
  <c r="D29" i="8"/>
  <c r="G29" i="8" s="1"/>
  <c r="D28" i="8"/>
  <c r="G28" i="8" s="1"/>
  <c r="F27" i="8"/>
  <c r="E27" i="8"/>
  <c r="D27" i="8"/>
  <c r="C27" i="8"/>
  <c r="B27" i="8"/>
  <c r="D26" i="8"/>
  <c r="G26" i="8" s="1"/>
  <c r="D25" i="8"/>
  <c r="G25" i="8" s="1"/>
  <c r="D24" i="8"/>
  <c r="G24" i="8" s="1"/>
  <c r="D23" i="8"/>
  <c r="G23" i="8" s="1"/>
  <c r="D22" i="8"/>
  <c r="G22" i="8" s="1"/>
  <c r="D21" i="8"/>
  <c r="G21" i="8" s="1"/>
  <c r="D20" i="8"/>
  <c r="G20" i="8" s="1"/>
  <c r="F19" i="8"/>
  <c r="E19" i="8"/>
  <c r="D19" i="8"/>
  <c r="C19" i="8"/>
  <c r="B19" i="8"/>
  <c r="D18" i="8"/>
  <c r="G18" i="8" s="1"/>
  <c r="D17" i="8"/>
  <c r="G17" i="8" s="1"/>
  <c r="D16" i="8"/>
  <c r="G16" i="8" s="1"/>
  <c r="D15" i="8"/>
  <c r="G15" i="8" s="1"/>
  <c r="D14" i="8"/>
  <c r="G14" i="8" s="1"/>
  <c r="D13" i="8"/>
  <c r="G13" i="8" s="1"/>
  <c r="D12" i="8"/>
  <c r="D10" i="8" s="1"/>
  <c r="D11" i="8"/>
  <c r="G11" i="8" s="1"/>
  <c r="F10" i="8"/>
  <c r="E10" i="8"/>
  <c r="C10" i="8"/>
  <c r="B10" i="8"/>
  <c r="D59" i="7"/>
  <c r="G59" i="7" s="1"/>
  <c r="D58" i="7"/>
  <c r="G58" i="7" s="1"/>
  <c r="D57" i="7"/>
  <c r="G57" i="7" s="1"/>
  <c r="D56" i="7"/>
  <c r="G56" i="7" s="1"/>
  <c r="D55" i="7"/>
  <c r="G55" i="7" s="1"/>
  <c r="D54" i="7"/>
  <c r="G54" i="7" s="1"/>
  <c r="D53" i="7"/>
  <c r="G53" i="7" s="1"/>
  <c r="D52" i="7"/>
  <c r="G52" i="7" s="1"/>
  <c r="D51" i="7"/>
  <c r="G51" i="7" s="1"/>
  <c r="D50" i="7"/>
  <c r="G50" i="7" s="1"/>
  <c r="D47" i="7"/>
  <c r="G47" i="7" s="1"/>
  <c r="D46" i="7"/>
  <c r="G46" i="7" s="1"/>
  <c r="D45" i="7"/>
  <c r="G45" i="7" s="1"/>
  <c r="D44" i="7"/>
  <c r="G44" i="7" s="1"/>
  <c r="D43" i="7"/>
  <c r="G43" i="7" s="1"/>
  <c r="D42" i="7"/>
  <c r="G42" i="7" s="1"/>
  <c r="D41" i="7"/>
  <c r="G41" i="7" s="1"/>
  <c r="D40" i="7"/>
  <c r="G40" i="7" s="1"/>
  <c r="D39" i="7"/>
  <c r="G39" i="7" s="1"/>
  <c r="D38" i="7"/>
  <c r="G38" i="7" s="1"/>
  <c r="D37" i="7"/>
  <c r="G37" i="7" s="1"/>
  <c r="D36" i="7"/>
  <c r="G36" i="7" s="1"/>
  <c r="D35" i="7"/>
  <c r="G35" i="7" s="1"/>
  <c r="D34" i="7"/>
  <c r="G34" i="7" s="1"/>
  <c r="D33" i="7"/>
  <c r="G33" i="7" s="1"/>
  <c r="D32" i="7"/>
  <c r="G32" i="7" s="1"/>
  <c r="D31" i="7"/>
  <c r="G31" i="7" s="1"/>
  <c r="D30" i="7"/>
  <c r="G30" i="7" s="1"/>
  <c r="D29" i="7"/>
  <c r="G29" i="7" s="1"/>
  <c r="D28" i="7"/>
  <c r="G28" i="7" s="1"/>
  <c r="D27" i="7"/>
  <c r="G27" i="7" s="1"/>
  <c r="D26" i="7"/>
  <c r="G26" i="7" s="1"/>
  <c r="D25" i="7"/>
  <c r="G25" i="7" s="1"/>
  <c r="D24" i="7"/>
  <c r="G24" i="7" s="1"/>
  <c r="D23" i="7"/>
  <c r="G23" i="7" s="1"/>
  <c r="D22" i="7"/>
  <c r="G22" i="7" s="1"/>
  <c r="D21" i="7"/>
  <c r="G21" i="7" s="1"/>
  <c r="D20" i="7"/>
  <c r="G20" i="7" s="1"/>
  <c r="D19" i="7"/>
  <c r="G19" i="7" s="1"/>
  <c r="D18" i="7"/>
  <c r="G18" i="7" s="1"/>
  <c r="D17" i="7"/>
  <c r="G17" i="7" s="1"/>
  <c r="D16" i="7"/>
  <c r="G16" i="7" s="1"/>
  <c r="D15" i="7"/>
  <c r="G15" i="7" s="1"/>
  <c r="D14" i="7"/>
  <c r="G14" i="7" s="1"/>
  <c r="D13" i="7"/>
  <c r="G13" i="7" s="1"/>
  <c r="D12" i="7"/>
  <c r="G12" i="7" s="1"/>
  <c r="D11" i="7"/>
  <c r="G11" i="7" s="1"/>
  <c r="D10" i="7"/>
  <c r="G10" i="7" s="1"/>
  <c r="D157" i="6"/>
  <c r="G157" i="6" s="1"/>
  <c r="D156" i="6"/>
  <c r="G156" i="6" s="1"/>
  <c r="D155" i="6"/>
  <c r="G155" i="6" s="1"/>
  <c r="G154" i="6"/>
  <c r="D154" i="6"/>
  <c r="D153" i="6"/>
  <c r="G153" i="6" s="1"/>
  <c r="G152" i="6"/>
  <c r="D152" i="6"/>
  <c r="D151" i="6"/>
  <c r="G151" i="6" s="1"/>
  <c r="F150" i="6"/>
  <c r="E150" i="6"/>
  <c r="D150" i="6"/>
  <c r="C150" i="6"/>
  <c r="B150" i="6"/>
  <c r="D149" i="6"/>
  <c r="G149" i="6" s="1"/>
  <c r="G148" i="6"/>
  <c r="D148" i="6"/>
  <c r="D147" i="6"/>
  <c r="G147" i="6" s="1"/>
  <c r="G146" i="6" s="1"/>
  <c r="F146" i="6"/>
  <c r="E146" i="6"/>
  <c r="D146" i="6"/>
  <c r="C146" i="6"/>
  <c r="B146" i="6"/>
  <c r="D145" i="6"/>
  <c r="G145" i="6" s="1"/>
  <c r="G144" i="6"/>
  <c r="D144" i="6"/>
  <c r="D143" i="6"/>
  <c r="G143" i="6" s="1"/>
  <c r="G142" i="6"/>
  <c r="D142" i="6"/>
  <c r="D141" i="6"/>
  <c r="G141" i="6" s="1"/>
  <c r="G140" i="6"/>
  <c r="D140" i="6"/>
  <c r="D139" i="6"/>
  <c r="D137" i="6" s="1"/>
  <c r="G138" i="6"/>
  <c r="D138" i="6"/>
  <c r="F137" i="6"/>
  <c r="E137" i="6"/>
  <c r="C137" i="6"/>
  <c r="B137" i="6"/>
  <c r="G136" i="6"/>
  <c r="D136" i="6"/>
  <c r="D135" i="6"/>
  <c r="G135" i="6" s="1"/>
  <c r="G133" i="6" s="1"/>
  <c r="G134" i="6"/>
  <c r="D134" i="6"/>
  <c r="F133" i="6"/>
  <c r="E133" i="6"/>
  <c r="C133" i="6"/>
  <c r="B133" i="6"/>
  <c r="G132" i="6"/>
  <c r="D132" i="6"/>
  <c r="D131" i="6"/>
  <c r="G131" i="6" s="1"/>
  <c r="G130" i="6"/>
  <c r="D130" i="6"/>
  <c r="D129" i="6"/>
  <c r="G129" i="6" s="1"/>
  <c r="G128" i="6"/>
  <c r="D128" i="6"/>
  <c r="D127" i="6"/>
  <c r="G127" i="6" s="1"/>
  <c r="G126" i="6"/>
  <c r="D126" i="6"/>
  <c r="D125" i="6"/>
  <c r="G125" i="6" s="1"/>
  <c r="G124" i="6"/>
  <c r="D124" i="6"/>
  <c r="F123" i="6"/>
  <c r="E123" i="6"/>
  <c r="C123" i="6"/>
  <c r="B123" i="6"/>
  <c r="G122" i="6"/>
  <c r="D122" i="6"/>
  <c r="D121" i="6"/>
  <c r="G121" i="6" s="1"/>
  <c r="G120" i="6"/>
  <c r="D120" i="6"/>
  <c r="D119" i="6"/>
  <c r="G119" i="6" s="1"/>
  <c r="G118" i="6"/>
  <c r="D118" i="6"/>
  <c r="D117" i="6"/>
  <c r="G117" i="6" s="1"/>
  <c r="G116" i="6"/>
  <c r="D116" i="6"/>
  <c r="D115" i="6"/>
  <c r="G115" i="6" s="1"/>
  <c r="G113" i="6" s="1"/>
  <c r="G114" i="6"/>
  <c r="D114" i="6"/>
  <c r="F113" i="6"/>
  <c r="E113" i="6"/>
  <c r="C113" i="6"/>
  <c r="B113" i="6"/>
  <c r="G112" i="6"/>
  <c r="D112" i="6"/>
  <c r="D111" i="6"/>
  <c r="G111" i="6" s="1"/>
  <c r="G110" i="6"/>
  <c r="D110" i="6"/>
  <c r="D109" i="6"/>
  <c r="G109" i="6" s="1"/>
  <c r="G108" i="6"/>
  <c r="D108" i="6"/>
  <c r="D107" i="6"/>
  <c r="G107" i="6" s="1"/>
  <c r="G106" i="6"/>
  <c r="D106" i="6"/>
  <c r="D105" i="6"/>
  <c r="D103" i="6" s="1"/>
  <c r="G104" i="6"/>
  <c r="D104" i="6"/>
  <c r="F103" i="6"/>
  <c r="E103" i="6"/>
  <c r="C103" i="6"/>
  <c r="B103" i="6"/>
  <c r="G102" i="6"/>
  <c r="D102" i="6"/>
  <c r="D101" i="6"/>
  <c r="G101" i="6" s="1"/>
  <c r="G100" i="6"/>
  <c r="D100" i="6"/>
  <c r="D99" i="6"/>
  <c r="G99" i="6" s="1"/>
  <c r="G98" i="6"/>
  <c r="D98" i="6"/>
  <c r="D97" i="6"/>
  <c r="G97" i="6" s="1"/>
  <c r="G96" i="6"/>
  <c r="D96" i="6"/>
  <c r="D95" i="6"/>
  <c r="G95" i="6" s="1"/>
  <c r="G93" i="6" s="1"/>
  <c r="G94" i="6"/>
  <c r="D94" i="6"/>
  <c r="F93" i="6"/>
  <c r="E93" i="6"/>
  <c r="C93" i="6"/>
  <c r="B93" i="6"/>
  <c r="G92" i="6"/>
  <c r="D92" i="6"/>
  <c r="D91" i="6"/>
  <c r="G91" i="6" s="1"/>
  <c r="G90" i="6"/>
  <c r="D90" i="6"/>
  <c r="D89" i="6"/>
  <c r="G89" i="6" s="1"/>
  <c r="G88" i="6"/>
  <c r="D88" i="6"/>
  <c r="D87" i="6"/>
  <c r="D85" i="6" s="1"/>
  <c r="G86" i="6"/>
  <c r="D86" i="6"/>
  <c r="F85" i="6"/>
  <c r="F84" i="6" s="1"/>
  <c r="E85" i="6"/>
  <c r="C85" i="6"/>
  <c r="C84" i="6" s="1"/>
  <c r="B85" i="6"/>
  <c r="B84" i="6" s="1"/>
  <c r="E84" i="6"/>
  <c r="D82" i="6"/>
  <c r="G82" i="6" s="1"/>
  <c r="G81" i="6"/>
  <c r="D81" i="6"/>
  <c r="D80" i="6"/>
  <c r="G80" i="6" s="1"/>
  <c r="G79" i="6"/>
  <c r="D79" i="6"/>
  <c r="D78" i="6"/>
  <c r="G78" i="6" s="1"/>
  <c r="G77" i="6"/>
  <c r="D77" i="6"/>
  <c r="D76" i="6"/>
  <c r="D75" i="6" s="1"/>
  <c r="F75" i="6"/>
  <c r="E75" i="6"/>
  <c r="C75" i="6"/>
  <c r="B75" i="6"/>
  <c r="D74" i="6"/>
  <c r="G74" i="6" s="1"/>
  <c r="G73" i="6"/>
  <c r="D73" i="6"/>
  <c r="D72" i="6"/>
  <c r="G72" i="6" s="1"/>
  <c r="G71" i="6" s="1"/>
  <c r="F71" i="6"/>
  <c r="E71" i="6"/>
  <c r="D71" i="6"/>
  <c r="C71" i="6"/>
  <c r="B71" i="6"/>
  <c r="D70" i="6"/>
  <c r="G70" i="6" s="1"/>
  <c r="G69" i="6"/>
  <c r="D69" i="6"/>
  <c r="D68" i="6"/>
  <c r="G68" i="6" s="1"/>
  <c r="G67" i="6"/>
  <c r="D67" i="6"/>
  <c r="D66" i="6"/>
  <c r="G66" i="6" s="1"/>
  <c r="G65" i="6"/>
  <c r="D65" i="6"/>
  <c r="D64" i="6"/>
  <c r="D62" i="6" s="1"/>
  <c r="G63" i="6"/>
  <c r="D63" i="6"/>
  <c r="F62" i="6"/>
  <c r="E62" i="6"/>
  <c r="C62" i="6"/>
  <c r="B62" i="6"/>
  <c r="G61" i="6"/>
  <c r="D61" i="6"/>
  <c r="D60" i="6"/>
  <c r="D58" i="6" s="1"/>
  <c r="G59" i="6"/>
  <c r="D59" i="6"/>
  <c r="F58" i="6"/>
  <c r="E58" i="6"/>
  <c r="C58" i="6"/>
  <c r="B58" i="6"/>
  <c r="G57" i="6"/>
  <c r="D57" i="6"/>
  <c r="D56" i="6"/>
  <c r="G56" i="6" s="1"/>
  <c r="G55" i="6"/>
  <c r="D55" i="6"/>
  <c r="D54" i="6"/>
  <c r="G54" i="6" s="1"/>
  <c r="G53" i="6"/>
  <c r="D53" i="6"/>
  <c r="D52" i="6"/>
  <c r="G52" i="6" s="1"/>
  <c r="G51" i="6"/>
  <c r="D51" i="6"/>
  <c r="D50" i="6"/>
  <c r="D48" i="6" s="1"/>
  <c r="G49" i="6"/>
  <c r="D49" i="6"/>
  <c r="F48" i="6"/>
  <c r="E48" i="6"/>
  <c r="C48" i="6"/>
  <c r="B48" i="6"/>
  <c r="G47" i="6"/>
  <c r="D47" i="6"/>
  <c r="D46" i="6"/>
  <c r="G46" i="6" s="1"/>
  <c r="G45" i="6"/>
  <c r="D45" i="6"/>
  <c r="D44" i="6"/>
  <c r="G44" i="6" s="1"/>
  <c r="G43" i="6"/>
  <c r="D43" i="6"/>
  <c r="D42" i="6"/>
  <c r="G42" i="6" s="1"/>
  <c r="G41" i="6"/>
  <c r="D41" i="6"/>
  <c r="D40" i="6"/>
  <c r="D38" i="6" s="1"/>
  <c r="G39" i="6"/>
  <c r="D39" i="6"/>
  <c r="F38" i="6"/>
  <c r="E38" i="6"/>
  <c r="C38" i="6"/>
  <c r="B38" i="6"/>
  <c r="G37" i="6"/>
  <c r="D37" i="6"/>
  <c r="D36" i="6"/>
  <c r="G36" i="6" s="1"/>
  <c r="G35" i="6"/>
  <c r="D35" i="6"/>
  <c r="D34" i="6"/>
  <c r="G34" i="6" s="1"/>
  <c r="G33" i="6"/>
  <c r="D33" i="6"/>
  <c r="D32" i="6"/>
  <c r="G32" i="6" s="1"/>
  <c r="G31" i="6"/>
  <c r="D31" i="6"/>
  <c r="D30" i="6"/>
  <c r="D28" i="6" s="1"/>
  <c r="G29" i="6"/>
  <c r="D29" i="6"/>
  <c r="F28" i="6"/>
  <c r="E28" i="6"/>
  <c r="C28" i="6"/>
  <c r="B28" i="6"/>
  <c r="G27" i="6"/>
  <c r="D27" i="6"/>
  <c r="D26" i="6"/>
  <c r="G26" i="6" s="1"/>
  <c r="G25" i="6"/>
  <c r="D25" i="6"/>
  <c r="D24" i="6"/>
  <c r="G24" i="6" s="1"/>
  <c r="G23" i="6"/>
  <c r="D23" i="6"/>
  <c r="D22" i="6"/>
  <c r="G22" i="6" s="1"/>
  <c r="G21" i="6"/>
  <c r="D21" i="6"/>
  <c r="D20" i="6"/>
  <c r="D18" i="6" s="1"/>
  <c r="G19" i="6"/>
  <c r="D19" i="6"/>
  <c r="F18" i="6"/>
  <c r="E18" i="6"/>
  <c r="C18" i="6"/>
  <c r="B18" i="6"/>
  <c r="G17" i="6"/>
  <c r="D17" i="6"/>
  <c r="D16" i="6"/>
  <c r="G16" i="6" s="1"/>
  <c r="G15" i="6"/>
  <c r="D15" i="6"/>
  <c r="D14" i="6"/>
  <c r="G14" i="6" s="1"/>
  <c r="G13" i="6"/>
  <c r="D13" i="6"/>
  <c r="D12" i="6"/>
  <c r="G12" i="6" s="1"/>
  <c r="G11" i="6"/>
  <c r="D11" i="6"/>
  <c r="F10" i="6"/>
  <c r="F9" i="6" s="1"/>
  <c r="E10" i="6"/>
  <c r="C10" i="6"/>
  <c r="C9" i="6" s="1"/>
  <c r="B10" i="6"/>
  <c r="B9" i="6" s="1"/>
  <c r="E9" i="6"/>
  <c r="G58" i="5"/>
  <c r="D58" i="5"/>
  <c r="G49" i="5"/>
  <c r="D49" i="5"/>
  <c r="G48" i="5"/>
  <c r="D48" i="5"/>
  <c r="G47" i="5"/>
  <c r="D47" i="5"/>
  <c r="G46" i="5"/>
  <c r="D46" i="5"/>
  <c r="G33" i="5"/>
  <c r="D33" i="5"/>
  <c r="G32" i="5"/>
  <c r="D32" i="5"/>
  <c r="G31" i="5"/>
  <c r="D31" i="5"/>
  <c r="G30" i="5"/>
  <c r="D30" i="5"/>
  <c r="G29" i="5"/>
  <c r="D29" i="5"/>
  <c r="G27" i="5"/>
  <c r="D27" i="5"/>
  <c r="G26" i="5"/>
  <c r="D26" i="5"/>
  <c r="G25" i="5"/>
  <c r="D25" i="5"/>
  <c r="G24" i="5"/>
  <c r="D24" i="5"/>
  <c r="G23" i="5"/>
  <c r="D23" i="5"/>
  <c r="G22" i="5"/>
  <c r="D22" i="5"/>
  <c r="G21" i="5"/>
  <c r="D21" i="5"/>
  <c r="G20" i="5"/>
  <c r="D20" i="5"/>
  <c r="G19" i="5"/>
  <c r="D19" i="5"/>
  <c r="G18" i="5"/>
  <c r="D18" i="5"/>
  <c r="G17" i="5"/>
  <c r="D17" i="5"/>
  <c r="G15" i="5"/>
  <c r="D15" i="5"/>
  <c r="G14" i="5"/>
  <c r="D14" i="5"/>
  <c r="G13" i="5"/>
  <c r="D13" i="5"/>
  <c r="G12" i="5"/>
  <c r="D12" i="5"/>
  <c r="G11" i="5"/>
  <c r="D11" i="5"/>
  <c r="G10" i="5"/>
  <c r="D10" i="5"/>
  <c r="G9" i="5"/>
  <c r="D9" i="5"/>
  <c r="F16" i="2"/>
  <c r="F15" i="2"/>
  <c r="F14" i="2"/>
  <c r="F12" i="2"/>
  <c r="F11" i="2"/>
  <c r="F10" i="2"/>
  <c r="G46" i="8" l="1"/>
  <c r="G44" i="8" s="1"/>
  <c r="G62" i="8"/>
  <c r="G61" i="8" s="1"/>
  <c r="G72" i="8"/>
  <c r="G71" i="8" s="1"/>
  <c r="G19" i="8"/>
  <c r="G27" i="8"/>
  <c r="G37" i="8"/>
  <c r="D37" i="8"/>
  <c r="G12" i="8"/>
  <c r="G10" i="8" s="1"/>
  <c r="G123" i="6"/>
  <c r="G10" i="6"/>
  <c r="G150" i="6"/>
  <c r="G20" i="6"/>
  <c r="G18" i="6" s="1"/>
  <c r="G30" i="6"/>
  <c r="G28" i="6" s="1"/>
  <c r="G40" i="6"/>
  <c r="G38" i="6" s="1"/>
  <c r="G50" i="6"/>
  <c r="G48" i="6" s="1"/>
  <c r="G60" i="6"/>
  <c r="G58" i="6" s="1"/>
  <c r="G64" i="6"/>
  <c r="G62" i="6" s="1"/>
  <c r="G76" i="6"/>
  <c r="G75" i="6" s="1"/>
  <c r="G87" i="6"/>
  <c r="G85" i="6" s="1"/>
  <c r="G105" i="6"/>
  <c r="G103" i="6" s="1"/>
  <c r="G139" i="6"/>
  <c r="G137" i="6" s="1"/>
  <c r="D10" i="6"/>
  <c r="D9" i="6" s="1"/>
  <c r="D93" i="6"/>
  <c r="D84" i="6" s="1"/>
  <c r="D113" i="6"/>
  <c r="D123" i="6"/>
  <c r="D133" i="6"/>
  <c r="G84" i="6" l="1"/>
  <c r="G9" i="6"/>
  <c r="E9" i="9" l="1"/>
  <c r="G10" i="9"/>
  <c r="D11" i="9"/>
  <c r="G11" i="9" s="1"/>
  <c r="B12" i="9"/>
  <c r="C12" i="9"/>
  <c r="E12" i="9"/>
  <c r="F12" i="9"/>
  <c r="D13" i="9"/>
  <c r="D14" i="9"/>
  <c r="G14" i="9"/>
  <c r="D15" i="9"/>
  <c r="G15" i="9" s="1"/>
  <c r="B16" i="9"/>
  <c r="C16" i="9"/>
  <c r="E16" i="9"/>
  <c r="F16" i="9"/>
  <c r="D17" i="9"/>
  <c r="D18" i="9"/>
  <c r="G18" i="9"/>
  <c r="D19" i="9"/>
  <c r="G19" i="9" s="1"/>
  <c r="D23" i="9"/>
  <c r="G23" i="9"/>
  <c r="B24" i="9"/>
  <c r="B21" i="9" s="1"/>
  <c r="C24" i="9"/>
  <c r="C21" i="9" s="1"/>
  <c r="E24" i="9"/>
  <c r="F24" i="9"/>
  <c r="D25" i="9"/>
  <c r="G25" i="9"/>
  <c r="D26" i="9"/>
  <c r="G26" i="9" s="1"/>
  <c r="D27" i="9"/>
  <c r="G27" i="9"/>
  <c r="B28" i="9"/>
  <c r="C28" i="9"/>
  <c r="E28" i="9"/>
  <c r="F28" i="9"/>
  <c r="F21" i="9" s="1"/>
  <c r="D29" i="9"/>
  <c r="G29" i="9"/>
  <c r="D30" i="9"/>
  <c r="G30" i="9" s="1"/>
  <c r="D31" i="9"/>
  <c r="G31" i="9"/>
  <c r="E43" i="8"/>
  <c r="B9" i="7"/>
  <c r="C9" i="7"/>
  <c r="E9" i="7"/>
  <c r="F9" i="7"/>
  <c r="B49" i="7"/>
  <c r="C49" i="7"/>
  <c r="E49" i="7"/>
  <c r="F49" i="7"/>
  <c r="F61" i="7"/>
  <c r="B61" i="7" l="1"/>
  <c r="C61" i="7"/>
  <c r="B43" i="8"/>
  <c r="C9" i="8"/>
  <c r="C77" i="8" s="1"/>
  <c r="D9" i="7"/>
  <c r="B9" i="8"/>
  <c r="G28" i="9"/>
  <c r="D16" i="9"/>
  <c r="D12" i="9"/>
  <c r="E61" i="7"/>
  <c r="D9" i="8"/>
  <c r="D77" i="8" s="1"/>
  <c r="E9" i="8"/>
  <c r="E77" i="8" s="1"/>
  <c r="D28" i="9"/>
  <c r="F9" i="9"/>
  <c r="F33" i="9" s="1"/>
  <c r="F43" i="8"/>
  <c r="D24" i="9"/>
  <c r="D21" i="9" s="1"/>
  <c r="C43" i="8"/>
  <c r="F9" i="8"/>
  <c r="E21" i="9"/>
  <c r="E33" i="9" s="1"/>
  <c r="B9" i="9"/>
  <c r="B33" i="9" s="1"/>
  <c r="B159" i="6"/>
  <c r="D61" i="7"/>
  <c r="G61" i="7" s="1"/>
  <c r="D49" i="7"/>
  <c r="D9" i="9"/>
  <c r="C9" i="9"/>
  <c r="C33" i="9" s="1"/>
  <c r="F159" i="6"/>
  <c r="G24" i="9"/>
  <c r="G9" i="7"/>
  <c r="D43" i="8"/>
  <c r="G49" i="7"/>
  <c r="G22" i="9"/>
  <c r="G17" i="9"/>
  <c r="G16" i="9" s="1"/>
  <c r="G13" i="9"/>
  <c r="G12" i="9" s="1"/>
  <c r="B16" i="5"/>
  <c r="C16" i="5"/>
  <c r="E16" i="5"/>
  <c r="F16" i="5"/>
  <c r="B28" i="5"/>
  <c r="C28" i="5"/>
  <c r="E28" i="5"/>
  <c r="F28" i="5"/>
  <c r="D34" i="5"/>
  <c r="G34" i="5"/>
  <c r="B35" i="5"/>
  <c r="D35" i="5" s="1"/>
  <c r="C35" i="5"/>
  <c r="E35" i="5"/>
  <c r="F35" i="5"/>
  <c r="D36" i="5"/>
  <c r="G36" i="5"/>
  <c r="B37" i="5"/>
  <c r="C37" i="5"/>
  <c r="E37" i="5"/>
  <c r="F37" i="5"/>
  <c r="D38" i="5"/>
  <c r="G38" i="5"/>
  <c r="D39" i="5"/>
  <c r="G39" i="5"/>
  <c r="B45" i="5"/>
  <c r="C45" i="5"/>
  <c r="E45" i="5"/>
  <c r="F45" i="5"/>
  <c r="D50" i="5"/>
  <c r="G50" i="5"/>
  <c r="D51" i="5"/>
  <c r="G51" i="5"/>
  <c r="D52" i="5"/>
  <c r="G52" i="5"/>
  <c r="D53" i="5"/>
  <c r="G53" i="5"/>
  <c r="B54" i="5"/>
  <c r="C54" i="5"/>
  <c r="E54" i="5"/>
  <c r="F54" i="5"/>
  <c r="G54" i="5" s="1"/>
  <c r="D55" i="5"/>
  <c r="D54" i="5" s="1"/>
  <c r="G55" i="5"/>
  <c r="D56" i="5"/>
  <c r="G56" i="5"/>
  <c r="D57" i="5"/>
  <c r="G57" i="5"/>
  <c r="B59" i="5"/>
  <c r="C59" i="5"/>
  <c r="E59" i="5"/>
  <c r="F59" i="5"/>
  <c r="D60" i="5"/>
  <c r="D59" i="5" s="1"/>
  <c r="G60" i="5"/>
  <c r="D61" i="5"/>
  <c r="G61" i="5"/>
  <c r="D62" i="5"/>
  <c r="G62" i="5"/>
  <c r="D63" i="5"/>
  <c r="G63" i="5"/>
  <c r="E65" i="5"/>
  <c r="B67" i="5"/>
  <c r="C67" i="5"/>
  <c r="E67" i="5"/>
  <c r="F67" i="5"/>
  <c r="D68" i="5"/>
  <c r="D67" i="5" s="1"/>
  <c r="G68" i="5"/>
  <c r="G67" i="5" s="1"/>
  <c r="D73" i="5"/>
  <c r="G73" i="5"/>
  <c r="G75" i="5" s="1"/>
  <c r="D74" i="5"/>
  <c r="G74" i="5"/>
  <c r="B75" i="5"/>
  <c r="C75" i="5"/>
  <c r="E75" i="5"/>
  <c r="F75" i="5"/>
  <c r="D78" i="5"/>
  <c r="G78" i="5"/>
  <c r="B77" i="8" l="1"/>
  <c r="F77" i="8"/>
  <c r="C65" i="5"/>
  <c r="B65" i="5"/>
  <c r="G65" i="5" s="1"/>
  <c r="F65" i="5"/>
  <c r="G28" i="5"/>
  <c r="C41" i="5"/>
  <c r="C70" i="5" s="1"/>
  <c r="G16" i="5"/>
  <c r="G59" i="5"/>
  <c r="G45" i="5"/>
  <c r="D37" i="5"/>
  <c r="D75" i="5"/>
  <c r="G9" i="9"/>
  <c r="E159" i="6"/>
  <c r="G9" i="8"/>
  <c r="D28" i="5"/>
  <c r="D45" i="5"/>
  <c r="D65" i="5" s="1"/>
  <c r="G35" i="5"/>
  <c r="G21" i="9"/>
  <c r="E41" i="5"/>
  <c r="E70" i="5" s="1"/>
  <c r="G37" i="5"/>
  <c r="D16" i="5"/>
  <c r="C159" i="6"/>
  <c r="G43" i="8"/>
  <c r="D33" i="9"/>
  <c r="F41" i="5"/>
  <c r="B41" i="5"/>
  <c r="B13" i="4"/>
  <c r="C13" i="4"/>
  <c r="D13" i="4"/>
  <c r="C17" i="4"/>
  <c r="D17" i="4"/>
  <c r="B29" i="4"/>
  <c r="C29" i="4"/>
  <c r="D29" i="4"/>
  <c r="B37" i="4"/>
  <c r="C37" i="4"/>
  <c r="C44" i="4" s="1"/>
  <c r="D37" i="4"/>
  <c r="B40" i="4"/>
  <c r="C40" i="4"/>
  <c r="D40" i="4"/>
  <c r="B49" i="4"/>
  <c r="B57" i="4" s="1"/>
  <c r="B59" i="4" s="1"/>
  <c r="C49" i="4"/>
  <c r="D49" i="4"/>
  <c r="D57" i="4" s="1"/>
  <c r="D59" i="4" s="1"/>
  <c r="C57" i="4"/>
  <c r="C59" i="4" s="1"/>
  <c r="B64" i="4"/>
  <c r="B72" i="4" s="1"/>
  <c r="B74" i="4" s="1"/>
  <c r="C64" i="4"/>
  <c r="C72" i="4" s="1"/>
  <c r="C74" i="4" s="1"/>
  <c r="D64" i="4"/>
  <c r="D72" i="4" s="1"/>
  <c r="D74" i="4" s="1"/>
  <c r="G77" i="8" l="1"/>
  <c r="B70" i="5"/>
  <c r="G41" i="5"/>
  <c r="G70" i="5" s="1"/>
  <c r="D41" i="5"/>
  <c r="D70" i="5" s="1"/>
  <c r="C11" i="4"/>
  <c r="C8" i="4" s="1"/>
  <c r="C21" i="4" s="1"/>
  <c r="C23" i="4" s="1"/>
  <c r="C25" i="4" s="1"/>
  <c r="C33" i="4" s="1"/>
  <c r="G33" i="9"/>
  <c r="B44" i="4"/>
  <c r="G159" i="6"/>
  <c r="D44" i="4"/>
  <c r="D159" i="6"/>
  <c r="G42" i="5"/>
  <c r="F70" i="5"/>
  <c r="E8" i="3"/>
  <c r="E20" i="3" s="1"/>
  <c r="G8" i="3"/>
  <c r="H8" i="3"/>
  <c r="I8" i="3"/>
  <c r="J8" i="3"/>
  <c r="K8" i="3"/>
  <c r="E14" i="3"/>
  <c r="G14" i="3"/>
  <c r="G20" i="3" s="1"/>
  <c r="H14" i="3"/>
  <c r="H20" i="3" s="1"/>
  <c r="I14" i="3"/>
  <c r="J14" i="3"/>
  <c r="K14" i="3"/>
  <c r="I20" i="3"/>
  <c r="J20" i="3"/>
  <c r="B11" i="4" l="1"/>
  <c r="B8" i="4" s="1"/>
  <c r="B21" i="4" s="1"/>
  <c r="B23" i="4" s="1"/>
  <c r="B25" i="4" s="1"/>
  <c r="B33" i="4" s="1"/>
  <c r="D11" i="4"/>
  <c r="D8" i="4" s="1"/>
  <c r="D21" i="4" s="1"/>
  <c r="D23" i="4" s="1"/>
  <c r="D25" i="4" s="1"/>
  <c r="D33" i="4" s="1"/>
  <c r="K20" i="3"/>
  <c r="B9" i="2"/>
  <c r="C9" i="2"/>
  <c r="D9" i="2"/>
  <c r="E9" i="2"/>
  <c r="F9" i="2"/>
  <c r="G9" i="2"/>
  <c r="H9" i="2"/>
  <c r="B13" i="2"/>
  <c r="C13" i="2"/>
  <c r="D13" i="2"/>
  <c r="E13" i="2"/>
  <c r="G13" i="2"/>
  <c r="H13" i="2"/>
  <c r="B22" i="2"/>
  <c r="C22" i="2"/>
  <c r="D22" i="2"/>
  <c r="E22" i="2"/>
  <c r="G22" i="2"/>
  <c r="H22" i="2"/>
  <c r="F23" i="2"/>
  <c r="F24" i="2"/>
  <c r="F25" i="2"/>
  <c r="B27" i="2"/>
  <c r="C27" i="2"/>
  <c r="D27" i="2"/>
  <c r="E27" i="2"/>
  <c r="G27" i="2"/>
  <c r="H27" i="2"/>
  <c r="F28" i="2"/>
  <c r="F29" i="2"/>
  <c r="F30" i="2"/>
  <c r="B41" i="2"/>
  <c r="C41" i="2"/>
  <c r="D41" i="2"/>
  <c r="E41" i="2"/>
  <c r="F41" i="2"/>
  <c r="G8" i="2" l="1"/>
  <c r="G20" i="2" s="1"/>
  <c r="E8" i="2"/>
  <c r="E20" i="2" s="1"/>
  <c r="F13" i="2"/>
  <c r="F8" i="2" s="1"/>
  <c r="F20" i="2" s="1"/>
  <c r="D8" i="2"/>
  <c r="D20" i="2" s="1"/>
  <c r="F22" i="2"/>
  <c r="C8" i="2"/>
  <c r="C20" i="2" s="1"/>
  <c r="B8" i="2"/>
  <c r="B20" i="2" s="1"/>
  <c r="F27" i="2"/>
  <c r="H8" i="2"/>
  <c r="H20" i="2" s="1"/>
  <c r="E38" i="1"/>
  <c r="E31" i="1"/>
  <c r="E27" i="1"/>
  <c r="E23" i="1"/>
  <c r="E19" i="1"/>
  <c r="E9" i="1"/>
  <c r="C41" i="1" l="1"/>
  <c r="C38" i="1"/>
  <c r="C31" i="1"/>
  <c r="C25" i="1"/>
  <c r="C17" i="1"/>
  <c r="F75" i="1"/>
  <c r="E75" i="1"/>
  <c r="F68" i="1"/>
  <c r="E68" i="1"/>
  <c r="F63" i="1"/>
  <c r="E63" i="1"/>
  <c r="C60" i="1"/>
  <c r="B60" i="1"/>
  <c r="F57" i="1"/>
  <c r="E57" i="1"/>
  <c r="F42" i="1"/>
  <c r="E42" i="1"/>
  <c r="E47" i="1" s="1"/>
  <c r="B41" i="1"/>
  <c r="F38" i="1"/>
  <c r="B38" i="1"/>
  <c r="F31" i="1"/>
  <c r="B31" i="1"/>
  <c r="F27" i="1"/>
  <c r="B25" i="1"/>
  <c r="F23" i="1"/>
  <c r="F19" i="1"/>
  <c r="B17" i="1"/>
  <c r="F9" i="1"/>
  <c r="C9" i="1"/>
  <c r="B9" i="1"/>
  <c r="C47" i="1" l="1"/>
  <c r="C62" i="1" s="1"/>
  <c r="B47" i="1"/>
  <c r="B62" i="1" s="1"/>
  <c r="F79" i="1"/>
  <c r="E79" i="1"/>
  <c r="F47" i="1"/>
  <c r="F59" i="1" s="1"/>
  <c r="E59" i="1"/>
  <c r="F81" i="1" l="1"/>
  <c r="E81" i="1"/>
</calcChain>
</file>

<file path=xl/sharedStrings.xml><?xml version="1.0" encoding="utf-8"?>
<sst xmlns="http://schemas.openxmlformats.org/spreadsheetml/2006/main" count="870" uniqueCount="665">
  <si>
    <t>Formato 1 Estado de Situación Financiera Detallado - LDF</t>
  </si>
  <si>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</si>
  <si>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</si>
  <si>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</si>
  <si>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</si>
  <si>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</si>
  <si>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</si>
  <si>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</si>
  <si>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</si>
  <si>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</si>
  <si>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</si>
  <si>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</si>
  <si>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</si>
  <si>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</si>
  <si>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</si>
  <si>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</si>
  <si>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</si>
  <si>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</si>
  <si>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</si>
  <si>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</si>
  <si>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</si>
  <si>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</si>
  <si>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</si>
  <si>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</si>
  <si>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</si>
  <si>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</si>
  <si>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</si>
  <si>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</si>
  <si>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</si>
  <si>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</si>
  <si>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</si>
  <si>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</si>
  <si>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</si>
  <si>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</si>
  <si>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</si>
  <si>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</si>
  <si>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</si>
  <si>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</si>
  <si>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</si>
  <si>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</si>
  <si>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</si>
  <si>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</si>
  <si>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</si>
  <si>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</si>
  <si>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</si>
  <si>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</si>
  <si>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</si>
  <si>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</si>
  <si>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</si>
  <si>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</si>
  <si>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</si>
  <si>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</si>
  <si>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</si>
  <si>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</si>
  <si>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</si>
  <si>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</si>
  <si>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</si>
  <si>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</si>
  <si>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</si>
  <si>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</si>
  <si>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</si>
  <si>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</si>
  <si>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</si>
  <si>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</si>
  <si>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</si>
  <si>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</si>
  <si>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</si>
  <si>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</si>
  <si>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</si>
  <si>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</si>
  <si>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</si>
  <si>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</si>
  <si>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</si>
  <si>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</si>
  <si>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</si>
  <si>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</si>
  <si>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</si>
  <si>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</si>
  <si>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</si>
  <si>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</si>
  <si>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</si>
  <si>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</si>
  <si>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</si>
  <si>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</si>
  <si>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</si>
  <si>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</si>
  <si>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</si>
  <si>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</si>
  <si>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</si>
  <si>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</si>
  <si>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</si>
  <si>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</si>
  <si>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</si>
  <si>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</si>
  <si>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</si>
  <si>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</si>
  <si>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</si>
  <si>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</si>
  <si>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</si>
  <si>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</si>
  <si>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</si>
  <si>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</si>
  <si>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</si>
  <si>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</si>
  <si>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</si>
  <si>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</si>
  <si>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</si>
  <si>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</si>
  <si>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</si>
  <si>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</si>
  <si>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</si>
  <si>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</si>
  <si>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</si>
  <si>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</si>
  <si>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</si>
  <si>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</si>
  <si>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</si>
  <si>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</si>
  <si>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</si>
  <si>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</si>
  <si>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</si>
  <si>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 xml:space="preserve"> Municipio de San Miguel de Allende, Gto.</t>
  </si>
  <si>
    <t>*</t>
  </si>
  <si>
    <t>C. Crédito XX</t>
  </si>
  <si>
    <t>B. Crédito 2</t>
  </si>
  <si>
    <t>A. Crédito 1</t>
  </si>
  <si>
    <t>6. Obligaciones a Corto Plazo (Informativo)</t>
  </si>
  <si>
    <t>Tasa Efectiva (p)</t>
  </si>
  <si>
    <t>Comisiones y Costos Relacionados (o)</t>
  </si>
  <si>
    <t>Tasa de Interés (n)</t>
  </si>
  <si>
    <t>Plazo Pactado (m)</t>
  </si>
  <si>
    <t>Monto Contratado (l)</t>
  </si>
  <si>
    <t>Obligaciones a Corto Plazo (k)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</si>
  <si>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</si>
  <si>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C. Instrumento Bono Cupón Cero XX</t>
  </si>
  <si>
    <t>B. Instrumento Bono Cupón Cero 2</t>
  </si>
  <si>
    <t>A. Instrumento Bono Cupón Cero 1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</si>
  <si>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</si>
  <si>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C. Deuda Contingente XX</t>
  </si>
  <si>
    <t>B. Deuda Contingente 2</t>
  </si>
  <si>
    <t>A. Deuda Contingente 1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</si>
  <si>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</si>
  <si>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</si>
  <si>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</si>
  <si>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</si>
  <si>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</si>
  <si>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</si>
  <si>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</si>
  <si>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</si>
  <si>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</si>
  <si>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</si>
  <si>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</si>
  <si>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</si>
  <si>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Pago de Comisiones y demás costos asociados durante el Periodo (j)</t>
  </si>
  <si>
    <t>Pago de Intereses del Periodo (i)</t>
  </si>
  <si>
    <t>Saldo Final del Periodo (h)
h=d+e-f+g</t>
  </si>
  <si>
    <t>Revaluaciones, Reclasificaciones y Otros Ajustes (g)</t>
  </si>
  <si>
    <t>Amortizaciones del Periodo (f)</t>
  </si>
  <si>
    <t>Disposiciones del Periodo (e)</t>
  </si>
  <si>
    <t>Saldo al 31 de diciembre de 2022 (d)</t>
  </si>
  <si>
    <t>Denominación de la Deuda Pública y Otros Pasivos (c)</t>
  </si>
  <si>
    <t>Informe Analítico de la Deuda Pública y Otros Pasivos - LDF</t>
  </si>
  <si>
    <t>Formato 2 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</si>
  <si>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</si>
  <si>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</si>
  <si>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</si>
  <si>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</si>
  <si>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</si>
  <si>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</si>
  <si>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</si>
  <si>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</si>
  <si>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</si>
  <si>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</si>
  <si>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</si>
  <si>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Saldo pendiente por pagar de la inversión al 30 de Septiembre de 2023 (m = g - l)</t>
  </si>
  <si>
    <t>Monto pagado de la inversión actualizado al 30 de Septiembre de 2023 (l)</t>
  </si>
  <si>
    <t>Monto pagado de la inversión al 30 de Septiembre de 2023 (k)</t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</si>
  <si>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</si>
  <si>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</si>
  <si>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</si>
  <si>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</si>
  <si>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</si>
  <si>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</si>
  <si>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</si>
  <si>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</si>
  <si>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</si>
  <si>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Formato 3 Informe Analítico de Obligaciones Diferentes de Financiamientos - LDF</t>
  </si>
  <si>
    <t>VIII. Balance Presupuestario de Recursos Etiquetados sin Financiamiento Neto (VIII = VII – A3.2)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</si>
  <si>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</si>
  <si>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</si>
  <si>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</si>
  <si>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</si>
  <si>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</si>
  <si>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</si>
  <si>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Recaudado/
Pagado</t>
  </si>
  <si>
    <t>Devengado</t>
  </si>
  <si>
    <t>Estimado/
Aprobado</t>
  </si>
  <si>
    <t>Concepto</t>
  </si>
  <si>
    <t>VI. Balance Presupuestario de Recursos Disponibles sin Financiamiento Neto (VI = V – A3.1)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</si>
  <si>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</si>
  <si>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</si>
  <si>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</si>
  <si>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</si>
  <si>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</si>
  <si>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</si>
  <si>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A3. Financiamiento Neto (A3 = F – G )</t>
  </si>
  <si>
    <t>G. Amortización de la Deuda (G = G1 + G2)</t>
  </si>
  <si>
    <t>F. Financiamiento (F = F1 + F2)</t>
  </si>
  <si>
    <t>IV. Balance Primario (IV = III + E)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</si>
  <si>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</si>
  <si>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</si>
  <si>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</si>
  <si>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Pagado</t>
  </si>
  <si>
    <t>Aprobado</t>
  </si>
  <si>
    <t>III. Balance Presupuestario sin Financiamiento Neto y sin Remanentes del Ejercicio Anterior (III= II - C)</t>
  </si>
  <si>
    <t>II. Balance Presupuestario sin Financiamiento Neto (II = I - A3)</t>
  </si>
  <si>
    <t xml:space="preserve">I. Balance Presupuestario (I = A – B + C)  </t>
  </si>
  <si>
    <t>C. Remanentes del Ejercicio Anterior ( C = C1 + C2 )</t>
  </si>
  <si>
    <t xml:space="preserve">B2. Gasto Etiquetado (sin incluir Amortización de la Deuda Pública) </t>
  </si>
  <si>
    <t>B. Egresos Presupuestarios1 (B = B1+B2)</t>
  </si>
  <si>
    <t>A3. Financiamiento Neto</t>
  </si>
  <si>
    <t>A1. Ingresos de Libre Disposición</t>
  </si>
  <si>
    <t>A. Ingresos Totales (A = A1+A2+A3)</t>
  </si>
  <si>
    <t>Estimado/
Aprobado (d)</t>
  </si>
  <si>
    <t>Balance Presupuestario - LDF</t>
  </si>
  <si>
    <t>Formato 4 Balance Presupuestario - LDF</t>
  </si>
  <si>
    <t>Importe Correspondiente a Refrendos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</si>
  <si>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</si>
  <si>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</si>
  <si>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</si>
  <si>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</si>
  <si>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</si>
  <si>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</si>
  <si>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</si>
  <si>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</si>
  <si>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</si>
  <si>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</si>
  <si>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</si>
  <si>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</si>
  <si>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</si>
  <si>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</si>
  <si>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</si>
  <si>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</si>
  <si>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</si>
  <si>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</si>
  <si>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</si>
  <si>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</si>
  <si>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</si>
  <si>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</si>
  <si>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</si>
  <si>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</si>
  <si>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</si>
  <si>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</si>
  <si>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</si>
  <si>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</si>
  <si>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</si>
  <si>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</si>
  <si>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</si>
  <si>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</si>
  <si>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</si>
  <si>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</si>
  <si>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</si>
  <si>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</si>
  <si>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</si>
  <si>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</si>
  <si>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</si>
  <si>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</si>
  <si>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</si>
  <si>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</si>
  <si>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</si>
  <si>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</si>
  <si>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</si>
  <si>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</si>
  <si>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</si>
  <si>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</si>
  <si>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</si>
  <si>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</si>
  <si>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</si>
  <si>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(H=h1+h2+h3+h4+h5+h6+h7+h8+h9+h10+h11)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</si>
  <si>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</si>
  <si>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</si>
  <si>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</si>
  <si>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</si>
  <si>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</si>
  <si>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</si>
  <si>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</si>
  <si>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</si>
  <si>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</si>
  <si>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</si>
  <si>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</si>
  <si>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</si>
  <si>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</si>
  <si>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 xml:space="preserve">Concepto (c) </t>
  </si>
  <si>
    <t>Estado Analítico de Ingresos Detallado - LDF</t>
  </si>
  <si>
    <t>Formato 5 Estado Analítico de Ingresos Detallado - LDF</t>
  </si>
  <si>
    <t>III. Total de Egresos (III = I + II)</t>
  </si>
  <si>
    <t>99E</t>
  </si>
  <si>
    <t>i7) Adeudos de Ejercicios Fiscales Anteriores (ADEFAS)</t>
  </si>
  <si>
    <t>96E</t>
  </si>
  <si>
    <t>i6) Apoyos Financieros</t>
  </si>
  <si>
    <t>95E</t>
  </si>
  <si>
    <t>i5) Costo por Coberturas</t>
  </si>
  <si>
    <t>94E</t>
  </si>
  <si>
    <t>i4) Gastos de la Deuda Pública</t>
  </si>
  <si>
    <t>93E</t>
  </si>
  <si>
    <t>i3) Comisiones de la Deuda Pública</t>
  </si>
  <si>
    <t>92E</t>
  </si>
  <si>
    <t>i2) Intereses de la Deuda Pública</t>
  </si>
  <si>
    <t>91E</t>
  </si>
  <si>
    <t>i1) Amortización de la Deuda Pública</t>
  </si>
  <si>
    <t>I. Deuda Pública (I=i1+i2+i3+i4+i5+i6+i7)</t>
  </si>
  <si>
    <t>85E</t>
  </si>
  <si>
    <t>h3) Convenios</t>
  </si>
  <si>
    <t>83E</t>
  </si>
  <si>
    <t>h2) Aportaciones</t>
  </si>
  <si>
    <t>81E</t>
  </si>
  <si>
    <t>h1) Participaciones</t>
  </si>
  <si>
    <t>H. Participaciones y Aportaciones (H=h1+h2+h3)</t>
  </si>
  <si>
    <t>79E</t>
  </si>
  <si>
    <t>g7) Provisiones para Contingencias y Otras Erogaciones Especiales</t>
  </si>
  <si>
    <t>76E</t>
  </si>
  <si>
    <t>g6) Otras Inversiones Financieras</t>
  </si>
  <si>
    <t xml:space="preserve">          Fideicomiso de Desastres Naturales (Informativo)</t>
  </si>
  <si>
    <t>75E</t>
  </si>
  <si>
    <t>g5) Inversiones en Fideicomisos, Mandatos y Otros Análogos</t>
  </si>
  <si>
    <t>74E</t>
  </si>
  <si>
    <t>g4) Concesión de Préstamos</t>
  </si>
  <si>
    <t>73E</t>
  </si>
  <si>
    <t>g3) Compra de Títulos y Valores</t>
  </si>
  <si>
    <t>72E</t>
  </si>
  <si>
    <t>g2) Acciones y Participaciones de Capital</t>
  </si>
  <si>
    <t>71E</t>
  </si>
  <si>
    <t>g1) Inversiones Para el Fomento de Actividades Productivas</t>
  </si>
  <si>
    <t>G. Inversiones Financieras y Otras Provisiones (G=g1+g2+g3+g4+g5+g6+g7)</t>
  </si>
  <si>
    <t>63E</t>
  </si>
  <si>
    <t>f3) Proyectos Productivos y Acciones de Fomento</t>
  </si>
  <si>
    <t>62E</t>
  </si>
  <si>
    <t>f2) Obra Pública en Bienes Propios</t>
  </si>
  <si>
    <t>61E</t>
  </si>
  <si>
    <t>f1) Obra Pública en Bienes de Dominio Público</t>
  </si>
  <si>
    <t>F. Inversión Pública (F=f1+f2+f3)</t>
  </si>
  <si>
    <t>59E</t>
  </si>
  <si>
    <t>e9) Activos Intangibles</t>
  </si>
  <si>
    <t>58E</t>
  </si>
  <si>
    <t>e8) Bienes Inmuebles</t>
  </si>
  <si>
    <t>57E</t>
  </si>
  <si>
    <t>e7) Activos Biológicos</t>
  </si>
  <si>
    <t>56E</t>
  </si>
  <si>
    <t>e6) Maquinaria, Otros Equipos y Herramientas</t>
  </si>
  <si>
    <t>55E</t>
  </si>
  <si>
    <t>e5) Equipo de Defensa y Seguridad</t>
  </si>
  <si>
    <t>54E</t>
  </si>
  <si>
    <t>e4) Vehículos y Equipo de Transporte</t>
  </si>
  <si>
    <t>53E</t>
  </si>
  <si>
    <t>e3) Equipo e Instrumental Médico y de Laboratorio</t>
  </si>
  <si>
    <t>52E</t>
  </si>
  <si>
    <t>e2) Mobiliario y Equipo Educacional y Recreativo</t>
  </si>
  <si>
    <t>51E</t>
  </si>
  <si>
    <t>e1) Mobiliario y Equipo de Administración</t>
  </si>
  <si>
    <t>E. Bienes Muebles, Inmuebles e Intangibles (E=e1+e2+e3+e4+e5+e6+e7+e8+e9)</t>
  </si>
  <si>
    <t>49E</t>
  </si>
  <si>
    <t>d9) Transferencias al Exterior</t>
  </si>
  <si>
    <t>d8) Donativos</t>
  </si>
  <si>
    <t>d7) Transferencias a la Seguridad Social</t>
  </si>
  <si>
    <t>46E</t>
  </si>
  <si>
    <t>d6) Transferencias a Fideicomisos, Mandatos y Otros Análogos</t>
  </si>
  <si>
    <t>45E</t>
  </si>
  <si>
    <t>d5) Pensiones y Jubilaciones</t>
  </si>
  <si>
    <t>44E</t>
  </si>
  <si>
    <t>d4) Ayudas Sociales</t>
  </si>
  <si>
    <t>43E</t>
  </si>
  <si>
    <t>d3) Subsidios y Subvenciones</t>
  </si>
  <si>
    <t>42E</t>
  </si>
  <si>
    <t>d2) Transferencias al Resto del Sector Público</t>
  </si>
  <si>
    <t>41E</t>
  </si>
  <si>
    <t>d1) Transferencias Internas y Asignaciones al Sector Público</t>
  </si>
  <si>
    <t>D. Transferencias, Asignaciones, Subsidios y Otras Ayudas (D=d1+d2+d3+d4+d5+d6+d7+d8+d9)</t>
  </si>
  <si>
    <t>39E</t>
  </si>
  <si>
    <t>c9) Otros Servicios Generales</t>
  </si>
  <si>
    <t>38E</t>
  </si>
  <si>
    <t>c8) Servicios Oficiales</t>
  </si>
  <si>
    <t>37E</t>
  </si>
  <si>
    <t>c7) Servicios de Traslado y Viáticos</t>
  </si>
  <si>
    <t>36E</t>
  </si>
  <si>
    <t>c6) Servicios de Comunicación Social y Publicidad</t>
  </si>
  <si>
    <t>35E</t>
  </si>
  <si>
    <t>c5) Servicios de Instalación, Reparación, Mantenimiento y Conservación</t>
  </si>
  <si>
    <t>34E</t>
  </si>
  <si>
    <t>c4) Servicios Financieros, Bancarios y Comerciales</t>
  </si>
  <si>
    <t>33E</t>
  </si>
  <si>
    <t>c3) Servicios Profesionales, Científicos, Técnicos y Otros Servicios</t>
  </si>
  <si>
    <t>32E</t>
  </si>
  <si>
    <t>c2) Servicios de Arrendamiento</t>
  </si>
  <si>
    <t>31E</t>
  </si>
  <si>
    <t>c1) Servicios Básicos</t>
  </si>
  <si>
    <t>C. Servicios Generales (C=c1+c2+c3+c4+c5+c6+c7+c8+c9)</t>
  </si>
  <si>
    <t>29E</t>
  </si>
  <si>
    <t>b9) Herramientas, Refacciones y Accesorios Menores</t>
  </si>
  <si>
    <t>28E</t>
  </si>
  <si>
    <t>b8) Materiales y Suministros Para Seguridad</t>
  </si>
  <si>
    <t>27E</t>
  </si>
  <si>
    <t>b7) Vestuario, Blancos, Prendas de Protección y Artículos Deportivos</t>
  </si>
  <si>
    <t>26E</t>
  </si>
  <si>
    <t>b6) Combustibles, Lubricantes y Aditivos</t>
  </si>
  <si>
    <t>25E</t>
  </si>
  <si>
    <t>b5) Productos Químicos, Farmacéuticos y de Laboratorio</t>
  </si>
  <si>
    <t>24E</t>
  </si>
  <si>
    <t>b4) Materiales y Artículos de Construcción y de Reparación</t>
  </si>
  <si>
    <t>23E</t>
  </si>
  <si>
    <t>b3) Materias Primas y Materiales de Producción y Comercialización</t>
  </si>
  <si>
    <t>22E</t>
  </si>
  <si>
    <t>b2) Alimentos y Utensilios</t>
  </si>
  <si>
    <t>21E</t>
  </si>
  <si>
    <t>b1) Materiales de Administración, Emisión de Documentos y Artículos Oficiales</t>
  </si>
  <si>
    <t>B. Materiales y Suministros (B=b1+b2+b3+b4+b5+b6+b7+b8+b9)</t>
  </si>
  <si>
    <t>17E</t>
  </si>
  <si>
    <t>a7) Pago de Estímulos a Servidores Públicos</t>
  </si>
  <si>
    <t>16E</t>
  </si>
  <si>
    <t>a6) Previsiones</t>
  </si>
  <si>
    <t>15E</t>
  </si>
  <si>
    <t>a5) Otras Prestaciones Sociales y Económicas</t>
  </si>
  <si>
    <t>14E</t>
  </si>
  <si>
    <t>a4) Seguridad Social</t>
  </si>
  <si>
    <t>13E</t>
  </si>
  <si>
    <t>a3) Remuneraciones Adicionales y Especiales</t>
  </si>
  <si>
    <t>12E</t>
  </si>
  <si>
    <t>a2) Remuneraciones al Personal de Carácter Transitorio</t>
  </si>
  <si>
    <t>11E</t>
  </si>
  <si>
    <t>a1) Remuneraciones al Personal de Carácter Permanente</t>
  </si>
  <si>
    <t>A. Servicios Personales (A=a1+a2+a3+a4+a5+a6+a7)</t>
  </si>
  <si>
    <t>II. Gasto Etiquetado (II=A+B+C+D+E+F+G+H+I)</t>
  </si>
  <si>
    <t>99N</t>
  </si>
  <si>
    <t>96N</t>
  </si>
  <si>
    <t>95N</t>
  </si>
  <si>
    <t>94N</t>
  </si>
  <si>
    <t>93N</t>
  </si>
  <si>
    <t>92N</t>
  </si>
  <si>
    <t>91N</t>
  </si>
  <si>
    <t>85N</t>
  </si>
  <si>
    <t>83N</t>
  </si>
  <si>
    <t>81N</t>
  </si>
  <si>
    <t>79N</t>
  </si>
  <si>
    <t>76N</t>
  </si>
  <si>
    <t>75N</t>
  </si>
  <si>
    <t>74N</t>
  </si>
  <si>
    <t>73N</t>
  </si>
  <si>
    <t>72N</t>
  </si>
  <si>
    <t>71N</t>
  </si>
  <si>
    <t>63N</t>
  </si>
  <si>
    <t>62N</t>
  </si>
  <si>
    <t>61N</t>
  </si>
  <si>
    <t>59N</t>
  </si>
  <si>
    <t>58N</t>
  </si>
  <si>
    <t>57N</t>
  </si>
  <si>
    <t>56N</t>
  </si>
  <si>
    <t>55N</t>
  </si>
  <si>
    <t>54N</t>
  </si>
  <si>
    <t>53N</t>
  </si>
  <si>
    <t>52N</t>
  </si>
  <si>
    <t>51N</t>
  </si>
  <si>
    <t>49N</t>
  </si>
  <si>
    <t>46N</t>
  </si>
  <si>
    <t>45N</t>
  </si>
  <si>
    <t>44N</t>
  </si>
  <si>
    <t>43N</t>
  </si>
  <si>
    <t>42N</t>
  </si>
  <si>
    <t>41N</t>
  </si>
  <si>
    <t>39N</t>
  </si>
  <si>
    <t>38N</t>
  </si>
  <si>
    <t>37N</t>
  </si>
  <si>
    <t>36N</t>
  </si>
  <si>
    <t>35N</t>
  </si>
  <si>
    <t>34N</t>
  </si>
  <si>
    <t>33N</t>
  </si>
  <si>
    <t>32N</t>
  </si>
  <si>
    <t>31N</t>
  </si>
  <si>
    <t>29N</t>
  </si>
  <si>
    <t>28N</t>
  </si>
  <si>
    <t>27N</t>
  </si>
  <si>
    <t>26N</t>
  </si>
  <si>
    <t>25N</t>
  </si>
  <si>
    <t>24N</t>
  </si>
  <si>
    <t>23N</t>
  </si>
  <si>
    <t>22N</t>
  </si>
  <si>
    <t>21N</t>
  </si>
  <si>
    <t>17N</t>
  </si>
  <si>
    <t>16N</t>
  </si>
  <si>
    <t>15N</t>
  </si>
  <si>
    <t>14N</t>
  </si>
  <si>
    <t>13N</t>
  </si>
  <si>
    <t>12N</t>
  </si>
  <si>
    <t>11N</t>
  </si>
  <si>
    <t>I. Gasto No Etiquetado (I=A+B+C+D+E+F+G+H+I)</t>
  </si>
  <si>
    <t xml:space="preserve">Pagado </t>
  </si>
  <si>
    <t xml:space="preserve">Modificado </t>
  </si>
  <si>
    <t xml:space="preserve">Ampliaciones/ (Reducciones) </t>
  </si>
  <si>
    <t>Aprobado (d)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</si>
  <si>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</si>
  <si>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</si>
  <si>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</si>
  <si>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</si>
  <si>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</si>
  <si>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31111M330900100 DESARROLLO INTEGRAL DE LA FAMILIA</t>
  </si>
  <si>
    <t>31111M330230000 INVERSION PUBLICA MUNICIPALES</t>
  </si>
  <si>
    <t>31111M330220000 SERVICIOS PUBLICOS MUNICIPALES</t>
  </si>
  <si>
    <t>31111M330200000 CULTURA Y TRADICIONES</t>
  </si>
  <si>
    <t>31111M330170000 OBRAS PUBLICAS MUNICIPALES</t>
  </si>
  <si>
    <t>31111M330160000 SECRETARIA DE SEGURIDAD PUBLICA</t>
  </si>
  <si>
    <t>31111M330150000 OFICIALIA MAYOR ADMINISTRATIVA</t>
  </si>
  <si>
    <t>31111M330140000 BIENESTAR Y DESARROLLO SOCIAL</t>
  </si>
  <si>
    <t>31111M330130000 DESARROLLO ECONOMICO</t>
  </si>
  <si>
    <t>31111M330120000 TESORERIA MUNICIPAL Y DE FINANZAS</t>
  </si>
  <si>
    <t>II. Gasto Etiquetado (II=A+B+C+D+E+F+G+H)</t>
  </si>
  <si>
    <t>31111M330900500 INSTITUTO MUNICIPAL DE LA JUVENTUD</t>
  </si>
  <si>
    <t>31111M330900400 INSTITUTO MUNICIPAL DE PLANEACION</t>
  </si>
  <si>
    <t>31111M330900300 INSTITUTO MUNICIPAL DE LA VIVIENDA</t>
  </si>
  <si>
    <t>31111M330900200 COMISION MUNICIPAL DEL DEPORTE</t>
  </si>
  <si>
    <t>31111M330240000 PATRIMONIO CULTURAL Y PLANEACION SUSTENT</t>
  </si>
  <si>
    <t>31111M330210000 EDUCACION E INFRAESTRUCTURA</t>
  </si>
  <si>
    <t>31111M330190000 MEDIO AMBIENTE Y SUSTENTABILIDAD</t>
  </si>
  <si>
    <t>31111M330180000 DESARROLLO URBANO Y ORDENAMIENTO</t>
  </si>
  <si>
    <t>31111M330110000 COMUNICACION SOCIAL</t>
  </si>
  <si>
    <t>31111M330100000 JUZGADO ADMINISTRATIVO</t>
  </si>
  <si>
    <t>31111M330090000 CONTRALORIA MUNICIPAL</t>
  </si>
  <si>
    <t>31111M330080000 SECRETARIA DE GOBIERNO Y AYUNTAMIENTO</t>
  </si>
  <si>
    <t>31111M330060000 INSTITUTO DE LA MUJER</t>
  </si>
  <si>
    <t>31111M330050000 ATENCION CIUDADANA</t>
  </si>
  <si>
    <t>31111M330040000 SECRETARIA PARTICULAR</t>
  </si>
  <si>
    <t>31111M330031000 ENEDINA DEL CARMEN CORREA SANCHEZ</t>
  </si>
  <si>
    <t>31111M330030900 SILVIA GUERRERO COLUNGA</t>
  </si>
  <si>
    <t>31111M330030800 CARLOS RICARDO OLVERA AVILA</t>
  </si>
  <si>
    <t>31111M330030700 CARLOS GONZALEZ SANDOVAL</t>
  </si>
  <si>
    <t>31111M330030600 FELIPE DE JESUS TAPIA CAMPOS</t>
  </si>
  <si>
    <t>31111M330030500 MARTHA PAULINA GALLARDO LOPEZ</t>
  </si>
  <si>
    <t>31111M330030400 RAFAEL RAMIREZ LOPEZ</t>
  </si>
  <si>
    <t>31111M330030300 MARIA ORTIZ VAZQUEZ</t>
  </si>
  <si>
    <t>31111M330030200 RAFAEL TORRES SANCHEZ</t>
  </si>
  <si>
    <t>31111M330030100 MARIANA VERONICA ARZOLA ZARATE</t>
  </si>
  <si>
    <t>31111M330020100 SINDICO MUNICIPAL</t>
  </si>
  <si>
    <t>31111M330020000 SINDICATURA</t>
  </si>
  <si>
    <t>31111M330010000 PRESIDENTE MUNICIPAL</t>
  </si>
  <si>
    <t>I. Gasto No Etiquetado (I=A+B+C+D+E+F+G+H)</t>
  </si>
  <si>
    <t>Clasificación Administrativa</t>
  </si>
  <si>
    <t>Formato 6 b) Estado Analítico del Ejercicio del Presupuesto de Egresos Detallado - LDF 
                        (Clasificación Administrativa)</t>
  </si>
  <si>
    <t>04.04E</t>
  </si>
  <si>
    <t>d4) Adeudos de Ejercicios Fiscales Anteriores</t>
  </si>
  <si>
    <t>04.03E</t>
  </si>
  <si>
    <t>d3) Saneamiento del Sistema Financiero</t>
  </si>
  <si>
    <t>04.02E</t>
  </si>
  <si>
    <t>d2) Transferencias, Participaciones y Aportaciones Entre Diferentes Niveles y Órdenes de Gobierno</t>
  </si>
  <si>
    <t>04.01E</t>
  </si>
  <si>
    <t>d1) Transacciones de la Deuda Pública / Costo Financiero de la Deuda</t>
  </si>
  <si>
    <t>D. Otras No Clasificadas en Funciones Anteriores (D=d1+d2+d3+d4)</t>
  </si>
  <si>
    <t>03.09E</t>
  </si>
  <si>
    <t>c9) Otras Industrias y Otros Asuntos Económicos</t>
  </si>
  <si>
    <t>03.08E</t>
  </si>
  <si>
    <t>c8) Ciencia, Tecnología e Innovación</t>
  </si>
  <si>
    <t>03.07E</t>
  </si>
  <si>
    <t>c7) Turismo</t>
  </si>
  <si>
    <t>03.06E</t>
  </si>
  <si>
    <t>c6) Comunicaciones</t>
  </si>
  <si>
    <t>03.05E</t>
  </si>
  <si>
    <t>c5) Transporte</t>
  </si>
  <si>
    <t>03.04E</t>
  </si>
  <si>
    <t>c4) Minería, Manufacturas y Construcción</t>
  </si>
  <si>
    <t>03.03E</t>
  </si>
  <si>
    <t xml:space="preserve">c3) Combustibles y Energía </t>
  </si>
  <si>
    <t>03.02E</t>
  </si>
  <si>
    <t>c2) Agropecuaria, Silvicultura, Pesca y Caza</t>
  </si>
  <si>
    <t>03.01E</t>
  </si>
  <si>
    <t>c1) Asuntos Económicos, Comerciales y Laborales en General</t>
  </si>
  <si>
    <t>C. Desarrollo Económico (C=c1+c2+c3+c4+c5+c6+c7+c8+c9)</t>
  </si>
  <si>
    <t>02.07E</t>
  </si>
  <si>
    <t>b7) Otros Asuntos Sociales</t>
  </si>
  <si>
    <t>02.06E</t>
  </si>
  <si>
    <t>b6) Protección Social</t>
  </si>
  <si>
    <t>02.05E</t>
  </si>
  <si>
    <t xml:space="preserve">b5) Educación </t>
  </si>
  <si>
    <t>02.04E</t>
  </si>
  <si>
    <t>b4) Recreación, Cultura y Otras Manifestaciones Sociales</t>
  </si>
  <si>
    <t>02.03E</t>
  </si>
  <si>
    <t>b3) Salud</t>
  </si>
  <si>
    <t>02.02E</t>
  </si>
  <si>
    <t>b2) Vivienda y Servicios a la Comunidad</t>
  </si>
  <si>
    <t>02.01E</t>
  </si>
  <si>
    <t xml:space="preserve">b1) Protección Ambiental </t>
  </si>
  <si>
    <t>B. Desarrollo Social (B=b1+b2+b3+b4+b5+b6+b7)</t>
  </si>
  <si>
    <t>01.08E</t>
  </si>
  <si>
    <t>a8) Otros Servicios Generales</t>
  </si>
  <si>
    <t>01.07E</t>
  </si>
  <si>
    <t>a7) Asuntos de Orden Público y de Seguridad Interior</t>
  </si>
  <si>
    <t>01.06E</t>
  </si>
  <si>
    <t>a6) Seguridad Nacional</t>
  </si>
  <si>
    <t>01.05E</t>
  </si>
  <si>
    <t>a5) Asuntos Financieros y Hacendarios</t>
  </si>
  <si>
    <t>01.04E</t>
  </si>
  <si>
    <t>a4) Relaciones Exteriores</t>
  </si>
  <si>
    <t>01.03E</t>
  </si>
  <si>
    <t>a3) Coordinación de la Política de Gobierno</t>
  </si>
  <si>
    <t>01.02E</t>
  </si>
  <si>
    <t>a2) Justicia</t>
  </si>
  <si>
    <t>01.01E</t>
  </si>
  <si>
    <t>a1) Legislación</t>
  </si>
  <si>
    <t>04.04N</t>
  </si>
  <si>
    <t>04.03N</t>
  </si>
  <si>
    <t>04.02N</t>
  </si>
  <si>
    <t>04.01N</t>
  </si>
  <si>
    <t>03.09N</t>
  </si>
  <si>
    <t>03.08N</t>
  </si>
  <si>
    <t>03.07N</t>
  </si>
  <si>
    <t>03.06N</t>
  </si>
  <si>
    <t>03.05N</t>
  </si>
  <si>
    <t>03.04N</t>
  </si>
  <si>
    <t>03.03N</t>
  </si>
  <si>
    <t>03.02N</t>
  </si>
  <si>
    <t>03.01N</t>
  </si>
  <si>
    <t>02.07N</t>
  </si>
  <si>
    <t>02.06N</t>
  </si>
  <si>
    <t>02.05N</t>
  </si>
  <si>
    <t>02.04N</t>
  </si>
  <si>
    <t>02.03N</t>
  </si>
  <si>
    <t>02.02N</t>
  </si>
  <si>
    <t>02.01N</t>
  </si>
  <si>
    <t>01.08N</t>
  </si>
  <si>
    <t>01.07N</t>
  </si>
  <si>
    <t>01.06N</t>
  </si>
  <si>
    <t>01.05N</t>
  </si>
  <si>
    <t>01.04N</t>
  </si>
  <si>
    <t>01.03N</t>
  </si>
  <si>
    <t>01.02N</t>
  </si>
  <si>
    <t>01.01N</t>
  </si>
  <si>
    <t>A. Gobierno (A=a1+a2+a3+a4+a5+a6+a7+a8)</t>
  </si>
  <si>
    <t>I. Gasto No Etiquetado (I=A+B+C+D)</t>
  </si>
  <si>
    <t>Ampliaciones / (Reducciones)</t>
  </si>
  <si>
    <t>Subejercicio  (e)</t>
  </si>
  <si>
    <t>Clasificación Funcional (Finalidad y Función)</t>
  </si>
  <si>
    <t>Estado Analítico del Ejercicio del Presupueso de Egresos Detallado - LDF</t>
  </si>
  <si>
    <t>Formato 6 c) Estado Analítico del Ejercicio del Presupuesto de Egresos Detallado -LDF 
                       (Clasificación Funcional)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</si>
  <si>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</si>
  <si>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</si>
  <si>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</si>
  <si>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</si>
  <si>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</si>
  <si>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</si>
  <si>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</si>
  <si>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</si>
  <si>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</si>
  <si>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I. Gasto No Etiquetado (I=A+B+C+D+E+F)</t>
  </si>
  <si>
    <t>Concepto ( c )</t>
  </si>
  <si>
    <t>Clasificación de Servicios Personales por Categoría</t>
  </si>
  <si>
    <t>Formato 6 d) Estado Analítico del Ejercicio del Presupuesto de Egresos Detallado  - LDF
                        (Clasificación de Servicios Personales por Categoría)</t>
  </si>
  <si>
    <t>2023 (d)</t>
  </si>
  <si>
    <t>31 de diciembre de 2022 (e)</t>
  </si>
  <si>
    <t>f. Estimación por Pérdida o Deterioro de Activos Circulantes (f=f1+f2)</t>
  </si>
  <si>
    <t>V. Balance Presupuestario de Recursos Disponibles (V = A1 + A3.1 – B 1 + C1)</t>
  </si>
  <si>
    <t>VII. Balance Presupuestario de Recursos Etiquetados (VII = A2 + A3.2 – B2 + C2)</t>
  </si>
  <si>
    <t>G. Ingresos por Venta de Bienes y Prestación de Servicios</t>
  </si>
  <si>
    <t>J. Transferencias y Asignaciones</t>
  </si>
  <si>
    <t>D. Transferencias, Asignaciones, Subsidios y Subvenciones, y Pensiones y Jubilaciones</t>
  </si>
  <si>
    <t>II. Gasto Etiquetado (II=A+B+C+D)</t>
  </si>
  <si>
    <t>A. Personal Administrativo y de Servicio Público</t>
  </si>
  <si>
    <t>II. Gasto Etiquetado (II=A+B+C+D+E+F)</t>
  </si>
  <si>
    <t>III. Total del Gasto en Servicios Personales (III = I + II)</t>
  </si>
  <si>
    <t>al 31 de Diciembre de 2022 y al 31 de diciembre de 2023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</si>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</sst>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dd/mm/yyyy;@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3" fillId="0" borderId="0"/>
  </cellStyleXfs>
  <cellXfs count="175">
    <xf numFmtId="0" fontId="0" fillId="0" borderId="0" xfId="0"/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>
      <alignment horizontal="left" vertical="center" indent="2"/>
    </xf>
    <xf numFmtId="0" fontId="1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1" fillId="0" borderId="6" xfId="0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0" fontId="1" fillId="0" borderId="12" xfId="0" applyFont="1" applyBorder="1" applyAlignment="1">
      <alignment horizontal="left" vertical="center" indent="3"/>
    </xf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left" indent="2"/>
    </xf>
    <xf numFmtId="49" fontId="0" fillId="0" borderId="6" xfId="0" applyNumberFormat="1" applyBorder="1" applyAlignment="1">
      <alignment horizontal="left" vertical="center" indent="3"/>
    </xf>
    <xf numFmtId="49" fontId="0" fillId="0" borderId="6" xfId="0" applyNumberFormat="1" applyBorder="1" applyAlignment="1">
      <alignment horizontal="left" vertical="center" indent="5"/>
    </xf>
    <xf numFmtId="49" fontId="0" fillId="0" borderId="12" xfId="0" applyNumberFormat="1" applyBorder="1" applyAlignment="1">
      <alignment vertical="center"/>
    </xf>
    <xf numFmtId="49" fontId="1" fillId="0" borderId="6" xfId="0" applyNumberFormat="1" applyFont="1" applyBorder="1" applyAlignment="1">
      <alignment horizontal="left" vertical="center" indent="2"/>
    </xf>
    <xf numFmtId="49" fontId="0" fillId="0" borderId="6" xfId="0" applyNumberFormat="1" applyBorder="1" applyAlignment="1">
      <alignment horizontal="left" indent="3"/>
    </xf>
    <xf numFmtId="49" fontId="1" fillId="0" borderId="6" xfId="0" applyNumberFormat="1" applyFont="1" applyBorder="1" applyAlignment="1">
      <alignment horizontal="left" indent="2"/>
    </xf>
    <xf numFmtId="49" fontId="0" fillId="0" borderId="6" xfId="0" applyNumberFormat="1" applyBorder="1" applyAlignment="1">
      <alignment horizontal="left" vertical="center" indent="2"/>
    </xf>
    <xf numFmtId="49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2" xfId="1" applyNumberFormat="1" applyFont="1" applyFill="1" applyBorder="1" applyAlignment="1">
      <alignment horizontal="right" vertical="center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" fontId="0" fillId="0" borderId="13" xfId="0" applyNumberFormat="1" applyBorder="1" applyAlignment="1">
      <alignment vertical="center"/>
    </xf>
    <xf numFmtId="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4" fillId="0" borderId="13" xfId="0" applyFont="1" applyBorder="1"/>
    <xf numFmtId="0" fontId="0" fillId="0" borderId="0" xfId="0" applyProtection="1"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left" vertical="center" indent="5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 indent="3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164" fontId="0" fillId="0" borderId="13" xfId="1" applyNumberFormat="1" applyFont="1" applyFill="1" applyBorder="1" applyAlignment="1">
      <alignment horizontal="right"/>
    </xf>
    <xf numFmtId="0" fontId="4" fillId="0" borderId="13" xfId="0" applyFont="1" applyBorder="1" applyAlignment="1">
      <alignment vertical="center"/>
    </xf>
    <xf numFmtId="164" fontId="0" fillId="0" borderId="12" xfId="1" applyNumberFormat="1" applyFont="1" applyFill="1" applyBorder="1" applyAlignment="1" applyProtection="1">
      <alignment horizontal="right" vertical="center"/>
      <protection locked="0"/>
    </xf>
    <xf numFmtId="164" fontId="1" fillId="0" borderId="12" xfId="1" applyNumberFormat="1" applyFont="1" applyFill="1" applyBorder="1" applyAlignment="1" applyProtection="1">
      <alignment horizontal="right" vertical="center"/>
      <protection locked="0"/>
    </xf>
    <xf numFmtId="164" fontId="0" fillId="0" borderId="12" xfId="1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164" fontId="0" fillId="0" borderId="12" xfId="1" applyNumberFormat="1" applyFont="1" applyBorder="1" applyAlignment="1">
      <alignment horizontal="right"/>
    </xf>
    <xf numFmtId="164" fontId="0" fillId="2" borderId="14" xfId="1" applyNumberFormat="1" applyFont="1" applyFill="1" applyBorder="1" applyAlignment="1">
      <alignment horizontal="right"/>
    </xf>
    <xf numFmtId="164" fontId="0" fillId="0" borderId="12" xfId="1" applyNumberFormat="1" applyFont="1" applyFill="1" applyBorder="1" applyAlignment="1">
      <alignment horizontal="right"/>
    </xf>
    <xf numFmtId="164" fontId="3" fillId="0" borderId="12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Border="1" applyAlignment="1">
      <alignment horizontal="left" vertical="center" indent="7"/>
    </xf>
    <xf numFmtId="0" fontId="0" fillId="0" borderId="5" xfId="0" applyBorder="1" applyAlignment="1">
      <alignment horizontal="left" vertical="center" indent="5"/>
    </xf>
    <xf numFmtId="0" fontId="0" fillId="0" borderId="0" xfId="0" applyAlignment="1">
      <alignment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43" fontId="0" fillId="0" borderId="13" xfId="1" applyFont="1" applyFill="1" applyBorder="1"/>
    <xf numFmtId="0" fontId="0" fillId="0" borderId="13" xfId="0" applyBorder="1" applyAlignment="1">
      <alignment vertical="center"/>
    </xf>
    <xf numFmtId="164" fontId="1" fillId="0" borderId="12" xfId="1" applyNumberFormat="1" applyFont="1" applyFill="1" applyBorder="1" applyAlignment="1" applyProtection="1">
      <alignment vertical="center"/>
      <protection locked="0"/>
    </xf>
    <xf numFmtId="0" fontId="0" fillId="2" borderId="14" xfId="0" applyFill="1" applyBorder="1" applyAlignment="1">
      <alignment vertical="center"/>
    </xf>
    <xf numFmtId="164" fontId="0" fillId="0" borderId="12" xfId="1" applyNumberFormat="1" applyFont="1" applyFill="1" applyBorder="1" applyAlignment="1">
      <alignment vertical="center"/>
    </xf>
    <xf numFmtId="16" fontId="0" fillId="0" borderId="12" xfId="0" applyNumberFormat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164" fontId="0" fillId="0" borderId="12" xfId="1" applyNumberFormat="1" applyFont="1" applyFill="1" applyBorder="1" applyAlignment="1" applyProtection="1">
      <alignment vertical="center"/>
      <protection locked="0"/>
    </xf>
    <xf numFmtId="165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4"/>
      <protection locked="0"/>
    </xf>
    <xf numFmtId="0" fontId="0" fillId="0" borderId="12" xfId="0" applyBorder="1" applyAlignment="1">
      <alignment horizontal="left" indent="3"/>
    </xf>
    <xf numFmtId="0" fontId="2" fillId="0" borderId="0" xfId="0" applyFont="1" applyAlignment="1">
      <alignment vertical="center"/>
    </xf>
    <xf numFmtId="4" fontId="0" fillId="0" borderId="13" xfId="1" applyNumberFormat="1" applyFont="1" applyFill="1" applyBorder="1"/>
    <xf numFmtId="4" fontId="1" fillId="0" borderId="12" xfId="1" applyNumberFormat="1" applyFont="1" applyFill="1" applyBorder="1" applyProtection="1">
      <protection locked="0"/>
    </xf>
    <xf numFmtId="0" fontId="1" fillId="0" borderId="12" xfId="0" applyFont="1" applyBorder="1" applyAlignment="1">
      <alignment horizontal="left" vertical="center" wrapText="1" indent="3"/>
    </xf>
    <xf numFmtId="4" fontId="0" fillId="0" borderId="12" xfId="1" applyNumberFormat="1" applyFont="1" applyFill="1" applyBorder="1"/>
    <xf numFmtId="4" fontId="3" fillId="0" borderId="12" xfId="1" applyNumberFormat="1" applyFont="1" applyFill="1" applyBorder="1" applyProtection="1">
      <protection locked="0"/>
    </xf>
    <xf numFmtId="4" fontId="9" fillId="2" borderId="14" xfId="1" applyNumberFormat="1" applyFont="1" applyFill="1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indent="12"/>
    </xf>
    <xf numFmtId="0" fontId="1" fillId="0" borderId="12" xfId="0" applyFont="1" applyBorder="1" applyAlignment="1">
      <alignment horizontal="left" vertical="center" wrapText="1" indent="9"/>
    </xf>
    <xf numFmtId="4" fontId="0" fillId="0" borderId="15" xfId="0" applyNumberFormat="1" applyBorder="1" applyProtection="1">
      <protection locked="0"/>
    </xf>
    <xf numFmtId="0" fontId="0" fillId="0" borderId="15" xfId="0" applyBorder="1" applyAlignment="1">
      <alignment horizontal="left" vertical="center" indent="6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 indent="3"/>
    </xf>
    <xf numFmtId="4" fontId="0" fillId="0" borderId="0" xfId="0" applyNumberFormat="1"/>
    <xf numFmtId="4" fontId="0" fillId="0" borderId="13" xfId="1" applyNumberFormat="1" applyFont="1" applyFill="1" applyBorder="1" applyAlignment="1">
      <alignment vertical="center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1" fillId="0" borderId="12" xfId="1" applyNumberFormat="1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3" fillId="0" borderId="12" xfId="1" applyNumberFormat="1" applyFont="1" applyFill="1" applyBorder="1" applyAlignment="1" applyProtection="1">
      <alignment vertical="center"/>
      <protection locked="0"/>
    </xf>
    <xf numFmtId="4" fontId="9" fillId="2" borderId="14" xfId="1" applyNumberFormat="1" applyFont="1" applyFill="1" applyBorder="1" applyAlignment="1">
      <alignment vertical="center"/>
    </xf>
    <xf numFmtId="4" fontId="3" fillId="0" borderId="15" xfId="1" applyNumberFormat="1" applyFont="1" applyFill="1" applyBorder="1" applyAlignment="1" applyProtection="1">
      <alignment vertical="center"/>
      <protection locked="0"/>
    </xf>
    <xf numFmtId="2" fontId="0" fillId="0" borderId="0" xfId="0" applyNumberFormat="1"/>
    <xf numFmtId="0" fontId="1" fillId="0" borderId="13" xfId="0" applyFont="1" applyBorder="1" applyAlignment="1">
      <alignment horizontal="left" vertical="center" indent="3"/>
    </xf>
    <xf numFmtId="4" fontId="0" fillId="0" borderId="13" xfId="0" applyNumberFormat="1" applyBorder="1"/>
    <xf numFmtId="0" fontId="1" fillId="0" borderId="13" xfId="0" applyFont="1" applyBorder="1" applyAlignment="1">
      <alignment horizontal="left" vertical="center" wrapText="1" indent="3"/>
    </xf>
    <xf numFmtId="4" fontId="1" fillId="0" borderId="12" xfId="1" applyNumberFormat="1" applyFont="1" applyFill="1" applyBorder="1"/>
    <xf numFmtId="4" fontId="9" fillId="2" borderId="14" xfId="1" applyNumberFormat="1" applyFont="1" applyFill="1" applyBorder="1" applyAlignment="1"/>
    <xf numFmtId="4" fontId="10" fillId="2" borderId="14" xfId="1" applyNumberFormat="1" applyFont="1" applyFill="1" applyBorder="1" applyAlignment="1"/>
    <xf numFmtId="4" fontId="0" fillId="0" borderId="12" xfId="1" applyNumberFormat="1" applyFont="1" applyFill="1" applyBorder="1" applyProtection="1">
      <protection locked="0"/>
    </xf>
    <xf numFmtId="3" fontId="0" fillId="0" borderId="0" xfId="0" applyNumberFormat="1"/>
    <xf numFmtId="4" fontId="0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/>
    <xf numFmtId="4" fontId="3" fillId="0" borderId="0" xfId="1" applyNumberFormat="1" applyFont="1" applyFill="1" applyBorder="1" applyAlignment="1" applyProtection="1">
      <alignment vertical="center"/>
      <protection locked="0"/>
    </xf>
    <xf numFmtId="4" fontId="3" fillId="0" borderId="0" xfId="1" applyNumberFormat="1" applyFont="1"/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indent="9"/>
    </xf>
    <xf numFmtId="0" fontId="11" fillId="0" borderId="0" xfId="0" applyFont="1"/>
    <xf numFmtId="4" fontId="0" fillId="2" borderId="14" xfId="1" applyNumberFormat="1" applyFont="1" applyFill="1" applyBorder="1" applyAlignment="1">
      <alignment vertical="center"/>
    </xf>
    <xf numFmtId="0" fontId="0" fillId="0" borderId="12" xfId="0" applyBorder="1" applyAlignment="1">
      <alignment horizontal="left" indent="6"/>
    </xf>
    <xf numFmtId="164" fontId="0" fillId="0" borderId="12" xfId="1" applyNumberFormat="1" applyFont="1" applyFill="1" applyBorder="1"/>
    <xf numFmtId="0" fontId="1" fillId="0" borderId="15" xfId="0" applyFont="1" applyBorder="1" applyAlignment="1">
      <alignment horizontal="left" vertical="center" indent="3"/>
    </xf>
    <xf numFmtId="0" fontId="1" fillId="2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43" fontId="0" fillId="0" borderId="13" xfId="1" applyFont="1" applyBorder="1"/>
    <xf numFmtId="164" fontId="1" fillId="3" borderId="12" xfId="1" applyNumberFormat="1" applyFont="1" applyFill="1" applyBorder="1" applyAlignment="1" applyProtection="1">
      <alignment vertical="center"/>
      <protection locked="0"/>
    </xf>
    <xf numFmtId="0" fontId="1" fillId="3" borderId="12" xfId="0" applyFont="1" applyFill="1" applyBorder="1" applyAlignment="1">
      <alignment horizontal="left" indent="3"/>
    </xf>
    <xf numFmtId="164" fontId="0" fillId="3" borderId="12" xfId="1" applyNumberFormat="1" applyFont="1" applyFill="1" applyBorder="1" applyAlignment="1">
      <alignment vertical="center"/>
    </xf>
    <xf numFmtId="0" fontId="0" fillId="3" borderId="12" xfId="0" applyFill="1" applyBorder="1" applyAlignment="1">
      <alignment horizontal="left" indent="3"/>
    </xf>
    <xf numFmtId="0" fontId="14" fillId="0" borderId="5" xfId="2" applyFont="1" applyBorder="1" applyAlignment="1">
      <alignment horizontal="left" vertical="top"/>
    </xf>
    <xf numFmtId="164" fontId="0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9"/>
    </xf>
    <xf numFmtId="0" fontId="0" fillId="3" borderId="12" xfId="0" applyFill="1" applyBorder="1" applyAlignment="1">
      <alignment horizontal="left" indent="9"/>
    </xf>
    <xf numFmtId="164" fontId="3" fillId="3" borderId="12" xfId="1" applyNumberFormat="1" applyFont="1" applyFill="1" applyBorder="1" applyAlignment="1" applyProtection="1">
      <alignment vertical="center"/>
      <protection locked="0"/>
    </xf>
    <xf numFmtId="0" fontId="0" fillId="3" borderId="12" xfId="0" applyFill="1" applyBorder="1" applyAlignment="1">
      <alignment horizontal="left" vertical="center" indent="6"/>
    </xf>
    <xf numFmtId="0" fontId="15" fillId="0" borderId="5" xfId="2" applyFont="1" applyBorder="1" applyAlignment="1">
      <alignment horizontal="left" vertical="top"/>
    </xf>
    <xf numFmtId="0" fontId="1" fillId="3" borderId="12" xfId="0" applyFont="1" applyFill="1" applyBorder="1" applyAlignment="1">
      <alignment horizontal="left" vertical="center" indent="3"/>
    </xf>
    <xf numFmtId="0" fontId="0" fillId="3" borderId="12" xfId="0" applyFill="1" applyBorder="1" applyAlignment="1">
      <alignment horizontal="left" vertical="center" indent="3"/>
    </xf>
    <xf numFmtId="0" fontId="1" fillId="3" borderId="15" xfId="0" applyFont="1" applyFill="1" applyBorder="1" applyAlignment="1">
      <alignment horizontal="left" vertical="center" indent="3"/>
    </xf>
    <xf numFmtId="164" fontId="0" fillId="0" borderId="13" xfId="1" applyNumberFormat="1" applyFont="1" applyBorder="1" applyAlignment="1">
      <alignment vertical="center"/>
    </xf>
    <xf numFmtId="164" fontId="3" fillId="0" borderId="12" xfId="1" applyNumberFormat="1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164" fontId="1" fillId="0" borderId="15" xfId="1" applyNumberFormat="1" applyFont="1" applyFill="1" applyBorder="1" applyAlignment="1" applyProtection="1">
      <alignment vertical="center"/>
      <protection locked="0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 wrapText="1"/>
    </xf>
    <xf numFmtId="164" fontId="0" fillId="0" borderId="8" xfId="1" applyNumberFormat="1" applyFont="1" applyFill="1" applyBorder="1"/>
    <xf numFmtId="164" fontId="1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>
      <alignment vertical="center"/>
    </xf>
    <xf numFmtId="0" fontId="16" fillId="0" borderId="5" xfId="2" applyFont="1" applyBorder="1" applyAlignment="1">
      <alignment horizontal="left"/>
    </xf>
    <xf numFmtId="164" fontId="0" fillId="0" borderId="6" xfId="1" applyNumberFormat="1" applyFont="1" applyFill="1" applyBorder="1" applyAlignment="1" applyProtection="1">
      <alignment vertical="center"/>
      <protection locked="0"/>
    </xf>
    <xf numFmtId="164" fontId="3" fillId="0" borderId="6" xfId="1" applyNumberFormat="1" applyFont="1" applyFill="1" applyBorder="1" applyAlignment="1" applyProtection="1">
      <alignment vertical="center"/>
      <protection locked="0"/>
    </xf>
    <xf numFmtId="164" fontId="0" fillId="0" borderId="6" xfId="1" applyNumberFormat="1" applyFont="1" applyFill="1" applyBorder="1" applyAlignment="1" applyProtection="1">
      <alignment vertical="center" wrapText="1"/>
      <protection locked="0"/>
    </xf>
    <xf numFmtId="0" fontId="0" fillId="0" borderId="12" xfId="0" applyBorder="1" applyAlignment="1">
      <alignment horizontal="left" vertical="center" wrapText="1" indent="6"/>
    </xf>
    <xf numFmtId="164" fontId="1" fillId="0" borderId="4" xfId="1" applyNumberFormat="1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>
      <alignment horizontal="center" vertical="center"/>
    </xf>
    <xf numFmtId="164" fontId="0" fillId="0" borderId="8" xfId="1" applyNumberFormat="1" applyFont="1" applyBorder="1" applyAlignment="1">
      <alignment horizontal="center"/>
    </xf>
    <xf numFmtId="164" fontId="1" fillId="0" borderId="6" xfId="1" applyNumberFormat="1" applyFont="1" applyFill="1" applyBorder="1" applyAlignment="1" applyProtection="1">
      <alignment horizontal="right" vertical="center"/>
      <protection locked="0"/>
    </xf>
    <xf numFmtId="164" fontId="0" fillId="0" borderId="6" xfId="1" applyNumberFormat="1" applyFont="1" applyFill="1" applyBorder="1" applyAlignment="1">
      <alignment horizontal="right" vertical="center"/>
    </xf>
    <xf numFmtId="164" fontId="0" fillId="0" borderId="6" xfId="1" applyNumberFormat="1" applyFont="1" applyFill="1" applyBorder="1" applyAlignment="1" applyProtection="1">
      <alignment horizontal="right" vertical="center"/>
      <protection locked="0"/>
    </xf>
    <xf numFmtId="164" fontId="3" fillId="0" borderId="6" xfId="1" applyNumberFormat="1" applyFont="1" applyFill="1" applyBorder="1" applyAlignment="1" applyProtection="1">
      <alignment horizontal="right" vertical="center"/>
      <protection locked="0"/>
    </xf>
    <xf numFmtId="0" fontId="1" fillId="0" borderId="12" xfId="0" applyFont="1" applyBorder="1" applyAlignment="1">
      <alignment horizontal="left" indent="3"/>
    </xf>
    <xf numFmtId="0" fontId="1" fillId="2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3" fontId="1" fillId="2" borderId="10" xfId="0" applyNumberFormat="1" applyFont="1" applyFill="1" applyBorder="1" applyAlignment="1">
      <alignment horizontal="center" vertical="center"/>
    </xf>
    <xf numFmtId="3" fontId="1" fillId="2" borderId="13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3" xfId="2" xr:uid="{BB694A35-3B81-413A-9E40-17139FD4DD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7283"/>
  <sheetViews>
    <sheetView tabSelected="1" zoomScaleNormal="100" workbookViewId="0">
      <selection activeCell="A4" sqref="A4:F4"/>
    </sheetView>
  </sheetViews>
  <sheetFormatPr baseColWidth="10" defaultColWidth="14.7109375" defaultRowHeight="15" zeroHeight="1"/>
  <cols>
    <col min="1" max="1" width="90.5703125" style="14" bestFit="1" customWidth="1"/>
    <col min="2" max="2" width="19.5703125" customWidth="1"/>
    <col min="3" max="3" width="18.28515625" customWidth="1"/>
    <col min="4" max="4" width="92.140625" style="14" bestFit="1" customWidth="1"/>
    <col min="5" max="5" width="20" customWidth="1"/>
    <col min="6" max="6" width="20.7109375" customWidth="1"/>
  </cols>
  <sheetData>
    <row r="1" spans="1:6" s="1" customFormat="1" ht="37.5" customHeight="1">
      <c r="A1" s="149" t="s">
        <v>0</v>
      </c>
      <c r="B1" s="149"/>
      <c r="C1" s="149"/>
      <c r="D1" s="149"/>
      <c r="E1" s="149"/>
      <c r="F1" s="149"/>
    </row>
    <row r="2" spans="1:6">
      <c r="A2" s="150" t="s">
        <v>121</v>
      </c>
      <c r="B2" s="151"/>
      <c r="C2" s="151"/>
      <c r="D2" s="151"/>
      <c r="E2" s="151"/>
      <c r="F2" s="152"/>
    </row>
    <row r="3" spans="1:6">
      <c r="A3" s="153" t="s">
        <v>1</v>
      </c>
      <c r="B3" s="154"/>
      <c r="C3" s="154"/>
      <c r="D3" s="154"/>
      <c r="E3" s="154"/>
      <c r="F3" s="155"/>
    </row>
    <row r="4" spans="1:6">
      <c r="A4" s="153" t="s">
        <v>663</v>
      </c>
      <c r="B4" s="154"/>
      <c r="C4" s="154"/>
      <c r="D4" s="154"/>
      <c r="E4" s="154"/>
      <c r="F4" s="155"/>
    </row>
    <row r="5" spans="1:6">
      <c r="A5" s="156" t="s">
        <v>2</v>
      </c>
      <c r="B5" s="157"/>
      <c r="C5" s="157"/>
      <c r="D5" s="157"/>
      <c r="E5" s="157"/>
      <c r="F5" s="158"/>
    </row>
    <row r="6" spans="1:6" ht="30">
      <c r="A6" s="2" t="s">
        <v>3</v>
      </c>
      <c r="B6" s="3" t="s">
        <v>651</v>
      </c>
      <c r="C6" s="4" t="s">
        <v>652</v>
      </c>
      <c r="D6" s="5" t="s">
        <v>4</v>
      </c>
      <c r="E6" s="3" t="s">
        <v>651</v>
      </c>
      <c r="F6" s="4" t="s">
        <v>652</v>
      </c>
    </row>
    <row r="7" spans="1:6">
      <c r="A7" s="6" t="s">
        <v>5</v>
      </c>
      <c r="B7" s="7"/>
      <c r="C7" s="7"/>
      <c r="D7" s="8" t="s">
        <v>6</v>
      </c>
      <c r="E7" s="7"/>
      <c r="F7" s="7"/>
    </row>
    <row r="8" spans="1:6">
      <c r="A8" s="6" t="s">
        <v>7</v>
      </c>
      <c r="B8" s="7"/>
      <c r="C8" s="7"/>
      <c r="D8" s="8" t="s">
        <v>8</v>
      </c>
      <c r="E8" s="7"/>
      <c r="F8" s="7"/>
    </row>
    <row r="9" spans="1:6">
      <c r="A9" s="9" t="s">
        <v>9</v>
      </c>
      <c r="B9" s="25">
        <f>SUM(B10:B16)</f>
        <v>98142410.449999988</v>
      </c>
      <c r="C9" s="25">
        <f>SUM(C10:C16)</f>
        <v>360077862.51999998</v>
      </c>
      <c r="D9" s="15" t="s">
        <v>10</v>
      </c>
      <c r="E9" s="25">
        <f>SUM(E10:E18)</f>
        <v>45699760.800000004</v>
      </c>
      <c r="F9" s="25">
        <f>SUM(F10:F18)</f>
        <v>60104668.080000006</v>
      </c>
    </row>
    <row r="10" spans="1:6">
      <c r="A10" s="10" t="s">
        <v>11</v>
      </c>
      <c r="B10" s="29">
        <v>0</v>
      </c>
      <c r="C10" s="29">
        <v>0</v>
      </c>
      <c r="D10" s="16" t="s">
        <v>12</v>
      </c>
      <c r="E10" s="29">
        <v>-96097.11</v>
      </c>
      <c r="F10" s="29">
        <v>-84098.42</v>
      </c>
    </row>
    <row r="11" spans="1:6">
      <c r="A11" s="10" t="s">
        <v>13</v>
      </c>
      <c r="B11" s="29">
        <v>91555548.819999993</v>
      </c>
      <c r="C11" s="29">
        <v>108009675.52</v>
      </c>
      <c r="D11" s="16" t="s">
        <v>14</v>
      </c>
      <c r="E11" s="29">
        <v>11054962.460000001</v>
      </c>
      <c r="F11" s="29">
        <v>14006408.859999999</v>
      </c>
    </row>
    <row r="12" spans="1:6">
      <c r="A12" s="10" t="s">
        <v>15</v>
      </c>
      <c r="B12" s="29">
        <v>0</v>
      </c>
      <c r="C12" s="29">
        <v>0</v>
      </c>
      <c r="D12" s="16" t="s">
        <v>16</v>
      </c>
      <c r="E12" s="29">
        <v>10090997.15</v>
      </c>
      <c r="F12" s="29">
        <v>3957750.27</v>
      </c>
    </row>
    <row r="13" spans="1:6">
      <c r="A13" s="10" t="s">
        <v>17</v>
      </c>
      <c r="B13" s="29">
        <v>6586861.6299999999</v>
      </c>
      <c r="C13" s="29">
        <v>192816547.56</v>
      </c>
      <c r="D13" s="16" t="s">
        <v>18</v>
      </c>
      <c r="E13" s="29">
        <v>0</v>
      </c>
      <c r="F13" s="29">
        <v>0</v>
      </c>
    </row>
    <row r="14" spans="1:6">
      <c r="A14" s="10" t="s">
        <v>19</v>
      </c>
      <c r="B14" s="29">
        <v>0</v>
      </c>
      <c r="C14" s="29">
        <v>58519829.479999997</v>
      </c>
      <c r="D14" s="16" t="s">
        <v>20</v>
      </c>
      <c r="E14" s="29">
        <v>419024</v>
      </c>
      <c r="F14" s="29">
        <v>18763983.52</v>
      </c>
    </row>
    <row r="15" spans="1:6">
      <c r="A15" s="10" t="s">
        <v>21</v>
      </c>
      <c r="B15" s="29">
        <v>0</v>
      </c>
      <c r="C15" s="29">
        <v>731809.96</v>
      </c>
      <c r="D15" s="16" t="s">
        <v>22</v>
      </c>
      <c r="E15" s="29">
        <v>0</v>
      </c>
      <c r="F15" s="29">
        <v>0</v>
      </c>
    </row>
    <row r="16" spans="1:6">
      <c r="A16" s="10" t="s">
        <v>23</v>
      </c>
      <c r="B16" s="29">
        <v>0</v>
      </c>
      <c r="C16" s="29">
        <v>0</v>
      </c>
      <c r="D16" s="16" t="s">
        <v>24</v>
      </c>
      <c r="E16" s="29">
        <v>16612860.449999999</v>
      </c>
      <c r="F16" s="29">
        <v>16197277.949999999</v>
      </c>
    </row>
    <row r="17" spans="1:6">
      <c r="A17" s="9" t="s">
        <v>25</v>
      </c>
      <c r="B17" s="25">
        <f>SUM(B18:B24)</f>
        <v>25910618.689999998</v>
      </c>
      <c r="C17" s="25">
        <f>SUM(C18:C24)</f>
        <v>24651088.710000001</v>
      </c>
      <c r="D17" s="16" t="s">
        <v>26</v>
      </c>
      <c r="E17" s="29">
        <v>-17735.97</v>
      </c>
      <c r="F17" s="29">
        <v>-17735.97</v>
      </c>
    </row>
    <row r="18" spans="1:6">
      <c r="A18" s="10" t="s">
        <v>27</v>
      </c>
      <c r="B18" s="29">
        <v>0</v>
      </c>
      <c r="C18" s="29">
        <v>0</v>
      </c>
      <c r="D18" s="16" t="s">
        <v>28</v>
      </c>
      <c r="E18" s="29">
        <v>7635749.8200000003</v>
      </c>
      <c r="F18" s="29">
        <v>7281081.8700000001</v>
      </c>
    </row>
    <row r="19" spans="1:6">
      <c r="A19" s="10" t="s">
        <v>29</v>
      </c>
      <c r="B19" s="29">
        <v>5178638.2699999996</v>
      </c>
      <c r="C19" s="29">
        <v>1740605.9</v>
      </c>
      <c r="D19" s="15" t="s">
        <v>30</v>
      </c>
      <c r="E19" s="25">
        <f>SUM(E20:E22)</f>
        <v>0</v>
      </c>
      <c r="F19" s="25">
        <f>SUM(F20:F22)</f>
        <v>0</v>
      </c>
    </row>
    <row r="20" spans="1:6">
      <c r="A20" s="10" t="s">
        <v>31</v>
      </c>
      <c r="B20" s="29">
        <v>2280837.77</v>
      </c>
      <c r="C20" s="29">
        <v>1483610.21</v>
      </c>
      <c r="D20" s="16" t="s">
        <v>32</v>
      </c>
      <c r="E20" s="29">
        <v>0</v>
      </c>
      <c r="F20" s="29">
        <v>0</v>
      </c>
    </row>
    <row r="21" spans="1:6">
      <c r="A21" s="10" t="s">
        <v>33</v>
      </c>
      <c r="B21" s="29">
        <v>1455905.04</v>
      </c>
      <c r="C21" s="29">
        <v>1277658.29</v>
      </c>
      <c r="D21" s="16" t="s">
        <v>34</v>
      </c>
      <c r="E21" s="29">
        <v>0</v>
      </c>
      <c r="F21" s="29">
        <v>0</v>
      </c>
    </row>
    <row r="22" spans="1:6">
      <c r="A22" s="10" t="s">
        <v>35</v>
      </c>
      <c r="B22" s="29">
        <v>282473.51</v>
      </c>
      <c r="C22" s="29">
        <v>138363.64000000001</v>
      </c>
      <c r="D22" s="16" t="s">
        <v>36</v>
      </c>
      <c r="E22" s="29">
        <v>0</v>
      </c>
      <c r="F22" s="29">
        <v>0</v>
      </c>
    </row>
    <row r="23" spans="1:6">
      <c r="A23" s="10" t="s">
        <v>37</v>
      </c>
      <c r="B23" s="29">
        <v>0</v>
      </c>
      <c r="C23" s="29">
        <v>0</v>
      </c>
      <c r="D23" s="15" t="s">
        <v>38</v>
      </c>
      <c r="E23" s="25">
        <f>E24+E25</f>
        <v>0</v>
      </c>
      <c r="F23" s="25">
        <f>F24+F25</f>
        <v>0</v>
      </c>
    </row>
    <row r="24" spans="1:6">
      <c r="A24" s="10" t="s">
        <v>39</v>
      </c>
      <c r="B24" s="29">
        <v>16712764.1</v>
      </c>
      <c r="C24" s="29">
        <v>20010850.670000002</v>
      </c>
      <c r="D24" s="16" t="s">
        <v>40</v>
      </c>
      <c r="E24" s="29">
        <v>0</v>
      </c>
      <c r="F24" s="29">
        <v>0</v>
      </c>
    </row>
    <row r="25" spans="1:6">
      <c r="A25" s="9" t="s">
        <v>41</v>
      </c>
      <c r="B25" s="25">
        <f>SUM(B26:B30)</f>
        <v>30331469.209999997</v>
      </c>
      <c r="C25" s="25">
        <f>SUM(C26:C30)</f>
        <v>63504455.840000004</v>
      </c>
      <c r="D25" s="16" t="s">
        <v>42</v>
      </c>
      <c r="E25" s="29">
        <v>0</v>
      </c>
      <c r="F25" s="29">
        <v>0</v>
      </c>
    </row>
    <row r="26" spans="1:6">
      <c r="A26" s="10" t="s">
        <v>43</v>
      </c>
      <c r="B26" s="29">
        <v>2869981.65</v>
      </c>
      <c r="C26" s="29">
        <v>247864.52</v>
      </c>
      <c r="D26" s="15" t="s">
        <v>44</v>
      </c>
      <c r="E26" s="29">
        <v>0</v>
      </c>
      <c r="F26" s="29">
        <v>0</v>
      </c>
    </row>
    <row r="27" spans="1:6">
      <c r="A27" s="10" t="s">
        <v>45</v>
      </c>
      <c r="B27" s="29">
        <v>1558701.98</v>
      </c>
      <c r="C27" s="29">
        <v>0</v>
      </c>
      <c r="D27" s="15" t="s">
        <v>46</v>
      </c>
      <c r="E27" s="25">
        <f>SUM(E28:E30)</f>
        <v>0</v>
      </c>
      <c r="F27" s="25">
        <f>SUM(F28:F30)</f>
        <v>0</v>
      </c>
    </row>
    <row r="28" spans="1:6">
      <c r="A28" s="10" t="s">
        <v>47</v>
      </c>
      <c r="B28" s="29">
        <v>0</v>
      </c>
      <c r="C28" s="29">
        <v>0</v>
      </c>
      <c r="D28" s="16" t="s">
        <v>48</v>
      </c>
      <c r="E28" s="29">
        <v>0</v>
      </c>
      <c r="F28" s="29">
        <v>0</v>
      </c>
    </row>
    <row r="29" spans="1:6">
      <c r="A29" s="10" t="s">
        <v>49</v>
      </c>
      <c r="B29" s="29">
        <v>25902785.579999998</v>
      </c>
      <c r="C29" s="29">
        <v>63256591.32</v>
      </c>
      <c r="D29" s="16" t="s">
        <v>50</v>
      </c>
      <c r="E29" s="29">
        <v>0</v>
      </c>
      <c r="F29" s="29">
        <v>0</v>
      </c>
    </row>
    <row r="30" spans="1:6">
      <c r="A30" s="10" t="s">
        <v>51</v>
      </c>
      <c r="B30" s="29">
        <v>0</v>
      </c>
      <c r="C30" s="29">
        <v>0</v>
      </c>
      <c r="D30" s="16" t="s">
        <v>52</v>
      </c>
      <c r="E30" s="29">
        <v>0</v>
      </c>
      <c r="F30" s="29">
        <v>0</v>
      </c>
    </row>
    <row r="31" spans="1:6">
      <c r="A31" s="9" t="s">
        <v>53</v>
      </c>
      <c r="B31" s="25">
        <f>SUM(B32:B36)</f>
        <v>0</v>
      </c>
      <c r="C31" s="25">
        <f>SUM(C32:C36)</f>
        <v>0</v>
      </c>
      <c r="D31" s="15" t="s">
        <v>54</v>
      </c>
      <c r="E31" s="25">
        <f>SUM(E32:E37)</f>
        <v>0</v>
      </c>
      <c r="F31" s="25">
        <f>SUM(F32:F37)</f>
        <v>0</v>
      </c>
    </row>
    <row r="32" spans="1:6">
      <c r="A32" s="10" t="s">
        <v>55</v>
      </c>
      <c r="B32" s="29">
        <v>0</v>
      </c>
      <c r="C32" s="29">
        <v>0</v>
      </c>
      <c r="D32" s="16" t="s">
        <v>56</v>
      </c>
      <c r="E32" s="25">
        <v>0</v>
      </c>
      <c r="F32" s="25">
        <v>0</v>
      </c>
    </row>
    <row r="33" spans="1:6">
      <c r="A33" s="10" t="s">
        <v>57</v>
      </c>
      <c r="B33" s="29">
        <v>0</v>
      </c>
      <c r="C33" s="29">
        <v>0</v>
      </c>
      <c r="D33" s="16" t="s">
        <v>58</v>
      </c>
      <c r="E33" s="29">
        <v>0</v>
      </c>
      <c r="F33" s="29">
        <v>0</v>
      </c>
    </row>
    <row r="34" spans="1:6">
      <c r="A34" s="10" t="s">
        <v>59</v>
      </c>
      <c r="B34" s="29">
        <v>0</v>
      </c>
      <c r="C34" s="29">
        <v>0</v>
      </c>
      <c r="D34" s="16" t="s">
        <v>60</v>
      </c>
      <c r="E34" s="29">
        <v>0</v>
      </c>
      <c r="F34" s="29">
        <v>0</v>
      </c>
    </row>
    <row r="35" spans="1:6">
      <c r="A35" s="10" t="s">
        <v>61</v>
      </c>
      <c r="B35" s="29">
        <v>0</v>
      </c>
      <c r="C35" s="29">
        <v>0</v>
      </c>
      <c r="D35" s="16" t="s">
        <v>62</v>
      </c>
      <c r="E35" s="29">
        <v>0</v>
      </c>
      <c r="F35" s="29">
        <v>0</v>
      </c>
    </row>
    <row r="36" spans="1:6">
      <c r="A36" s="10" t="s">
        <v>63</v>
      </c>
      <c r="B36" s="29">
        <v>0</v>
      </c>
      <c r="C36" s="29">
        <v>0</v>
      </c>
      <c r="D36" s="16" t="s">
        <v>64</v>
      </c>
      <c r="E36" s="29">
        <v>0</v>
      </c>
      <c r="F36" s="29">
        <v>0</v>
      </c>
    </row>
    <row r="37" spans="1:6">
      <c r="A37" s="9" t="s">
        <v>65</v>
      </c>
      <c r="B37" s="29">
        <v>0</v>
      </c>
      <c r="C37" s="29">
        <v>0</v>
      </c>
      <c r="D37" s="16" t="s">
        <v>66</v>
      </c>
      <c r="E37" s="29">
        <v>0</v>
      </c>
      <c r="F37" s="29">
        <v>0</v>
      </c>
    </row>
    <row r="38" spans="1:6">
      <c r="A38" s="9" t="s">
        <v>653</v>
      </c>
      <c r="B38" s="25">
        <f>SUM(B39:B40)</f>
        <v>0</v>
      </c>
      <c r="C38" s="25">
        <f>SUM(C39:C40)</f>
        <v>0</v>
      </c>
      <c r="D38" s="15" t="s">
        <v>67</v>
      </c>
      <c r="E38" s="25">
        <f>SUM(E39:E41)</f>
        <v>-1101238.77</v>
      </c>
      <c r="F38" s="25">
        <f>SUM(F39:F41)</f>
        <v>-284749.59000000003</v>
      </c>
    </row>
    <row r="39" spans="1:6">
      <c r="A39" s="10" t="s">
        <v>68</v>
      </c>
      <c r="B39" s="29">
        <v>0</v>
      </c>
      <c r="C39" s="29">
        <v>0</v>
      </c>
      <c r="D39" s="16" t="s">
        <v>69</v>
      </c>
      <c r="E39" s="29">
        <v>0</v>
      </c>
      <c r="F39" s="29">
        <v>0</v>
      </c>
    </row>
    <row r="40" spans="1:6">
      <c r="A40" s="10" t="s">
        <v>70</v>
      </c>
      <c r="B40" s="29">
        <v>0</v>
      </c>
      <c r="C40" s="29">
        <v>0</v>
      </c>
      <c r="D40" s="16" t="s">
        <v>71</v>
      </c>
      <c r="E40" s="29">
        <v>0</v>
      </c>
      <c r="F40" s="29">
        <v>0</v>
      </c>
    </row>
    <row r="41" spans="1:6">
      <c r="A41" s="9" t="s">
        <v>72</v>
      </c>
      <c r="B41" s="25">
        <f>SUM(B42:B45)</f>
        <v>0</v>
      </c>
      <c r="C41" s="25">
        <f>SUM(C42:C45)</f>
        <v>0</v>
      </c>
      <c r="D41" s="16" t="s">
        <v>73</v>
      </c>
      <c r="E41" s="29">
        <v>-1101238.77</v>
      </c>
      <c r="F41" s="29">
        <v>-284749.59000000003</v>
      </c>
    </row>
    <row r="42" spans="1:6">
      <c r="A42" s="10" t="s">
        <v>74</v>
      </c>
      <c r="B42" s="29">
        <v>0</v>
      </c>
      <c r="C42" s="29">
        <v>0</v>
      </c>
      <c r="D42" s="15" t="s">
        <v>75</v>
      </c>
      <c r="E42" s="25">
        <f>SUM(E43:E45)</f>
        <v>311133.42</v>
      </c>
      <c r="F42" s="25">
        <f>SUM(F43:F45)</f>
        <v>311133.42</v>
      </c>
    </row>
    <row r="43" spans="1:6">
      <c r="A43" s="10" t="s">
        <v>76</v>
      </c>
      <c r="B43" s="29">
        <v>0</v>
      </c>
      <c r="C43" s="29">
        <v>0</v>
      </c>
      <c r="D43" s="16" t="s">
        <v>77</v>
      </c>
      <c r="E43" s="29">
        <v>0</v>
      </c>
      <c r="F43" s="29">
        <v>0</v>
      </c>
    </row>
    <row r="44" spans="1:6">
      <c r="A44" s="10" t="s">
        <v>78</v>
      </c>
      <c r="B44" s="29">
        <v>0</v>
      </c>
      <c r="C44" s="29">
        <v>0</v>
      </c>
      <c r="D44" s="16" t="s">
        <v>79</v>
      </c>
      <c r="E44" s="29">
        <v>0</v>
      </c>
      <c r="F44" s="29">
        <v>0</v>
      </c>
    </row>
    <row r="45" spans="1:6">
      <c r="A45" s="10" t="s">
        <v>80</v>
      </c>
      <c r="B45" s="29">
        <v>0</v>
      </c>
      <c r="C45" s="29">
        <v>0</v>
      </c>
      <c r="D45" s="16" t="s">
        <v>81</v>
      </c>
      <c r="E45" s="29">
        <v>311133.42</v>
      </c>
      <c r="F45" s="29">
        <v>311133.42</v>
      </c>
    </row>
    <row r="46" spans="1:6">
      <c r="A46" s="7"/>
      <c r="B46" s="26"/>
      <c r="C46" s="26"/>
      <c r="D46" s="17"/>
    </row>
    <row r="47" spans="1:6">
      <c r="A47" s="11" t="s">
        <v>82</v>
      </c>
      <c r="B47" s="27">
        <f>B9+B17+B25+B31+B37+B38+B41</f>
        <v>154384498.34999999</v>
      </c>
      <c r="C47" s="27">
        <f>C9+C17+C25+C31+C37+C38+C41</f>
        <v>448233407.06999993</v>
      </c>
      <c r="D47" s="18" t="s">
        <v>83</v>
      </c>
      <c r="E47" s="27">
        <f>E9+E19+E23+E26+E27+E31+E38+E42</f>
        <v>44909655.450000003</v>
      </c>
      <c r="F47" s="27">
        <f>F9+F19+F23+F26+F27+F31+F38+F42</f>
        <v>60131051.910000004</v>
      </c>
    </row>
    <row r="48" spans="1:6">
      <c r="A48" s="7"/>
      <c r="B48" s="26"/>
      <c r="C48" s="26"/>
      <c r="D48" s="17"/>
      <c r="E48" s="26"/>
      <c r="F48" s="26"/>
    </row>
    <row r="49" spans="1:6">
      <c r="A49" s="6" t="s">
        <v>84</v>
      </c>
      <c r="B49" s="26"/>
      <c r="C49" s="26"/>
      <c r="D49" s="18" t="s">
        <v>85</v>
      </c>
      <c r="E49" s="26"/>
      <c r="F49" s="26"/>
    </row>
    <row r="50" spans="1:6">
      <c r="A50" s="9" t="s">
        <v>86</v>
      </c>
      <c r="B50" s="29">
        <v>0</v>
      </c>
      <c r="C50" s="29">
        <v>539.14</v>
      </c>
      <c r="D50" s="15" t="s">
        <v>87</v>
      </c>
      <c r="E50" s="29">
        <v>0</v>
      </c>
      <c r="F50" s="29">
        <v>0</v>
      </c>
    </row>
    <row r="51" spans="1:6">
      <c r="A51" s="9" t="s">
        <v>88</v>
      </c>
      <c r="B51" s="29">
        <v>0</v>
      </c>
      <c r="C51" s="29">
        <v>0</v>
      </c>
      <c r="D51" s="15" t="s">
        <v>89</v>
      </c>
      <c r="E51" s="29">
        <v>0</v>
      </c>
      <c r="F51" s="29">
        <v>0</v>
      </c>
    </row>
    <row r="52" spans="1:6">
      <c r="A52" s="9" t="s">
        <v>90</v>
      </c>
      <c r="B52" s="29">
        <v>1735765891.3299999</v>
      </c>
      <c r="C52" s="29">
        <v>1498616278.78</v>
      </c>
      <c r="D52" s="15" t="s">
        <v>91</v>
      </c>
      <c r="E52" s="29">
        <v>60811857.299999997</v>
      </c>
      <c r="F52" s="29">
        <v>71360968.379999995</v>
      </c>
    </row>
    <row r="53" spans="1:6">
      <c r="A53" s="9" t="s">
        <v>92</v>
      </c>
      <c r="B53" s="29">
        <v>304431934.25</v>
      </c>
      <c r="C53" s="29">
        <v>259374556.5</v>
      </c>
      <c r="D53" s="15" t="s">
        <v>93</v>
      </c>
      <c r="E53" s="29">
        <v>0</v>
      </c>
      <c r="F53" s="29">
        <v>0</v>
      </c>
    </row>
    <row r="54" spans="1:6">
      <c r="A54" s="9" t="s">
        <v>94</v>
      </c>
      <c r="B54" s="29">
        <v>13357269.9</v>
      </c>
      <c r="C54" s="29">
        <v>13357269.9</v>
      </c>
      <c r="D54" s="15" t="s">
        <v>95</v>
      </c>
      <c r="E54" s="29">
        <v>0</v>
      </c>
      <c r="F54" s="29">
        <v>0</v>
      </c>
    </row>
    <row r="55" spans="1:6">
      <c r="A55" s="9" t="s">
        <v>96</v>
      </c>
      <c r="B55" s="29">
        <v>-274309450.31</v>
      </c>
      <c r="C55" s="29">
        <v>-232720017.94</v>
      </c>
      <c r="D55" s="19" t="s">
        <v>97</v>
      </c>
      <c r="E55" s="29">
        <v>0</v>
      </c>
      <c r="F55" s="29">
        <v>0</v>
      </c>
    </row>
    <row r="56" spans="1:6">
      <c r="A56" s="9" t="s">
        <v>98</v>
      </c>
      <c r="B56" s="29">
        <v>1379742.26</v>
      </c>
      <c r="C56" s="29">
        <v>1379742.26</v>
      </c>
      <c r="D56" s="17"/>
      <c r="E56" s="26"/>
      <c r="F56" s="26"/>
    </row>
    <row r="57" spans="1:6">
      <c r="A57" s="9" t="s">
        <v>99</v>
      </c>
      <c r="B57" s="29">
        <v>0</v>
      </c>
      <c r="C57" s="29">
        <v>0</v>
      </c>
      <c r="D57" s="18" t="s">
        <v>100</v>
      </c>
      <c r="E57" s="27">
        <f>SUM(E50:E55)</f>
        <v>60811857.299999997</v>
      </c>
      <c r="F57" s="27">
        <f>SUM(F50:F55)</f>
        <v>71360968.379999995</v>
      </c>
    </row>
    <row r="58" spans="1:6">
      <c r="A58" s="9" t="s">
        <v>101</v>
      </c>
      <c r="B58" s="29">
        <v>0</v>
      </c>
      <c r="C58" s="29">
        <v>0</v>
      </c>
      <c r="D58" s="17"/>
      <c r="E58" s="26"/>
      <c r="F58" s="26"/>
    </row>
    <row r="59" spans="1:6">
      <c r="A59" s="7"/>
      <c r="B59" s="26"/>
      <c r="C59" s="26"/>
      <c r="D59" s="18" t="s">
        <v>102</v>
      </c>
      <c r="E59" s="27">
        <f>E47+E57</f>
        <v>105721512.75</v>
      </c>
      <c r="F59" s="27">
        <f>F47+F57</f>
        <v>131492020.28999999</v>
      </c>
    </row>
    <row r="60" spans="1:6">
      <c r="A60" s="11" t="s">
        <v>103</v>
      </c>
      <c r="B60" s="27">
        <f>SUM(B50:B58)</f>
        <v>1780625387.4300001</v>
      </c>
      <c r="C60" s="27">
        <f>SUM(C50:C58)</f>
        <v>1540008368.6400001</v>
      </c>
      <c r="D60" s="17"/>
      <c r="E60" s="26"/>
      <c r="F60" s="26"/>
    </row>
    <row r="61" spans="1:6">
      <c r="A61" s="7"/>
      <c r="B61" s="26"/>
      <c r="C61" s="26"/>
      <c r="D61" s="20" t="s">
        <v>104</v>
      </c>
      <c r="E61" s="26"/>
      <c r="F61" s="26"/>
    </row>
    <row r="62" spans="1:6">
      <c r="A62" s="11" t="s">
        <v>105</v>
      </c>
      <c r="B62" s="27">
        <f>SUM(B47+B60)</f>
        <v>1935009885.78</v>
      </c>
      <c r="C62" s="27">
        <f>SUM(C47+C60)</f>
        <v>1988241775.71</v>
      </c>
      <c r="D62" s="17"/>
      <c r="E62" s="26"/>
      <c r="F62" s="26"/>
    </row>
    <row r="63" spans="1:6">
      <c r="A63" s="7"/>
      <c r="B63" s="24"/>
      <c r="C63" s="24"/>
      <c r="D63" s="21" t="s">
        <v>106</v>
      </c>
      <c r="E63" s="25">
        <f>SUM(E64:E66)</f>
        <v>326364336.51000005</v>
      </c>
      <c r="F63" s="25">
        <f>SUM(F64:F66)</f>
        <v>331694982.09000003</v>
      </c>
    </row>
    <row r="64" spans="1:6">
      <c r="A64" s="7"/>
      <c r="B64" s="24"/>
      <c r="C64" s="24"/>
      <c r="D64" s="15" t="s">
        <v>107</v>
      </c>
      <c r="E64" s="29">
        <v>275171105.66000003</v>
      </c>
      <c r="F64" s="29">
        <v>280501751.24000001</v>
      </c>
    </row>
    <row r="65" spans="1:6">
      <c r="A65" s="7"/>
      <c r="B65" s="24"/>
      <c r="C65" s="24"/>
      <c r="D65" s="19" t="s">
        <v>108</v>
      </c>
      <c r="E65" s="29">
        <v>0</v>
      </c>
      <c r="F65" s="29">
        <v>0</v>
      </c>
    </row>
    <row r="66" spans="1:6">
      <c r="A66" s="7"/>
      <c r="B66" s="24"/>
      <c r="C66" s="24"/>
      <c r="D66" s="15" t="s">
        <v>109</v>
      </c>
      <c r="E66" s="29">
        <v>51193230.850000001</v>
      </c>
      <c r="F66" s="29">
        <v>51193230.850000001</v>
      </c>
    </row>
    <row r="67" spans="1:6">
      <c r="A67" s="7"/>
      <c r="B67" s="24"/>
      <c r="C67" s="24"/>
      <c r="D67" s="17"/>
      <c r="E67" s="26"/>
      <c r="F67" s="26"/>
    </row>
    <row r="68" spans="1:6">
      <c r="A68" s="7"/>
      <c r="B68" s="24"/>
      <c r="C68" s="24"/>
      <c r="D68" s="21" t="s">
        <v>110</v>
      </c>
      <c r="E68" s="25">
        <f>SUM(E69:E73)</f>
        <v>1502925936.0200002</v>
      </c>
      <c r="F68" s="25">
        <f>SUM(F69:F73)</f>
        <v>1525056672.8300002</v>
      </c>
    </row>
    <row r="69" spans="1:6">
      <c r="A69" s="12"/>
      <c r="B69" s="24"/>
      <c r="C69" s="24"/>
      <c r="D69" s="15" t="s">
        <v>111</v>
      </c>
      <c r="E69" s="29">
        <v>-18314797.09</v>
      </c>
      <c r="F69" s="29">
        <v>308848129.47000003</v>
      </c>
    </row>
    <row r="70" spans="1:6">
      <c r="A70" s="12"/>
      <c r="B70" s="24"/>
      <c r="C70" s="24"/>
      <c r="D70" s="15" t="s">
        <v>112</v>
      </c>
      <c r="E70" s="29">
        <v>1663101801.1600001</v>
      </c>
      <c r="F70" s="29">
        <v>1358069611.4100001</v>
      </c>
    </row>
    <row r="71" spans="1:6">
      <c r="A71" s="12"/>
      <c r="B71" s="24"/>
      <c r="C71" s="24"/>
      <c r="D71" s="15" t="s">
        <v>113</v>
      </c>
      <c r="E71" s="29">
        <v>0</v>
      </c>
      <c r="F71" s="29">
        <v>0</v>
      </c>
    </row>
    <row r="72" spans="1:6">
      <c r="A72" s="12"/>
      <c r="B72" s="24"/>
      <c r="C72" s="24"/>
      <c r="D72" s="15" t="s">
        <v>114</v>
      </c>
      <c r="E72" s="29">
        <v>0</v>
      </c>
      <c r="F72" s="29">
        <v>0</v>
      </c>
    </row>
    <row r="73" spans="1:6">
      <c r="A73" s="12"/>
      <c r="B73" s="24"/>
      <c r="C73" s="24"/>
      <c r="D73" s="15" t="s">
        <v>115</v>
      </c>
      <c r="E73" s="29">
        <v>-141861068.05000001</v>
      </c>
      <c r="F73" s="29">
        <v>-141861068.05000001</v>
      </c>
    </row>
    <row r="74" spans="1:6">
      <c r="A74" s="12"/>
      <c r="B74" s="24"/>
      <c r="C74" s="24"/>
      <c r="D74" s="17"/>
      <c r="E74" s="26"/>
      <c r="F74" s="26"/>
    </row>
    <row r="75" spans="1:6">
      <c r="A75" s="12"/>
      <c r="B75" s="24"/>
      <c r="C75" s="24"/>
      <c r="D75" s="21" t="s">
        <v>116</v>
      </c>
      <c r="E75" s="25">
        <f>E76+E77</f>
        <v>0</v>
      </c>
      <c r="F75" s="25">
        <f>F76+F77</f>
        <v>0</v>
      </c>
    </row>
    <row r="76" spans="1:6">
      <c r="A76" s="12"/>
      <c r="B76" s="24"/>
      <c r="C76" s="24"/>
      <c r="D76" s="15" t="s">
        <v>117</v>
      </c>
      <c r="E76" s="29">
        <v>0</v>
      </c>
      <c r="F76" s="29">
        <v>0</v>
      </c>
    </row>
    <row r="77" spans="1:6">
      <c r="A77" s="12"/>
      <c r="B77" s="24"/>
      <c r="C77" s="24"/>
      <c r="D77" s="15" t="s">
        <v>118</v>
      </c>
      <c r="E77" s="29">
        <v>0</v>
      </c>
      <c r="F77" s="29">
        <v>0</v>
      </c>
    </row>
    <row r="78" spans="1:6">
      <c r="A78" s="12"/>
      <c r="B78" s="24"/>
      <c r="C78" s="24"/>
      <c r="D78" s="17"/>
      <c r="E78" s="26"/>
      <c r="F78" s="26"/>
    </row>
    <row r="79" spans="1:6">
      <c r="A79" s="12"/>
      <c r="B79" s="24"/>
      <c r="C79" s="24"/>
      <c r="D79" s="18" t="s">
        <v>119</v>
      </c>
      <c r="E79" s="27">
        <f>E63+E68+E75</f>
        <v>1829290272.5300002</v>
      </c>
      <c r="F79" s="27">
        <f>F63+F68+F75</f>
        <v>1856751654.9200001</v>
      </c>
    </row>
    <row r="80" spans="1:6">
      <c r="A80" s="12"/>
      <c r="B80" s="24"/>
      <c r="C80" s="24"/>
      <c r="D80" s="17"/>
      <c r="E80" s="26"/>
      <c r="F80" s="26"/>
    </row>
    <row r="81" spans="1:6">
      <c r="A81" s="12"/>
      <c r="B81" s="24"/>
      <c r="C81" s="24"/>
      <c r="D81" s="18" t="s">
        <v>120</v>
      </c>
      <c r="E81" s="27">
        <f>E59+E79</f>
        <v>1935011785.2800002</v>
      </c>
      <c r="F81" s="27">
        <f>F59+F79</f>
        <v>1988243675.21</v>
      </c>
    </row>
    <row r="82" spans="1:6">
      <c r="A82" s="13"/>
      <c r="B82" s="23"/>
      <c r="C82" s="23"/>
      <c r="D82" s="22"/>
      <c r="E82" s="28"/>
      <c r="F82" s="28"/>
    </row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6 F6" xr:uid="{00000000-0002-0000-0000-000001000000}"/>
    <dataValidation allowBlank="1" showInputMessage="1" showErrorMessage="1" prompt="20XN (d)" sqref="B6 E6" xr:uid="{00000000-0002-0000-0000-000002000000}"/>
  </dataValidations>
  <pageMargins left="0.25" right="0.25" top="0.75" bottom="0.75" header="0.3" footer="0.3"/>
  <pageSetup scale="40" orientation="portrait" r:id="rId1"/>
  <ignoredErrors>
    <ignoredError sqref="B9:C9 E9:F9 B32:C49 B17:C17 B25:C25 B59:C62 E19:F23 E25:F38 F24 E42:F42 E46:F49 E56:F63 E67:F68 E74:F82" unlockedFormula="1"/>
    <ignoredError sqref="B31:C31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399B35-C512-4942-BA2B-75992F14BF73}">
  <dimension ref="A1:I45"/>
  <sheetViews>
    <sheetView showGridLines="0" zoomScale="90" zoomScaleNormal="90" workbookViewId="0">
      <selection activeCell="A5" sqref="A5:H5"/>
    </sheetView>
  </sheetViews>
  <sheetFormatPr baseColWidth="10" defaultRowHeight="1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>
      <c r="A1" s="160" t="s">
        <v>162</v>
      </c>
      <c r="B1" s="160"/>
      <c r="C1" s="160"/>
      <c r="D1" s="160"/>
      <c r="E1" s="160"/>
      <c r="F1" s="160"/>
      <c r="G1" s="160"/>
      <c r="H1" s="160"/>
      <c r="I1" s="1"/>
    </row>
    <row r="2" spans="1:9">
      <c r="A2" s="150" t="s">
        <v>121</v>
      </c>
      <c r="B2" s="151"/>
      <c r="C2" s="151"/>
      <c r="D2" s="151"/>
      <c r="E2" s="151"/>
      <c r="F2" s="151"/>
      <c r="G2" s="151"/>
      <c r="H2" s="152"/>
    </row>
    <row r="3" spans="1:9">
      <c r="A3" s="153" t="s">
        <v>161</v>
      </c>
      <c r="B3" s="154"/>
      <c r="C3" s="154"/>
      <c r="D3" s="154"/>
      <c r="E3" s="154"/>
      <c r="F3" s="154"/>
      <c r="G3" s="154"/>
      <c r="H3" s="155"/>
    </row>
    <row r="4" spans="1:9">
      <c r="A4" s="153" t="s">
        <v>663</v>
      </c>
      <c r="B4" s="154"/>
      <c r="C4" s="154"/>
      <c r="D4" s="154"/>
      <c r="E4" s="154"/>
      <c r="F4" s="154"/>
      <c r="G4" s="154"/>
      <c r="H4" s="155"/>
    </row>
    <row r="5" spans="1:9">
      <c r="A5" s="156" t="s">
        <v>2</v>
      </c>
      <c r="B5" s="157"/>
      <c r="C5" s="157"/>
      <c r="D5" s="157"/>
      <c r="E5" s="157"/>
      <c r="F5" s="157"/>
      <c r="G5" s="157"/>
      <c r="H5" s="158"/>
    </row>
    <row r="6" spans="1:9" ht="45">
      <c r="A6" s="37" t="s">
        <v>160</v>
      </c>
      <c r="B6" s="51" t="s">
        <v>159</v>
      </c>
      <c r="C6" s="37" t="s">
        <v>158</v>
      </c>
      <c r="D6" s="37" t="s">
        <v>157</v>
      </c>
      <c r="E6" s="37" t="s">
        <v>156</v>
      </c>
      <c r="F6" s="37" t="s">
        <v>155</v>
      </c>
      <c r="G6" s="37" t="s">
        <v>154</v>
      </c>
      <c r="H6" s="36" t="s">
        <v>153</v>
      </c>
      <c r="I6" s="50"/>
    </row>
    <row r="7" spans="1:9">
      <c r="A7" s="12"/>
      <c r="B7" s="12"/>
      <c r="C7" s="12"/>
      <c r="D7" s="12"/>
      <c r="E7" s="12"/>
      <c r="F7" s="12"/>
      <c r="G7" s="12"/>
      <c r="H7" s="12"/>
      <c r="I7" s="50"/>
    </row>
    <row r="8" spans="1:9">
      <c r="A8" s="35" t="s">
        <v>152</v>
      </c>
      <c r="B8" s="41">
        <f t="shared" ref="B8:H8" si="0">B9+B13</f>
        <v>71360968.379999995</v>
      </c>
      <c r="C8" s="41">
        <f t="shared" si="0"/>
        <v>0</v>
      </c>
      <c r="D8" s="41">
        <f t="shared" si="0"/>
        <v>10549111.08</v>
      </c>
      <c r="E8" s="41">
        <f t="shared" si="0"/>
        <v>0</v>
      </c>
      <c r="F8" s="41">
        <f t="shared" si="0"/>
        <v>60811857.299999997</v>
      </c>
      <c r="G8" s="41">
        <f t="shared" si="0"/>
        <v>8079594.2699999996</v>
      </c>
      <c r="H8" s="41">
        <f t="shared" si="0"/>
        <v>0</v>
      </c>
    </row>
    <row r="9" spans="1:9">
      <c r="A9" s="49" t="s">
        <v>151</v>
      </c>
      <c r="B9" s="40">
        <f>SUM(B10:B12)</f>
        <v>0</v>
      </c>
      <c r="C9" s="40">
        <f>SUM(C10:C12)</f>
        <v>0</v>
      </c>
      <c r="D9" s="40">
        <f>SUM(D10:D12)</f>
        <v>10549111.08</v>
      </c>
      <c r="E9" s="40">
        <f>SUM(E10:E12)</f>
        <v>0</v>
      </c>
      <c r="F9" s="40">
        <f t="shared" ref="F9:F16" si="1">B9+C9-D9+E9</f>
        <v>-10549111.08</v>
      </c>
      <c r="G9" s="40">
        <f>SUM(G10:G12)</f>
        <v>8079594.2699999996</v>
      </c>
      <c r="H9" s="40">
        <f>SUM(H10:H12)</f>
        <v>0</v>
      </c>
    </row>
    <row r="10" spans="1:9">
      <c r="A10" s="48" t="s">
        <v>150</v>
      </c>
      <c r="B10" s="47">
        <v>0</v>
      </c>
      <c r="C10" s="47">
        <v>0</v>
      </c>
      <c r="D10" s="47">
        <v>10549111.08</v>
      </c>
      <c r="E10" s="47">
        <v>0</v>
      </c>
      <c r="F10" s="40">
        <f t="shared" si="1"/>
        <v>-10549111.08</v>
      </c>
      <c r="G10" s="47">
        <v>8079594.2699999996</v>
      </c>
      <c r="H10" s="47">
        <v>0</v>
      </c>
    </row>
    <row r="11" spans="1:9">
      <c r="A11" s="48" t="s">
        <v>149</v>
      </c>
      <c r="B11" s="47">
        <v>0</v>
      </c>
      <c r="C11" s="40">
        <v>0</v>
      </c>
      <c r="D11" s="47">
        <v>0</v>
      </c>
      <c r="E11" s="47">
        <v>0</v>
      </c>
      <c r="F11" s="40">
        <f t="shared" si="1"/>
        <v>0</v>
      </c>
      <c r="G11" s="47">
        <v>0</v>
      </c>
      <c r="H11" s="40">
        <v>0</v>
      </c>
    </row>
    <row r="12" spans="1:9">
      <c r="A12" s="48" t="s">
        <v>148</v>
      </c>
      <c r="B12" s="47">
        <v>0</v>
      </c>
      <c r="C12" s="40">
        <v>0</v>
      </c>
      <c r="D12" s="47">
        <v>0</v>
      </c>
      <c r="E12" s="47">
        <v>0</v>
      </c>
      <c r="F12" s="40">
        <f t="shared" si="1"/>
        <v>0</v>
      </c>
      <c r="G12" s="47">
        <v>0</v>
      </c>
      <c r="H12" s="40">
        <v>0</v>
      </c>
    </row>
    <row r="13" spans="1:9">
      <c r="A13" s="49" t="s">
        <v>147</v>
      </c>
      <c r="B13" s="40">
        <f>SUM(B14:B16)</f>
        <v>71360968.379999995</v>
      </c>
      <c r="C13" s="40">
        <f>SUM(C14:C16)</f>
        <v>0</v>
      </c>
      <c r="D13" s="40">
        <f>SUM(D14:D16)</f>
        <v>0</v>
      </c>
      <c r="E13" s="40">
        <f>SUM(E14:E16)</f>
        <v>0</v>
      </c>
      <c r="F13" s="40">
        <f t="shared" si="1"/>
        <v>71360968.379999995</v>
      </c>
      <c r="G13" s="40">
        <f>SUM(G14:G16)</f>
        <v>0</v>
      </c>
      <c r="H13" s="40">
        <f>SUM(H14:H16)</f>
        <v>0</v>
      </c>
    </row>
    <row r="14" spans="1:9">
      <c r="A14" s="48" t="s">
        <v>146</v>
      </c>
      <c r="B14" s="47">
        <v>71360968.379999995</v>
      </c>
      <c r="C14" s="47">
        <v>0</v>
      </c>
      <c r="D14" s="47">
        <v>0</v>
      </c>
      <c r="E14" s="47">
        <v>0</v>
      </c>
      <c r="F14" s="40">
        <f t="shared" si="1"/>
        <v>71360968.379999995</v>
      </c>
      <c r="G14" s="40">
        <v>0</v>
      </c>
      <c r="H14" s="47">
        <v>0</v>
      </c>
    </row>
    <row r="15" spans="1:9">
      <c r="A15" s="48" t="s">
        <v>145</v>
      </c>
      <c r="B15" s="47">
        <v>0</v>
      </c>
      <c r="C15" s="47">
        <v>0</v>
      </c>
      <c r="D15" s="47">
        <v>0</v>
      </c>
      <c r="E15" s="47">
        <v>0</v>
      </c>
      <c r="F15" s="40">
        <f t="shared" si="1"/>
        <v>0</v>
      </c>
      <c r="G15" s="40">
        <v>0</v>
      </c>
      <c r="H15" s="40">
        <v>0</v>
      </c>
    </row>
    <row r="16" spans="1:9">
      <c r="A16" s="48" t="s">
        <v>144</v>
      </c>
      <c r="B16" s="47">
        <v>0</v>
      </c>
      <c r="C16" s="47">
        <v>0</v>
      </c>
      <c r="D16" s="47">
        <v>0</v>
      </c>
      <c r="E16" s="47">
        <v>0</v>
      </c>
      <c r="F16" s="40">
        <f t="shared" si="1"/>
        <v>0</v>
      </c>
      <c r="G16" s="40">
        <v>0</v>
      </c>
      <c r="H16" s="40">
        <v>0</v>
      </c>
    </row>
    <row r="17" spans="1:8">
      <c r="A17" s="7"/>
      <c r="B17" s="46"/>
      <c r="C17" s="46"/>
      <c r="D17" s="46"/>
      <c r="E17" s="46"/>
      <c r="F17" s="46"/>
      <c r="G17" s="46"/>
      <c r="H17" s="46"/>
    </row>
    <row r="18" spans="1:8">
      <c r="A18" s="35" t="s">
        <v>143</v>
      </c>
      <c r="B18" s="41">
        <v>60131051.909999996</v>
      </c>
      <c r="C18" s="45"/>
      <c r="D18" s="45"/>
      <c r="E18" s="45"/>
      <c r="F18" s="41">
        <v>44909655.450000003</v>
      </c>
      <c r="G18" s="45"/>
      <c r="H18" s="45"/>
    </row>
    <row r="19" spans="1:8">
      <c r="A19" s="7"/>
      <c r="B19" s="44"/>
      <c r="C19" s="44"/>
      <c r="D19" s="44"/>
      <c r="E19" s="44"/>
      <c r="F19" s="44"/>
      <c r="G19" s="44"/>
      <c r="H19" s="44"/>
    </row>
    <row r="20" spans="1:8">
      <c r="A20" s="35" t="s">
        <v>142</v>
      </c>
      <c r="B20" s="41">
        <f t="shared" ref="B20:H20" si="2">B8+B18</f>
        <v>131492020.28999999</v>
      </c>
      <c r="C20" s="41">
        <f t="shared" si="2"/>
        <v>0</v>
      </c>
      <c r="D20" s="41">
        <f t="shared" si="2"/>
        <v>10549111.08</v>
      </c>
      <c r="E20" s="41">
        <f t="shared" si="2"/>
        <v>0</v>
      </c>
      <c r="F20" s="41">
        <f t="shared" si="2"/>
        <v>105721512.75</v>
      </c>
      <c r="G20" s="41">
        <f t="shared" si="2"/>
        <v>8079594.2699999996</v>
      </c>
      <c r="H20" s="41">
        <f t="shared" si="2"/>
        <v>0</v>
      </c>
    </row>
    <row r="21" spans="1:8">
      <c r="A21" s="7"/>
      <c r="B21" s="42"/>
      <c r="C21" s="42"/>
      <c r="D21" s="42"/>
      <c r="E21" s="42"/>
      <c r="F21" s="42"/>
      <c r="G21" s="42"/>
      <c r="H21" s="42"/>
    </row>
    <row r="22" spans="1:8" ht="17.25">
      <c r="A22" s="35" t="s">
        <v>141</v>
      </c>
      <c r="B22" s="41">
        <f t="shared" ref="B22:H22" si="3">SUM(B23:B25)</f>
        <v>0</v>
      </c>
      <c r="C22" s="41">
        <f t="shared" si="3"/>
        <v>0</v>
      </c>
      <c r="D22" s="41">
        <f t="shared" si="3"/>
        <v>0</v>
      </c>
      <c r="E22" s="41">
        <f t="shared" si="3"/>
        <v>0</v>
      </c>
      <c r="F22" s="41">
        <f t="shared" si="3"/>
        <v>0</v>
      </c>
      <c r="G22" s="41">
        <f t="shared" si="3"/>
        <v>0</v>
      </c>
      <c r="H22" s="41">
        <f t="shared" si="3"/>
        <v>0</v>
      </c>
    </row>
    <row r="23" spans="1:8">
      <c r="A23" s="33" t="s">
        <v>140</v>
      </c>
      <c r="B23" s="40">
        <v>0</v>
      </c>
      <c r="C23" s="40">
        <v>0</v>
      </c>
      <c r="D23" s="40">
        <v>0</v>
      </c>
      <c r="E23" s="40">
        <v>0</v>
      </c>
      <c r="F23" s="40">
        <f>B23+C23-D23+E23</f>
        <v>0</v>
      </c>
      <c r="G23" s="40">
        <v>0</v>
      </c>
      <c r="H23" s="40">
        <v>0</v>
      </c>
    </row>
    <row r="24" spans="1:8">
      <c r="A24" s="33" t="s">
        <v>139</v>
      </c>
      <c r="B24" s="40">
        <v>0</v>
      </c>
      <c r="C24" s="40">
        <v>0</v>
      </c>
      <c r="D24" s="40">
        <v>0</v>
      </c>
      <c r="E24" s="40">
        <v>0</v>
      </c>
      <c r="F24" s="40">
        <f>B24+C24-D24+E24</f>
        <v>0</v>
      </c>
      <c r="G24" s="40">
        <v>0</v>
      </c>
      <c r="H24" s="40">
        <v>0</v>
      </c>
    </row>
    <row r="25" spans="1:8">
      <c r="A25" s="33" t="s">
        <v>138</v>
      </c>
      <c r="B25" s="40">
        <v>0</v>
      </c>
      <c r="C25" s="40">
        <v>0</v>
      </c>
      <c r="D25" s="40">
        <v>0</v>
      </c>
      <c r="E25" s="40">
        <v>0</v>
      </c>
      <c r="F25" s="40">
        <f>B25+C25-D25+E25</f>
        <v>0</v>
      </c>
      <c r="G25" s="40">
        <v>0</v>
      </c>
      <c r="H25" s="40">
        <v>0</v>
      </c>
    </row>
    <row r="26" spans="1:8">
      <c r="A26" s="43" t="s">
        <v>122</v>
      </c>
      <c r="B26" s="42"/>
      <c r="C26" s="42"/>
      <c r="D26" s="42"/>
      <c r="E26" s="42"/>
      <c r="F26" s="42"/>
      <c r="G26" s="42"/>
      <c r="H26" s="42"/>
    </row>
    <row r="27" spans="1:8" ht="17.25">
      <c r="A27" s="35" t="s">
        <v>137</v>
      </c>
      <c r="B27" s="41">
        <f t="shared" ref="B27:H27" si="4">SUM(B28:B30)</f>
        <v>0</v>
      </c>
      <c r="C27" s="41">
        <f t="shared" si="4"/>
        <v>0</v>
      </c>
      <c r="D27" s="41">
        <f t="shared" si="4"/>
        <v>0</v>
      </c>
      <c r="E27" s="41">
        <f t="shared" si="4"/>
        <v>0</v>
      </c>
      <c r="F27" s="41">
        <f t="shared" si="4"/>
        <v>0</v>
      </c>
      <c r="G27" s="41">
        <f t="shared" si="4"/>
        <v>0</v>
      </c>
      <c r="H27" s="41">
        <f t="shared" si="4"/>
        <v>0</v>
      </c>
    </row>
    <row r="28" spans="1:8">
      <c r="A28" s="33" t="s">
        <v>136</v>
      </c>
      <c r="B28" s="40">
        <v>0</v>
      </c>
      <c r="C28" s="40">
        <v>0</v>
      </c>
      <c r="D28" s="40">
        <v>0</v>
      </c>
      <c r="E28" s="40">
        <v>0</v>
      </c>
      <c r="F28" s="40">
        <f>B28+C28-D28+E28</f>
        <v>0</v>
      </c>
      <c r="G28" s="40">
        <v>0</v>
      </c>
      <c r="H28" s="40">
        <v>0</v>
      </c>
    </row>
    <row r="29" spans="1:8">
      <c r="A29" s="33" t="s">
        <v>135</v>
      </c>
      <c r="B29" s="40">
        <v>0</v>
      </c>
      <c r="C29" s="40">
        <v>0</v>
      </c>
      <c r="D29" s="40">
        <v>0</v>
      </c>
      <c r="E29" s="40">
        <v>0</v>
      </c>
      <c r="F29" s="40">
        <f>B29+C29-D29+E29</f>
        <v>0</v>
      </c>
      <c r="G29" s="40">
        <v>0</v>
      </c>
      <c r="H29" s="40">
        <v>0</v>
      </c>
    </row>
    <row r="30" spans="1:8">
      <c r="A30" s="33" t="s">
        <v>134</v>
      </c>
      <c r="B30" s="40">
        <v>0</v>
      </c>
      <c r="C30" s="40">
        <v>0</v>
      </c>
      <c r="D30" s="40">
        <v>0</v>
      </c>
      <c r="E30" s="40">
        <v>0</v>
      </c>
      <c r="F30" s="40">
        <f>B30+C30-D30+E30</f>
        <v>0</v>
      </c>
      <c r="G30" s="40">
        <v>0</v>
      </c>
      <c r="H30" s="40">
        <v>0</v>
      </c>
    </row>
    <row r="31" spans="1:8">
      <c r="A31" s="39" t="s">
        <v>122</v>
      </c>
      <c r="B31" s="38"/>
      <c r="C31" s="38"/>
      <c r="D31" s="38"/>
      <c r="E31" s="38"/>
      <c r="F31" s="38"/>
      <c r="G31" s="38"/>
      <c r="H31" s="38"/>
    </row>
    <row r="32" spans="1:8">
      <c r="A32" s="1"/>
    </row>
    <row r="33" spans="1:8">
      <c r="A33" s="159" t="s">
        <v>133</v>
      </c>
      <c r="B33" s="159"/>
      <c r="C33" s="159"/>
      <c r="D33" s="159"/>
      <c r="E33" s="159"/>
      <c r="F33" s="159"/>
      <c r="G33" s="159"/>
      <c r="H33" s="159"/>
    </row>
    <row r="34" spans="1:8">
      <c r="A34" s="159"/>
      <c r="B34" s="159"/>
      <c r="C34" s="159"/>
      <c r="D34" s="159"/>
      <c r="E34" s="159"/>
      <c r="F34" s="159"/>
      <c r="G34" s="159"/>
      <c r="H34" s="159"/>
    </row>
    <row r="35" spans="1:8">
      <c r="A35" s="159"/>
      <c r="B35" s="159"/>
      <c r="C35" s="159"/>
      <c r="D35" s="159"/>
      <c r="E35" s="159"/>
      <c r="F35" s="159"/>
      <c r="G35" s="159"/>
      <c r="H35" s="159"/>
    </row>
    <row r="36" spans="1:8">
      <c r="A36" s="159"/>
      <c r="B36" s="159"/>
      <c r="C36" s="159"/>
      <c r="D36" s="159"/>
      <c r="E36" s="159"/>
      <c r="F36" s="159"/>
      <c r="G36" s="159"/>
      <c r="H36" s="159"/>
    </row>
    <row r="37" spans="1:8">
      <c r="A37" s="159"/>
      <c r="B37" s="159"/>
      <c r="C37" s="159"/>
      <c r="D37" s="159"/>
      <c r="E37" s="159"/>
      <c r="F37" s="159"/>
      <c r="G37" s="159"/>
      <c r="H37" s="159"/>
    </row>
    <row r="38" spans="1:8">
      <c r="A38" s="1"/>
    </row>
    <row r="39" spans="1:8" ht="30">
      <c r="A39" s="37" t="s">
        <v>132</v>
      </c>
      <c r="B39" s="37" t="s">
        <v>131</v>
      </c>
      <c r="C39" s="37" t="s">
        <v>130</v>
      </c>
      <c r="D39" s="37" t="s">
        <v>129</v>
      </c>
      <c r="E39" s="37" t="s">
        <v>128</v>
      </c>
      <c r="F39" s="36" t="s">
        <v>127</v>
      </c>
    </row>
    <row r="40" spans="1:8">
      <c r="A40" s="7"/>
      <c r="B40" s="12"/>
      <c r="C40" s="12"/>
      <c r="D40" s="12"/>
      <c r="E40" s="12"/>
      <c r="F40" s="12"/>
    </row>
    <row r="41" spans="1:8">
      <c r="A41" s="35" t="s">
        <v>126</v>
      </c>
      <c r="B41" s="34">
        <f>SUM(B42:B45)</f>
        <v>0</v>
      </c>
      <c r="C41" s="34">
        <f>SUM(C42:C45)</f>
        <v>0</v>
      </c>
      <c r="D41" s="34">
        <f>SUM(D42:D45)</f>
        <v>0</v>
      </c>
      <c r="E41" s="34">
        <f>SUM(E42:E45)</f>
        <v>0</v>
      </c>
      <c r="F41" s="34">
        <f>SUM(F42:F45)</f>
        <v>0</v>
      </c>
    </row>
    <row r="42" spans="1:8">
      <c r="A42" s="33" t="s">
        <v>125</v>
      </c>
      <c r="B42" s="32"/>
      <c r="C42" s="32"/>
      <c r="D42" s="32"/>
      <c r="E42" s="32"/>
      <c r="F42" s="32"/>
      <c r="G42" s="31"/>
      <c r="H42" s="31"/>
    </row>
    <row r="43" spans="1:8">
      <c r="A43" s="33" t="s">
        <v>124</v>
      </c>
      <c r="B43" s="32"/>
      <c r="C43" s="32"/>
      <c r="D43" s="32"/>
      <c r="E43" s="32"/>
      <c r="F43" s="32"/>
      <c r="G43" s="31"/>
      <c r="H43" s="31"/>
    </row>
    <row r="44" spans="1:8">
      <c r="A44" s="33" t="s">
        <v>123</v>
      </c>
      <c r="B44" s="32"/>
      <c r="C44" s="32"/>
      <c r="D44" s="32"/>
      <c r="E44" s="32"/>
      <c r="F44" s="32"/>
      <c r="G44" s="31"/>
      <c r="H44" s="31"/>
    </row>
    <row r="45" spans="1:8">
      <c r="A45" s="30" t="s">
        <v>122</v>
      </c>
      <c r="B45" s="13"/>
      <c r="C45" s="13"/>
      <c r="D45" s="13"/>
      <c r="E45" s="13"/>
      <c r="F45" s="13"/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46" orientation="portrait" r:id="rId1"/>
  <ignoredErrors>
    <ignoredError sqref="B8:H8 B10:H12 B9:E9 G9:H9 B14:H17 B13:E13 G13:H13 B19:H30" unlockedFormula="1"/>
    <ignoredError sqref="F9 F13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1993F-E3E9-4FB4-A87B-871409B050F3}">
  <dimension ref="A1:L21"/>
  <sheetViews>
    <sheetView zoomScale="90" zoomScaleNormal="90" workbookViewId="0">
      <selection activeCell="A4" sqref="A4:K4"/>
    </sheetView>
  </sheetViews>
  <sheetFormatPr baseColWidth="10" defaultRowHeight="15"/>
  <cols>
    <col min="1" max="1" width="57" customWidth="1"/>
    <col min="2" max="11" width="21.7109375" customWidth="1"/>
  </cols>
  <sheetData>
    <row r="1" spans="1:12" ht="21">
      <c r="A1" s="149" t="s">
        <v>186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63"/>
    </row>
    <row r="2" spans="1:12">
      <c r="A2" s="150" t="s">
        <v>121</v>
      </c>
      <c r="B2" s="151"/>
      <c r="C2" s="151"/>
      <c r="D2" s="151"/>
      <c r="E2" s="151"/>
      <c r="F2" s="151"/>
      <c r="G2" s="151"/>
      <c r="H2" s="151"/>
      <c r="I2" s="151"/>
      <c r="J2" s="151"/>
      <c r="K2" s="152"/>
    </row>
    <row r="3" spans="1:12">
      <c r="A3" s="153" t="s">
        <v>185</v>
      </c>
      <c r="B3" s="154"/>
      <c r="C3" s="154"/>
      <c r="D3" s="154"/>
      <c r="E3" s="154"/>
      <c r="F3" s="154"/>
      <c r="G3" s="154"/>
      <c r="H3" s="154"/>
      <c r="I3" s="154"/>
      <c r="J3" s="154"/>
      <c r="K3" s="155"/>
    </row>
    <row r="4" spans="1:12">
      <c r="A4" s="153" t="s">
        <v>664</v>
      </c>
      <c r="B4" s="154"/>
      <c r="C4" s="154"/>
      <c r="D4" s="154"/>
      <c r="E4" s="154"/>
      <c r="F4" s="154"/>
      <c r="G4" s="154"/>
      <c r="H4" s="154"/>
      <c r="I4" s="154"/>
      <c r="J4" s="154"/>
      <c r="K4" s="155"/>
    </row>
    <row r="5" spans="1:12">
      <c r="A5" s="153" t="s">
        <v>2</v>
      </c>
      <c r="B5" s="154"/>
      <c r="C5" s="154"/>
      <c r="D5" s="154"/>
      <c r="E5" s="154"/>
      <c r="F5" s="154"/>
      <c r="G5" s="154"/>
      <c r="H5" s="154"/>
      <c r="I5" s="154"/>
      <c r="J5" s="154"/>
      <c r="K5" s="155"/>
    </row>
    <row r="6" spans="1:12" ht="75">
      <c r="A6" s="36" t="s">
        <v>184</v>
      </c>
      <c r="B6" s="36" t="s">
        <v>183</v>
      </c>
      <c r="C6" s="36" t="s">
        <v>182</v>
      </c>
      <c r="D6" s="36" t="s">
        <v>181</v>
      </c>
      <c r="E6" s="36" t="s">
        <v>180</v>
      </c>
      <c r="F6" s="36" t="s">
        <v>179</v>
      </c>
      <c r="G6" s="36" t="s">
        <v>178</v>
      </c>
      <c r="H6" s="36" t="s">
        <v>177</v>
      </c>
      <c r="I6" s="4" t="s">
        <v>176</v>
      </c>
      <c r="J6" s="4" t="s">
        <v>175</v>
      </c>
      <c r="K6" s="4" t="s">
        <v>174</v>
      </c>
    </row>
    <row r="7" spans="1:12">
      <c r="A7" s="62"/>
      <c r="B7" s="12"/>
      <c r="C7" s="12"/>
      <c r="D7" s="12"/>
      <c r="E7" s="12"/>
      <c r="F7" s="12"/>
      <c r="G7" s="12"/>
      <c r="H7" s="12"/>
      <c r="I7" s="12"/>
      <c r="J7" s="12"/>
      <c r="K7" s="12"/>
    </row>
    <row r="8" spans="1:12">
      <c r="A8" s="6" t="s">
        <v>173</v>
      </c>
      <c r="B8" s="55"/>
      <c r="C8" s="55"/>
      <c r="D8" s="55"/>
      <c r="E8" s="54">
        <f>SUM(E9:E12)</f>
        <v>0</v>
      </c>
      <c r="F8" s="55"/>
      <c r="G8" s="54">
        <f>SUM(G9:G12)</f>
        <v>0</v>
      </c>
      <c r="H8" s="54">
        <f>SUM(H9:H12)</f>
        <v>0</v>
      </c>
      <c r="I8" s="54">
        <f>SUM(I9:I12)</f>
        <v>0</v>
      </c>
      <c r="J8" s="54">
        <f>SUM(J9:J12)</f>
        <v>0</v>
      </c>
      <c r="K8" s="54">
        <f>SUM(K9:K12)</f>
        <v>0</v>
      </c>
    </row>
    <row r="9" spans="1:12">
      <c r="A9" s="61" t="s">
        <v>172</v>
      </c>
      <c r="B9" s="60"/>
      <c r="C9" s="60"/>
      <c r="D9" s="60"/>
      <c r="E9" s="59">
        <v>0</v>
      </c>
      <c r="F9" s="32"/>
      <c r="G9" s="59">
        <v>0</v>
      </c>
      <c r="H9" s="59">
        <v>0</v>
      </c>
      <c r="I9" s="59">
        <v>0</v>
      </c>
      <c r="J9" s="59">
        <v>0</v>
      </c>
      <c r="K9" s="59">
        <v>0</v>
      </c>
      <c r="L9" s="31"/>
    </row>
    <row r="10" spans="1:12">
      <c r="A10" s="61" t="s">
        <v>171</v>
      </c>
      <c r="B10" s="60"/>
      <c r="C10" s="60"/>
      <c r="D10" s="60"/>
      <c r="E10" s="59">
        <v>0</v>
      </c>
      <c r="F10" s="32"/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31"/>
    </row>
    <row r="11" spans="1:12">
      <c r="A11" s="61" t="s">
        <v>170</v>
      </c>
      <c r="B11" s="60"/>
      <c r="C11" s="60"/>
      <c r="D11" s="60"/>
      <c r="E11" s="59">
        <v>0</v>
      </c>
      <c r="F11" s="32"/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31"/>
    </row>
    <row r="12" spans="1:12">
      <c r="A12" s="61" t="s">
        <v>169</v>
      </c>
      <c r="B12" s="60"/>
      <c r="C12" s="60"/>
      <c r="D12" s="60"/>
      <c r="E12" s="59">
        <v>0</v>
      </c>
      <c r="F12" s="32"/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31"/>
    </row>
    <row r="13" spans="1:12">
      <c r="A13" s="58" t="s">
        <v>122</v>
      </c>
      <c r="B13" s="57"/>
      <c r="C13" s="57"/>
      <c r="D13" s="57"/>
      <c r="E13" s="56"/>
      <c r="F13" s="7"/>
      <c r="G13" s="56"/>
      <c r="H13" s="56"/>
      <c r="I13" s="56"/>
      <c r="J13" s="56"/>
      <c r="K13" s="56"/>
    </row>
    <row r="14" spans="1:12">
      <c r="A14" s="6" t="s">
        <v>168</v>
      </c>
      <c r="B14" s="55"/>
      <c r="C14" s="55"/>
      <c r="D14" s="55"/>
      <c r="E14" s="54">
        <f>SUM(E15:E18)</f>
        <v>0</v>
      </c>
      <c r="F14" s="55"/>
      <c r="G14" s="54">
        <f>SUM(G15:G18)</f>
        <v>0</v>
      </c>
      <c r="H14" s="54">
        <f>SUM(H15:H18)</f>
        <v>0</v>
      </c>
      <c r="I14" s="54">
        <f>SUM(I15:I18)</f>
        <v>0</v>
      </c>
      <c r="J14" s="54">
        <f>SUM(J15:J18)</f>
        <v>0</v>
      </c>
      <c r="K14" s="54">
        <f>SUM(K15:K18)</f>
        <v>0</v>
      </c>
    </row>
    <row r="15" spans="1:12">
      <c r="A15" s="61" t="s">
        <v>167</v>
      </c>
      <c r="B15" s="60"/>
      <c r="C15" s="60"/>
      <c r="D15" s="60"/>
      <c r="E15" s="59">
        <v>0</v>
      </c>
      <c r="F15" s="32"/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31"/>
    </row>
    <row r="16" spans="1:12">
      <c r="A16" s="61" t="s">
        <v>166</v>
      </c>
      <c r="B16" s="60"/>
      <c r="C16" s="60"/>
      <c r="D16" s="60"/>
      <c r="E16" s="59">
        <v>0</v>
      </c>
      <c r="F16" s="32"/>
      <c r="G16" s="59">
        <v>0</v>
      </c>
      <c r="H16" s="59">
        <v>0</v>
      </c>
      <c r="I16" s="59">
        <v>0</v>
      </c>
      <c r="J16" s="59">
        <v>0</v>
      </c>
      <c r="K16" s="59">
        <v>0</v>
      </c>
      <c r="L16" s="31"/>
    </row>
    <row r="17" spans="1:11">
      <c r="A17" s="61" t="s">
        <v>165</v>
      </c>
      <c r="B17" s="60"/>
      <c r="C17" s="60"/>
      <c r="D17" s="60"/>
      <c r="E17" s="59">
        <v>0</v>
      </c>
      <c r="F17" s="32"/>
      <c r="G17" s="59">
        <v>0</v>
      </c>
      <c r="H17" s="59">
        <v>0</v>
      </c>
      <c r="I17" s="59">
        <v>0</v>
      </c>
      <c r="J17" s="59">
        <v>0</v>
      </c>
      <c r="K17" s="59">
        <v>0</v>
      </c>
    </row>
    <row r="18" spans="1:11">
      <c r="A18" s="61" t="s">
        <v>164</v>
      </c>
      <c r="B18" s="60"/>
      <c r="C18" s="60"/>
      <c r="D18" s="60"/>
      <c r="E18" s="59">
        <v>0</v>
      </c>
      <c r="F18" s="32"/>
      <c r="G18" s="59">
        <v>0</v>
      </c>
      <c r="H18" s="59">
        <v>0</v>
      </c>
      <c r="I18" s="59">
        <v>0</v>
      </c>
      <c r="J18" s="59">
        <v>0</v>
      </c>
      <c r="K18" s="59">
        <v>0</v>
      </c>
    </row>
    <row r="19" spans="1:11">
      <c r="A19" s="58" t="s">
        <v>122</v>
      </c>
      <c r="B19" s="57"/>
      <c r="C19" s="57"/>
      <c r="D19" s="57"/>
      <c r="E19" s="56"/>
      <c r="F19" s="7"/>
      <c r="G19" s="56"/>
      <c r="H19" s="56"/>
      <c r="I19" s="56"/>
      <c r="J19" s="56"/>
      <c r="K19" s="56"/>
    </row>
    <row r="20" spans="1:11">
      <c r="A20" s="6" t="s">
        <v>163</v>
      </c>
      <c r="B20" s="55"/>
      <c r="C20" s="55"/>
      <c r="D20" s="55"/>
      <c r="E20" s="54">
        <f>E8+E14</f>
        <v>0</v>
      </c>
      <c r="F20" s="55"/>
      <c r="G20" s="54">
        <f>G8+G14</f>
        <v>0</v>
      </c>
      <c r="H20" s="54">
        <f>H8+H14</f>
        <v>0</v>
      </c>
      <c r="I20" s="54">
        <f>I8+I14</f>
        <v>0</v>
      </c>
      <c r="J20" s="54">
        <f>J8+J14</f>
        <v>0</v>
      </c>
      <c r="K20" s="54">
        <f>K8+K14</f>
        <v>0</v>
      </c>
    </row>
    <row r="21" spans="1:11">
      <c r="A21" s="53"/>
      <c r="B21" s="13"/>
      <c r="C21" s="13"/>
      <c r="D21" s="13"/>
      <c r="E21" s="13"/>
      <c r="F21" s="13"/>
      <c r="G21" s="52"/>
      <c r="H21" s="52"/>
      <c r="I21" s="52"/>
      <c r="J21" s="52"/>
      <c r="K21" s="52"/>
    </row>
  </sheetData>
  <mergeCells count="5">
    <mergeCell ref="A2:K2"/>
    <mergeCell ref="A3:K3"/>
    <mergeCell ref="A4:K4"/>
    <mergeCell ref="A5:K5"/>
    <mergeCell ref="A1:K1"/>
  </mergeCells>
  <pageMargins left="0.25" right="0.25" top="0.75" bottom="0.75" header="0.3" footer="0.3"/>
  <pageSetup scale="37" orientation="portrait" r:id="rId1"/>
  <ignoredErrors>
    <ignoredError sqref="G8:K2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2F24C-6360-451A-A687-21EF6B61D3E5}">
  <dimension ref="A1:K75"/>
  <sheetViews>
    <sheetView zoomScaleNormal="100" workbookViewId="0">
      <selection activeCell="A5" sqref="A5:D5"/>
    </sheetView>
  </sheetViews>
  <sheetFormatPr baseColWidth="10" defaultRowHeight="1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>
      <c r="A1" s="149" t="s">
        <v>225</v>
      </c>
      <c r="B1" s="149"/>
      <c r="C1" s="149"/>
      <c r="D1" s="149"/>
      <c r="E1" s="63"/>
      <c r="F1" s="63"/>
      <c r="G1" s="63"/>
      <c r="H1" s="63"/>
      <c r="I1" s="63"/>
      <c r="J1" s="63"/>
      <c r="K1" s="63"/>
    </row>
    <row r="2" spans="1:11">
      <c r="A2" s="150" t="s">
        <v>121</v>
      </c>
      <c r="B2" s="151"/>
      <c r="C2" s="151"/>
      <c r="D2" s="152"/>
    </row>
    <row r="3" spans="1:11">
      <c r="A3" s="153" t="s">
        <v>224</v>
      </c>
      <c r="B3" s="154"/>
      <c r="C3" s="154"/>
      <c r="D3" s="155"/>
    </row>
    <row r="4" spans="1:11">
      <c r="A4" s="153" t="s">
        <v>664</v>
      </c>
      <c r="B4" s="154"/>
      <c r="C4" s="154"/>
      <c r="D4" s="155"/>
    </row>
    <row r="5" spans="1:11">
      <c r="A5" s="156" t="s">
        <v>2</v>
      </c>
      <c r="B5" s="157"/>
      <c r="C5" s="157"/>
      <c r="D5" s="158"/>
    </row>
    <row r="7" spans="1:11" ht="30">
      <c r="A7" s="76" t="s">
        <v>4</v>
      </c>
      <c r="B7" s="36" t="s">
        <v>223</v>
      </c>
      <c r="C7" s="36" t="s">
        <v>195</v>
      </c>
      <c r="D7" s="36" t="s">
        <v>194</v>
      </c>
    </row>
    <row r="8" spans="1:11">
      <c r="A8" s="11" t="s">
        <v>222</v>
      </c>
      <c r="B8" s="65">
        <f>SUM(B9:B11)</f>
        <v>1145259935.96</v>
      </c>
      <c r="C8" s="65">
        <f>SUM(C9:C11)</f>
        <v>1428177432.6900001</v>
      </c>
      <c r="D8" s="65">
        <f>SUM(D9:D11)</f>
        <v>1428177432.6900001</v>
      </c>
    </row>
    <row r="9" spans="1:11">
      <c r="A9" s="70" t="s">
        <v>221</v>
      </c>
      <c r="B9" s="68">
        <v>906486890</v>
      </c>
      <c r="C9" s="68">
        <v>1128588864.6700001</v>
      </c>
      <c r="D9" s="68">
        <v>1128588864.6700001</v>
      </c>
    </row>
    <row r="10" spans="1:11">
      <c r="A10" s="70" t="s">
        <v>193</v>
      </c>
      <c r="B10" s="68">
        <v>249322157</v>
      </c>
      <c r="C10" s="68">
        <v>310137679.10000002</v>
      </c>
      <c r="D10" s="68">
        <v>310137679.10000002</v>
      </c>
    </row>
    <row r="11" spans="1:11">
      <c r="A11" s="70" t="s">
        <v>220</v>
      </c>
      <c r="B11" s="93">
        <f>B44</f>
        <v>-10549111.039999999</v>
      </c>
      <c r="C11" s="93">
        <f>C44</f>
        <v>-10549111.08</v>
      </c>
      <c r="D11" s="93">
        <f>D44</f>
        <v>-10549111.08</v>
      </c>
    </row>
    <row r="12" spans="1:11">
      <c r="A12" s="9"/>
      <c r="B12" s="67"/>
      <c r="C12" s="67"/>
      <c r="D12" s="67"/>
    </row>
    <row r="13" spans="1:11">
      <c r="A13" s="11" t="s">
        <v>219</v>
      </c>
      <c r="B13" s="65">
        <f>SUM(B14:B15)</f>
        <v>1145259935.96</v>
      </c>
      <c r="C13" s="65">
        <f>SUM(C14:C15)</f>
        <v>1704194726.4100001</v>
      </c>
      <c r="D13" s="65">
        <f>SUM(D14:D15)</f>
        <v>1698269413.98</v>
      </c>
    </row>
    <row r="14" spans="1:11">
      <c r="A14" s="70" t="s">
        <v>200</v>
      </c>
      <c r="B14" s="68">
        <v>906486890</v>
      </c>
      <c r="C14" s="68">
        <v>1355315074.73</v>
      </c>
      <c r="D14" s="68">
        <v>1349389762.3</v>
      </c>
    </row>
    <row r="15" spans="1:11">
      <c r="A15" s="70" t="s">
        <v>218</v>
      </c>
      <c r="B15" s="68">
        <v>238773045.96000001</v>
      </c>
      <c r="C15" s="68">
        <v>348879651.68000001</v>
      </c>
      <c r="D15" s="68">
        <v>348879651.68000001</v>
      </c>
    </row>
    <row r="16" spans="1:11">
      <c r="A16" s="9"/>
      <c r="B16" s="67"/>
      <c r="C16" s="67"/>
      <c r="D16" s="67"/>
    </row>
    <row r="17" spans="1:4">
      <c r="A17" s="11" t="s">
        <v>217</v>
      </c>
      <c r="B17" s="92">
        <v>0</v>
      </c>
      <c r="C17" s="65">
        <f>C18+C19</f>
        <v>150339043.67000002</v>
      </c>
      <c r="D17" s="65">
        <f>D18+D19</f>
        <v>150079900.95999998</v>
      </c>
    </row>
    <row r="18" spans="1:4">
      <c r="A18" s="70" t="s">
        <v>199</v>
      </c>
      <c r="B18" s="91">
        <v>0</v>
      </c>
      <c r="C18" s="68">
        <v>239706828.56</v>
      </c>
      <c r="D18" s="68">
        <v>239447685.84999999</v>
      </c>
    </row>
    <row r="19" spans="1:4">
      <c r="A19" s="70" t="s">
        <v>188</v>
      </c>
      <c r="B19" s="91">
        <v>0</v>
      </c>
      <c r="C19" s="68">
        <v>-89367784.890000001</v>
      </c>
      <c r="D19" s="68">
        <v>-89367784.890000001</v>
      </c>
    </row>
    <row r="20" spans="1:4">
      <c r="A20" s="9"/>
      <c r="B20" s="67"/>
      <c r="C20" s="67"/>
      <c r="D20" s="67"/>
    </row>
    <row r="21" spans="1:4">
      <c r="A21" s="11" t="s">
        <v>216</v>
      </c>
      <c r="B21" s="65">
        <f>B8-B13+B17</f>
        <v>0</v>
      </c>
      <c r="C21" s="65">
        <f>C8-C13+C17</f>
        <v>-125678250.05000001</v>
      </c>
      <c r="D21" s="65">
        <f>D8-D13+D17</f>
        <v>-120012080.32999998</v>
      </c>
    </row>
    <row r="22" spans="1:4">
      <c r="A22" s="11"/>
      <c r="B22" s="67"/>
      <c r="C22" s="67"/>
      <c r="D22" s="67"/>
    </row>
    <row r="23" spans="1:4">
      <c r="A23" s="11" t="s">
        <v>215</v>
      </c>
      <c r="B23" s="65">
        <f>B21-B11</f>
        <v>10549111.039999999</v>
      </c>
      <c r="C23" s="65">
        <f>C21-C11</f>
        <v>-115129138.97000001</v>
      </c>
      <c r="D23" s="65">
        <f>D21-D11</f>
        <v>-109462969.24999999</v>
      </c>
    </row>
    <row r="24" spans="1:4">
      <c r="A24" s="11"/>
      <c r="B24" s="90"/>
      <c r="C24" s="90"/>
      <c r="D24" s="90"/>
    </row>
    <row r="25" spans="1:4">
      <c r="A25" s="66" t="s">
        <v>214</v>
      </c>
      <c r="B25" s="65">
        <f>B23-B17</f>
        <v>10549111.039999999</v>
      </c>
      <c r="C25" s="65">
        <f>C23-C17</f>
        <v>-265468182.64000005</v>
      </c>
      <c r="D25" s="65">
        <f>D23-D17</f>
        <v>-259542870.20999998</v>
      </c>
    </row>
    <row r="26" spans="1:4">
      <c r="A26" s="89"/>
      <c r="B26" s="88"/>
      <c r="C26" s="88"/>
      <c r="D26" s="88"/>
    </row>
    <row r="27" spans="1:4">
      <c r="A27" s="1"/>
      <c r="B27" s="86"/>
      <c r="C27" s="86"/>
      <c r="D27" s="86"/>
    </row>
    <row r="28" spans="1:4">
      <c r="A28" s="76" t="s">
        <v>197</v>
      </c>
      <c r="B28" s="75" t="s">
        <v>213</v>
      </c>
      <c r="C28" s="75" t="s">
        <v>195</v>
      </c>
      <c r="D28" s="75" t="s">
        <v>212</v>
      </c>
    </row>
    <row r="29" spans="1:4">
      <c r="A29" s="11" t="s">
        <v>211</v>
      </c>
      <c r="B29" s="79">
        <f>SUM(B30:B31)</f>
        <v>7695134.0300000003</v>
      </c>
      <c r="C29" s="79">
        <f>SUM(C30:C31)</f>
        <v>8079594.2699999996</v>
      </c>
      <c r="D29" s="79">
        <f>SUM(D30:D31)</f>
        <v>8079594.2699999996</v>
      </c>
    </row>
    <row r="30" spans="1:4">
      <c r="A30" s="70" t="s">
        <v>210</v>
      </c>
      <c r="B30" s="83">
        <v>0</v>
      </c>
      <c r="C30" s="83">
        <v>0</v>
      </c>
      <c r="D30" s="83">
        <v>0</v>
      </c>
    </row>
    <row r="31" spans="1:4">
      <c r="A31" s="70" t="s">
        <v>209</v>
      </c>
      <c r="B31" s="83">
        <v>7695134.0300000003</v>
      </c>
      <c r="C31" s="83">
        <v>8079594.2699999996</v>
      </c>
      <c r="D31" s="83">
        <v>8079594.2699999996</v>
      </c>
    </row>
    <row r="32" spans="1:4">
      <c r="A32" s="7"/>
      <c r="B32" s="82"/>
      <c r="C32" s="82"/>
      <c r="D32" s="82"/>
    </row>
    <row r="33" spans="1:4">
      <c r="A33" s="11" t="s">
        <v>208</v>
      </c>
      <c r="B33" s="79">
        <f>B25+B29</f>
        <v>18244245.07</v>
      </c>
      <c r="C33" s="79">
        <f>C25+C29</f>
        <v>-257388588.37000003</v>
      </c>
      <c r="D33" s="79">
        <f>D25+D29</f>
        <v>-251463275.93999997</v>
      </c>
    </row>
    <row r="34" spans="1:4">
      <c r="A34" s="53"/>
      <c r="B34" s="28"/>
      <c r="C34" s="28"/>
      <c r="D34" s="28"/>
    </row>
    <row r="35" spans="1:4">
      <c r="A35" s="1"/>
      <c r="B35" s="86"/>
      <c r="C35" s="86"/>
      <c r="D35" s="86"/>
    </row>
    <row r="36" spans="1:4" ht="30">
      <c r="A36" s="76" t="s">
        <v>197</v>
      </c>
      <c r="B36" s="75" t="s">
        <v>196</v>
      </c>
      <c r="C36" s="75" t="s">
        <v>195</v>
      </c>
      <c r="D36" s="75" t="s">
        <v>194</v>
      </c>
    </row>
    <row r="37" spans="1:4">
      <c r="A37" s="11" t="s">
        <v>207</v>
      </c>
      <c r="B37" s="79">
        <f>SUM(B38:B39)</f>
        <v>0</v>
      </c>
      <c r="C37" s="79">
        <f>SUM(C38:C39)</f>
        <v>0</v>
      </c>
      <c r="D37" s="79">
        <f>SUM(D38:D39)</f>
        <v>0</v>
      </c>
    </row>
    <row r="38" spans="1:4">
      <c r="A38" s="70" t="s">
        <v>202</v>
      </c>
      <c r="B38" s="83">
        <v>0</v>
      </c>
      <c r="C38" s="83">
        <v>0</v>
      </c>
      <c r="D38" s="83">
        <v>0</v>
      </c>
    </row>
    <row r="39" spans="1:4">
      <c r="A39" s="70" t="s">
        <v>191</v>
      </c>
      <c r="B39" s="83">
        <v>0</v>
      </c>
      <c r="C39" s="83">
        <v>0</v>
      </c>
      <c r="D39" s="83">
        <v>0</v>
      </c>
    </row>
    <row r="40" spans="1:4">
      <c r="A40" s="11" t="s">
        <v>206</v>
      </c>
      <c r="B40" s="79">
        <f>SUM(B41:B42)</f>
        <v>10549111.039999999</v>
      </c>
      <c r="C40" s="79">
        <f>SUM(C41:C42)</f>
        <v>10549111.08</v>
      </c>
      <c r="D40" s="79">
        <f>SUM(D41:D42)</f>
        <v>10549111.08</v>
      </c>
    </row>
    <row r="41" spans="1:4">
      <c r="A41" s="70" t="s">
        <v>201</v>
      </c>
      <c r="B41" s="83">
        <v>0</v>
      </c>
      <c r="C41" s="83">
        <v>0</v>
      </c>
      <c r="D41" s="83">
        <v>0</v>
      </c>
    </row>
    <row r="42" spans="1:4">
      <c r="A42" s="70" t="s">
        <v>190</v>
      </c>
      <c r="B42" s="83">
        <v>10549111.039999999</v>
      </c>
      <c r="C42" s="83">
        <v>10549111.08</v>
      </c>
      <c r="D42" s="83">
        <v>10549111.08</v>
      </c>
    </row>
    <row r="43" spans="1:4">
      <c r="A43" s="7"/>
      <c r="B43" s="82"/>
      <c r="C43" s="82"/>
      <c r="D43" s="82"/>
    </row>
    <row r="44" spans="1:4">
      <c r="A44" s="11" t="s">
        <v>205</v>
      </c>
      <c r="B44" s="79">
        <f>B37-B40</f>
        <v>-10549111.039999999</v>
      </c>
      <c r="C44" s="79">
        <f>C37-C40</f>
        <v>-10549111.08</v>
      </c>
      <c r="D44" s="79">
        <f>D37-D40</f>
        <v>-10549111.08</v>
      </c>
    </row>
    <row r="45" spans="1:4">
      <c r="A45" s="87"/>
      <c r="B45" s="78"/>
      <c r="C45" s="78"/>
      <c r="D45" s="78"/>
    </row>
    <row r="46" spans="1:4">
      <c r="B46" s="86"/>
      <c r="C46" s="86"/>
      <c r="D46" s="86"/>
    </row>
    <row r="47" spans="1:4" ht="30">
      <c r="A47" s="76" t="s">
        <v>197</v>
      </c>
      <c r="B47" s="75" t="s">
        <v>196</v>
      </c>
      <c r="C47" s="75" t="s">
        <v>195</v>
      </c>
      <c r="D47" s="75" t="s">
        <v>194</v>
      </c>
    </row>
    <row r="48" spans="1:4">
      <c r="A48" s="74" t="s">
        <v>204</v>
      </c>
      <c r="B48" s="85">
        <v>906486890</v>
      </c>
      <c r="C48" s="85">
        <v>899008242.46000004</v>
      </c>
      <c r="D48" s="85">
        <v>893817545.55999994</v>
      </c>
    </row>
    <row r="49" spans="1:4">
      <c r="A49" s="72" t="s">
        <v>203</v>
      </c>
      <c r="B49" s="79">
        <f>B50-B51</f>
        <v>0</v>
      </c>
      <c r="C49" s="79">
        <f>C50-C51</f>
        <v>0</v>
      </c>
      <c r="D49" s="79">
        <f>D50-D51</f>
        <v>0</v>
      </c>
    </row>
    <row r="50" spans="1:4">
      <c r="A50" s="71" t="s">
        <v>202</v>
      </c>
      <c r="B50" s="83">
        <v>0</v>
      </c>
      <c r="C50" s="83">
        <v>0</v>
      </c>
      <c r="D50" s="83">
        <v>0</v>
      </c>
    </row>
    <row r="51" spans="1:4">
      <c r="A51" s="71" t="s">
        <v>201</v>
      </c>
      <c r="B51" s="83">
        <v>0</v>
      </c>
      <c r="C51" s="83">
        <v>0</v>
      </c>
      <c r="D51" s="83">
        <v>0</v>
      </c>
    </row>
    <row r="52" spans="1:4">
      <c r="A52" s="7"/>
      <c r="B52" s="82"/>
      <c r="C52" s="82"/>
      <c r="D52" s="82"/>
    </row>
    <row r="53" spans="1:4">
      <c r="A53" s="70" t="s">
        <v>200</v>
      </c>
      <c r="B53" s="83">
        <v>906486890</v>
      </c>
      <c r="C53" s="83">
        <v>1355315074.73</v>
      </c>
      <c r="D53" s="83">
        <v>1349389762.3</v>
      </c>
    </row>
    <row r="54" spans="1:4">
      <c r="A54" s="7"/>
      <c r="B54" s="82"/>
      <c r="C54" s="82"/>
      <c r="D54" s="82"/>
    </row>
    <row r="55" spans="1:4">
      <c r="A55" s="70" t="s">
        <v>199</v>
      </c>
      <c r="B55" s="84"/>
      <c r="C55" s="83">
        <v>239706828.56</v>
      </c>
      <c r="D55" s="83">
        <v>239447685.84999999</v>
      </c>
    </row>
    <row r="56" spans="1:4">
      <c r="A56" s="7"/>
      <c r="B56" s="82"/>
      <c r="C56" s="82"/>
      <c r="D56" s="82"/>
    </row>
    <row r="57" spans="1:4">
      <c r="A57" s="66" t="s">
        <v>654</v>
      </c>
      <c r="B57" s="79">
        <f>B48+B49-B53+B55</f>
        <v>0</v>
      </c>
      <c r="C57" s="79">
        <f>C48+C49-C53+C55</f>
        <v>-216600003.70999998</v>
      </c>
      <c r="D57" s="79">
        <f>D48+D49-D53+D55</f>
        <v>-216124530.89000002</v>
      </c>
    </row>
    <row r="58" spans="1:4">
      <c r="A58" s="81"/>
      <c r="B58" s="80"/>
      <c r="C58" s="80"/>
      <c r="D58" s="80"/>
    </row>
    <row r="59" spans="1:4">
      <c r="A59" s="66" t="s">
        <v>198</v>
      </c>
      <c r="B59" s="79">
        <f>B57-B49</f>
        <v>0</v>
      </c>
      <c r="C59" s="79">
        <f>C57-C49</f>
        <v>-216600003.70999998</v>
      </c>
      <c r="D59" s="79">
        <f>D57-D49</f>
        <v>-216124530.89000002</v>
      </c>
    </row>
    <row r="60" spans="1:4">
      <c r="A60" s="53"/>
      <c r="B60" s="78"/>
      <c r="C60" s="78"/>
      <c r="D60" s="78"/>
    </row>
    <row r="61" spans="1:4">
      <c r="B61" s="77"/>
      <c r="C61" s="77"/>
      <c r="D61" s="77"/>
    </row>
    <row r="62" spans="1:4" ht="30">
      <c r="A62" s="76" t="s">
        <v>197</v>
      </c>
      <c r="B62" s="75" t="s">
        <v>196</v>
      </c>
      <c r="C62" s="75" t="s">
        <v>195</v>
      </c>
      <c r="D62" s="75" t="s">
        <v>194</v>
      </c>
    </row>
    <row r="63" spans="1:4">
      <c r="A63" s="74" t="s">
        <v>193</v>
      </c>
      <c r="B63" s="73">
        <v>249322157</v>
      </c>
      <c r="C63" s="73">
        <v>248262475.08000001</v>
      </c>
      <c r="D63" s="73">
        <v>222115640.62</v>
      </c>
    </row>
    <row r="64" spans="1:4" ht="30">
      <c r="A64" s="72" t="s">
        <v>192</v>
      </c>
      <c r="B64" s="65">
        <f>B65-B66</f>
        <v>-10549111.039999999</v>
      </c>
      <c r="C64" s="65">
        <f>C65-C66</f>
        <v>-10549111.08</v>
      </c>
      <c r="D64" s="65">
        <f>D65-D66</f>
        <v>-10549111.08</v>
      </c>
    </row>
    <row r="65" spans="1:4">
      <c r="A65" s="71" t="s">
        <v>191</v>
      </c>
      <c r="B65" s="68">
        <v>0</v>
      </c>
      <c r="C65" s="68">
        <v>0</v>
      </c>
      <c r="D65" s="68">
        <v>0</v>
      </c>
    </row>
    <row r="66" spans="1:4">
      <c r="A66" s="71" t="s">
        <v>190</v>
      </c>
      <c r="B66" s="68">
        <v>10549111.039999999</v>
      </c>
      <c r="C66" s="68">
        <v>10549111.08</v>
      </c>
      <c r="D66" s="68">
        <v>10549111.08</v>
      </c>
    </row>
    <row r="67" spans="1:4">
      <c r="A67" s="7"/>
      <c r="B67" s="67"/>
      <c r="C67" s="67"/>
      <c r="D67" s="67"/>
    </row>
    <row r="68" spans="1:4">
      <c r="A68" s="70" t="s">
        <v>189</v>
      </c>
      <c r="B68" s="68">
        <v>238773045.96000001</v>
      </c>
      <c r="C68" s="68">
        <v>348879651.68000001</v>
      </c>
      <c r="D68" s="68">
        <v>348879651.68000001</v>
      </c>
    </row>
    <row r="69" spans="1:4">
      <c r="A69" s="7"/>
      <c r="B69" s="67"/>
      <c r="C69" s="67"/>
      <c r="D69" s="67"/>
    </row>
    <row r="70" spans="1:4">
      <c r="A70" s="70" t="s">
        <v>188</v>
      </c>
      <c r="B70" s="69">
        <v>0</v>
      </c>
      <c r="C70" s="68">
        <v>-89367784.890000001</v>
      </c>
      <c r="D70" s="68">
        <v>-89367784.890000001</v>
      </c>
    </row>
    <row r="71" spans="1:4">
      <c r="A71" s="7"/>
      <c r="B71" s="67"/>
      <c r="C71" s="67"/>
      <c r="D71" s="67"/>
    </row>
    <row r="72" spans="1:4">
      <c r="A72" s="66" t="s">
        <v>655</v>
      </c>
      <c r="B72" s="65">
        <f>B63+B64-B68+B70</f>
        <v>0</v>
      </c>
      <c r="C72" s="65">
        <f>C63+C64-C68+C70</f>
        <v>-200534072.56999999</v>
      </c>
      <c r="D72" s="65">
        <f>D63+D64-D68+D70</f>
        <v>-226680907.03000003</v>
      </c>
    </row>
    <row r="73" spans="1:4">
      <c r="A73" s="7"/>
      <c r="B73" s="67"/>
      <c r="C73" s="67"/>
      <c r="D73" s="67"/>
    </row>
    <row r="74" spans="1:4">
      <c r="A74" s="66" t="s">
        <v>187</v>
      </c>
      <c r="B74" s="65">
        <f>B72-B64</f>
        <v>10549111.039999999</v>
      </c>
      <c r="C74" s="65">
        <f>C72-C64</f>
        <v>-189984961.48999998</v>
      </c>
      <c r="D74" s="65">
        <f>D72-D64</f>
        <v>-216131795.95000002</v>
      </c>
    </row>
    <row r="75" spans="1:4">
      <c r="A75" s="53"/>
      <c r="B75" s="64"/>
      <c r="C75" s="64"/>
      <c r="D75" s="64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  <ignoredErrors>
    <ignoredError sqref="B11:D74 B8:D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7B413-8A3E-4641-95B8-8C6E6AD2135F}">
  <dimension ref="A1:H80"/>
  <sheetViews>
    <sheetView showGridLines="0" zoomScale="90" zoomScaleNormal="90" workbookViewId="0">
      <selection activeCell="A5" sqref="A5:G5"/>
    </sheetView>
  </sheetViews>
  <sheetFormatPr baseColWidth="10" defaultRowHeight="15"/>
  <cols>
    <col min="1" max="1" width="85.42578125" customWidth="1"/>
    <col min="2" max="2" width="21" customWidth="1"/>
    <col min="3" max="3" width="20.28515625" customWidth="1"/>
    <col min="4" max="6" width="21.140625" customWidth="1"/>
    <col min="7" max="7" width="19.85546875" customWidth="1"/>
  </cols>
  <sheetData>
    <row r="1" spans="1:8" ht="21">
      <c r="A1" s="164" t="s">
        <v>294</v>
      </c>
      <c r="B1" s="164"/>
      <c r="C1" s="164"/>
      <c r="D1" s="164"/>
      <c r="E1" s="164"/>
      <c r="F1" s="164"/>
      <c r="G1" s="164"/>
      <c r="H1" s="110"/>
    </row>
    <row r="2" spans="1:8">
      <c r="A2" s="150" t="s">
        <v>121</v>
      </c>
      <c r="B2" s="151"/>
      <c r="C2" s="151"/>
      <c r="D2" s="151"/>
      <c r="E2" s="151"/>
      <c r="F2" s="151"/>
      <c r="G2" s="152"/>
    </row>
    <row r="3" spans="1:8">
      <c r="A3" s="153" t="s">
        <v>293</v>
      </c>
      <c r="B3" s="154"/>
      <c r="C3" s="154"/>
      <c r="D3" s="154"/>
      <c r="E3" s="154"/>
      <c r="F3" s="154"/>
      <c r="G3" s="155"/>
    </row>
    <row r="4" spans="1:8">
      <c r="A4" s="153" t="s">
        <v>664</v>
      </c>
      <c r="B4" s="154"/>
      <c r="C4" s="154"/>
      <c r="D4" s="154"/>
      <c r="E4" s="154"/>
      <c r="F4" s="154"/>
      <c r="G4" s="155"/>
    </row>
    <row r="5" spans="1:8">
      <c r="A5" s="156" t="s">
        <v>2</v>
      </c>
      <c r="B5" s="157"/>
      <c r="C5" s="157"/>
      <c r="D5" s="157"/>
      <c r="E5" s="157"/>
      <c r="F5" s="157"/>
      <c r="G5" s="158"/>
    </row>
    <row r="6" spans="1:8">
      <c r="A6" s="161" t="s">
        <v>292</v>
      </c>
      <c r="B6" s="163" t="s">
        <v>291</v>
      </c>
      <c r="C6" s="163"/>
      <c r="D6" s="163"/>
      <c r="E6" s="163"/>
      <c r="F6" s="163"/>
      <c r="G6" s="163" t="s">
        <v>290</v>
      </c>
    </row>
    <row r="7" spans="1:8" ht="30">
      <c r="A7" s="162"/>
      <c r="B7" s="109" t="s">
        <v>289</v>
      </c>
      <c r="C7" s="36" t="s">
        <v>288</v>
      </c>
      <c r="D7" s="109" t="s">
        <v>287</v>
      </c>
      <c r="E7" s="109" t="s">
        <v>195</v>
      </c>
      <c r="F7" s="109" t="s">
        <v>286</v>
      </c>
      <c r="G7" s="163"/>
    </row>
    <row r="8" spans="1:8">
      <c r="A8" s="108" t="s">
        <v>285</v>
      </c>
      <c r="B8" s="107"/>
      <c r="C8" s="107"/>
      <c r="D8" s="107"/>
      <c r="E8" s="107"/>
      <c r="F8" s="107"/>
      <c r="G8" s="107"/>
    </row>
    <row r="9" spans="1:8">
      <c r="A9" s="70" t="s">
        <v>284</v>
      </c>
      <c r="B9" s="83">
        <v>502899825</v>
      </c>
      <c r="C9" s="83">
        <v>41189151.859999999</v>
      </c>
      <c r="D9" s="99">
        <f t="shared" ref="D9:D15" si="0">B9+C9</f>
        <v>544088976.86000001</v>
      </c>
      <c r="E9" s="83">
        <v>544088976.86000001</v>
      </c>
      <c r="F9" s="83">
        <v>544088976.86000001</v>
      </c>
      <c r="G9" s="99">
        <f t="shared" ref="G9:G15" si="1">F9-B9</f>
        <v>41189151.860000014</v>
      </c>
      <c r="H9" s="104"/>
    </row>
    <row r="10" spans="1:8">
      <c r="A10" s="70" t="s">
        <v>283</v>
      </c>
      <c r="B10" s="83">
        <v>0</v>
      </c>
      <c r="C10" s="83">
        <v>0</v>
      </c>
      <c r="D10" s="99">
        <f t="shared" si="0"/>
        <v>0</v>
      </c>
      <c r="E10" s="83">
        <v>0</v>
      </c>
      <c r="F10" s="83">
        <v>0</v>
      </c>
      <c r="G10" s="99">
        <f t="shared" si="1"/>
        <v>0</v>
      </c>
    </row>
    <row r="11" spans="1:8">
      <c r="A11" s="70" t="s">
        <v>282</v>
      </c>
      <c r="B11" s="83">
        <v>0</v>
      </c>
      <c r="C11" s="83">
        <v>2107855.8199999998</v>
      </c>
      <c r="D11" s="99">
        <f t="shared" si="0"/>
        <v>2107855.8199999998</v>
      </c>
      <c r="E11" s="83">
        <v>2107855.8199999998</v>
      </c>
      <c r="F11" s="83">
        <v>2107855.8199999998</v>
      </c>
      <c r="G11" s="99">
        <f t="shared" si="1"/>
        <v>2107855.8199999998</v>
      </c>
    </row>
    <row r="12" spans="1:8">
      <c r="A12" s="70" t="s">
        <v>281</v>
      </c>
      <c r="B12" s="83">
        <v>62208956.960000001</v>
      </c>
      <c r="C12" s="83">
        <v>36303943.409999996</v>
      </c>
      <c r="D12" s="99">
        <f t="shared" si="0"/>
        <v>98512900.370000005</v>
      </c>
      <c r="E12" s="83">
        <v>98512900.370000005</v>
      </c>
      <c r="F12" s="83">
        <v>98512900.370000005</v>
      </c>
      <c r="G12" s="99">
        <f t="shared" si="1"/>
        <v>36303943.410000004</v>
      </c>
    </row>
    <row r="13" spans="1:8">
      <c r="A13" s="70" t="s">
        <v>280</v>
      </c>
      <c r="B13" s="83">
        <v>6162570</v>
      </c>
      <c r="C13" s="83">
        <v>7262786.21</v>
      </c>
      <c r="D13" s="99">
        <f t="shared" si="0"/>
        <v>13425356.210000001</v>
      </c>
      <c r="E13" s="83">
        <v>27365472.940000001</v>
      </c>
      <c r="F13" s="83">
        <v>27365472.940000001</v>
      </c>
      <c r="G13" s="99">
        <f t="shared" si="1"/>
        <v>21202902.940000001</v>
      </c>
    </row>
    <row r="14" spans="1:8">
      <c r="A14" s="70" t="s">
        <v>279</v>
      </c>
      <c r="B14" s="83">
        <v>27009022.039999999</v>
      </c>
      <c r="C14" s="83">
        <v>-3434404.65</v>
      </c>
      <c r="D14" s="99">
        <f t="shared" si="0"/>
        <v>23574617.390000001</v>
      </c>
      <c r="E14" s="83">
        <v>23572104.350000001</v>
      </c>
      <c r="F14" s="83">
        <v>23572104.350000001</v>
      </c>
      <c r="G14" s="99">
        <f t="shared" si="1"/>
        <v>-3436917.6899999976</v>
      </c>
    </row>
    <row r="15" spans="1:8">
      <c r="A15" s="70" t="s">
        <v>656</v>
      </c>
      <c r="B15" s="83">
        <v>0</v>
      </c>
      <c r="C15" s="83">
        <v>0</v>
      </c>
      <c r="D15" s="99">
        <f t="shared" si="0"/>
        <v>0</v>
      </c>
      <c r="E15" s="83">
        <v>0</v>
      </c>
      <c r="F15" s="83">
        <v>0</v>
      </c>
      <c r="G15" s="99">
        <f t="shared" si="1"/>
        <v>0</v>
      </c>
    </row>
    <row r="16" spans="1:8">
      <c r="A16" s="106" t="s">
        <v>278</v>
      </c>
      <c r="B16" s="99">
        <f>SUM(B17:B27)</f>
        <v>304795005</v>
      </c>
      <c r="C16" s="99">
        <f>SUM(C17:C27)</f>
        <v>123469875.45999999</v>
      </c>
      <c r="D16" s="99">
        <f>SUM(D17:D27)</f>
        <v>428264880.46000004</v>
      </c>
      <c r="E16" s="99">
        <f>SUM(E17:E27)</f>
        <v>425312035.52000004</v>
      </c>
      <c r="F16" s="99">
        <f>SUM(F17:F27)</f>
        <v>425312035.52000004</v>
      </c>
      <c r="G16" s="99">
        <f t="shared" ref="G9:G39" si="2">F16-B16</f>
        <v>120517030.52000004</v>
      </c>
    </row>
    <row r="17" spans="1:7">
      <c r="A17" s="103" t="s">
        <v>277</v>
      </c>
      <c r="B17" s="83">
        <v>191516556</v>
      </c>
      <c r="C17" s="83">
        <v>83161514.359999999</v>
      </c>
      <c r="D17" s="99">
        <f t="shared" ref="D17:D27" si="3">B17+C17</f>
        <v>274678070.36000001</v>
      </c>
      <c r="E17" s="83">
        <v>271160607.31999999</v>
      </c>
      <c r="F17" s="83">
        <v>271160607.31999999</v>
      </c>
      <c r="G17" s="99">
        <f t="shared" si="2"/>
        <v>79644051.319999993</v>
      </c>
    </row>
    <row r="18" spans="1:7">
      <c r="A18" s="103" t="s">
        <v>276</v>
      </c>
      <c r="B18" s="83">
        <v>49041031</v>
      </c>
      <c r="C18" s="83">
        <v>23894079.16</v>
      </c>
      <c r="D18" s="99">
        <f t="shared" si="3"/>
        <v>72935110.159999996</v>
      </c>
      <c r="E18" s="83">
        <v>72935110.159999996</v>
      </c>
      <c r="F18" s="83">
        <v>72935110.159999996</v>
      </c>
      <c r="G18" s="99">
        <f t="shared" si="2"/>
        <v>23894079.159999996</v>
      </c>
    </row>
    <row r="19" spans="1:7">
      <c r="A19" s="103" t="s">
        <v>275</v>
      </c>
      <c r="B19" s="83">
        <v>17424453</v>
      </c>
      <c r="C19" s="83">
        <v>9514063.6600000001</v>
      </c>
      <c r="D19" s="99">
        <f t="shared" si="3"/>
        <v>26938516.66</v>
      </c>
      <c r="E19" s="83">
        <v>27389065.350000001</v>
      </c>
      <c r="F19" s="83">
        <v>27389065.350000001</v>
      </c>
      <c r="G19" s="99">
        <f t="shared" si="2"/>
        <v>9964612.3500000015</v>
      </c>
    </row>
    <row r="20" spans="1:7">
      <c r="A20" s="103" t="s">
        <v>274</v>
      </c>
      <c r="B20" s="99">
        <v>0</v>
      </c>
      <c r="C20" s="99">
        <v>0</v>
      </c>
      <c r="D20" s="99">
        <f t="shared" si="3"/>
        <v>0</v>
      </c>
      <c r="E20" s="99">
        <v>0</v>
      </c>
      <c r="F20" s="99">
        <v>0</v>
      </c>
      <c r="G20" s="99">
        <f t="shared" si="2"/>
        <v>0</v>
      </c>
    </row>
    <row r="21" spans="1:7">
      <c r="A21" s="103" t="s">
        <v>273</v>
      </c>
      <c r="B21" s="99">
        <v>0</v>
      </c>
      <c r="C21" s="99">
        <v>0</v>
      </c>
      <c r="D21" s="99">
        <f t="shared" si="3"/>
        <v>0</v>
      </c>
      <c r="E21" s="99">
        <v>0</v>
      </c>
      <c r="F21" s="99">
        <v>0</v>
      </c>
      <c r="G21" s="99">
        <f t="shared" si="2"/>
        <v>0</v>
      </c>
    </row>
    <row r="22" spans="1:7">
      <c r="A22" s="103" t="s">
        <v>272</v>
      </c>
      <c r="B22" s="83">
        <v>5496413</v>
      </c>
      <c r="C22" s="83">
        <v>1476751.29</v>
      </c>
      <c r="D22" s="99">
        <f t="shared" si="3"/>
        <v>6973164.29</v>
      </c>
      <c r="E22" s="83">
        <v>7073384.8600000003</v>
      </c>
      <c r="F22" s="83">
        <v>7073384.8600000003</v>
      </c>
      <c r="G22" s="99">
        <f t="shared" si="2"/>
        <v>1576971.8600000003</v>
      </c>
    </row>
    <row r="23" spans="1:7">
      <c r="A23" s="103" t="s">
        <v>271</v>
      </c>
      <c r="B23" s="99">
        <v>0</v>
      </c>
      <c r="C23" s="99">
        <v>0</v>
      </c>
      <c r="D23" s="99">
        <f t="shared" si="3"/>
        <v>0</v>
      </c>
      <c r="E23" s="99">
        <v>0</v>
      </c>
      <c r="F23" s="99">
        <v>0</v>
      </c>
      <c r="G23" s="99">
        <f t="shared" si="2"/>
        <v>0</v>
      </c>
    </row>
    <row r="24" spans="1:7">
      <c r="A24" s="103" t="s">
        <v>270</v>
      </c>
      <c r="B24" s="99">
        <v>0</v>
      </c>
      <c r="C24" s="99">
        <v>0</v>
      </c>
      <c r="D24" s="99">
        <f t="shared" si="3"/>
        <v>0</v>
      </c>
      <c r="E24" s="99">
        <v>0</v>
      </c>
      <c r="F24" s="99">
        <v>0</v>
      </c>
      <c r="G24" s="99">
        <f t="shared" si="2"/>
        <v>0</v>
      </c>
    </row>
    <row r="25" spans="1:7">
      <c r="A25" s="103" t="s">
        <v>269</v>
      </c>
      <c r="B25" s="83">
        <v>5182886</v>
      </c>
      <c r="C25" s="83">
        <v>-551658.01</v>
      </c>
      <c r="D25" s="99">
        <f t="shared" si="3"/>
        <v>4631227.99</v>
      </c>
      <c r="E25" s="83">
        <v>4645076.83</v>
      </c>
      <c r="F25" s="83">
        <v>4645076.83</v>
      </c>
      <c r="G25" s="99">
        <f t="shared" si="2"/>
        <v>-537809.16999999993</v>
      </c>
    </row>
    <row r="26" spans="1:7">
      <c r="A26" s="103" t="s">
        <v>268</v>
      </c>
      <c r="B26" s="83">
        <v>36133666</v>
      </c>
      <c r="C26" s="83">
        <v>5975125</v>
      </c>
      <c r="D26" s="99">
        <f t="shared" si="3"/>
        <v>42108791</v>
      </c>
      <c r="E26" s="83">
        <v>42108791</v>
      </c>
      <c r="F26" s="83">
        <v>42108791</v>
      </c>
      <c r="G26" s="99">
        <f t="shared" si="2"/>
        <v>5975125</v>
      </c>
    </row>
    <row r="27" spans="1:7">
      <c r="A27" s="103" t="s">
        <v>267</v>
      </c>
      <c r="B27" s="83">
        <v>0</v>
      </c>
      <c r="C27" s="83">
        <v>0</v>
      </c>
      <c r="D27" s="99">
        <f t="shared" si="3"/>
        <v>0</v>
      </c>
      <c r="E27" s="83">
        <v>0</v>
      </c>
      <c r="F27" s="83">
        <v>0</v>
      </c>
      <c r="G27" s="99">
        <f t="shared" si="2"/>
        <v>0</v>
      </c>
    </row>
    <row r="28" spans="1:7">
      <c r="A28" s="70" t="s">
        <v>266</v>
      </c>
      <c r="B28" s="99">
        <f>SUM(B29:B33)</f>
        <v>3911511</v>
      </c>
      <c r="C28" s="99">
        <f>SUM(C29:C33)</f>
        <v>13312174.040000001</v>
      </c>
      <c r="D28" s="99">
        <f>SUM(D29:D33)</f>
        <v>17223685.039999999</v>
      </c>
      <c r="E28" s="99">
        <f>SUM(E29:E33)</f>
        <v>34863834.210000001</v>
      </c>
      <c r="F28" s="99">
        <f>SUM(F29:F33)</f>
        <v>34863834.210000001</v>
      </c>
      <c r="G28" s="99">
        <f t="shared" si="2"/>
        <v>30952323.210000001</v>
      </c>
    </row>
    <row r="29" spans="1:7">
      <c r="A29" s="103" t="s">
        <v>265</v>
      </c>
      <c r="B29" s="83">
        <v>86000</v>
      </c>
      <c r="C29" s="83">
        <v>-66977.600000000006</v>
      </c>
      <c r="D29" s="99">
        <f t="shared" ref="D29:D33" si="4">B29+C29</f>
        <v>19022.399999999994</v>
      </c>
      <c r="E29" s="83">
        <v>31758.57</v>
      </c>
      <c r="F29" s="83">
        <v>31758.57</v>
      </c>
      <c r="G29" s="99">
        <f t="shared" si="2"/>
        <v>-54241.43</v>
      </c>
    </row>
    <row r="30" spans="1:7">
      <c r="A30" s="103" t="s">
        <v>264</v>
      </c>
      <c r="B30" s="83">
        <v>465000</v>
      </c>
      <c r="C30" s="83">
        <v>280554</v>
      </c>
      <c r="D30" s="99">
        <f t="shared" si="4"/>
        <v>745554</v>
      </c>
      <c r="E30" s="83">
        <v>745554</v>
      </c>
      <c r="F30" s="83">
        <v>745554</v>
      </c>
      <c r="G30" s="99">
        <f t="shared" si="2"/>
        <v>280554</v>
      </c>
    </row>
    <row r="31" spans="1:7">
      <c r="A31" s="103" t="s">
        <v>263</v>
      </c>
      <c r="B31" s="83">
        <v>2860511</v>
      </c>
      <c r="C31" s="83">
        <v>2124206.9300000002</v>
      </c>
      <c r="D31" s="99">
        <f t="shared" si="4"/>
        <v>4984717.93</v>
      </c>
      <c r="E31" s="83">
        <v>4987272.76</v>
      </c>
      <c r="F31" s="83">
        <v>4987272.76</v>
      </c>
      <c r="G31" s="99">
        <f t="shared" si="2"/>
        <v>2126761.7599999998</v>
      </c>
    </row>
    <row r="32" spans="1:7">
      <c r="A32" s="103" t="s">
        <v>262</v>
      </c>
      <c r="B32" s="99">
        <v>0</v>
      </c>
      <c r="C32" s="99">
        <v>0</v>
      </c>
      <c r="D32" s="99">
        <f t="shared" si="4"/>
        <v>0</v>
      </c>
      <c r="E32" s="99">
        <v>0</v>
      </c>
      <c r="F32" s="99">
        <v>0</v>
      </c>
      <c r="G32" s="99">
        <f t="shared" si="2"/>
        <v>0</v>
      </c>
    </row>
    <row r="33" spans="1:8">
      <c r="A33" s="103" t="s">
        <v>261</v>
      </c>
      <c r="B33" s="83">
        <v>500000</v>
      </c>
      <c r="C33" s="83">
        <v>10974390.710000001</v>
      </c>
      <c r="D33" s="99">
        <f t="shared" si="4"/>
        <v>11474390.710000001</v>
      </c>
      <c r="E33" s="83">
        <v>29099248.879999999</v>
      </c>
      <c r="F33" s="83">
        <v>29099248.879999999</v>
      </c>
      <c r="G33" s="99">
        <f t="shared" si="2"/>
        <v>28599248.879999999</v>
      </c>
    </row>
    <row r="34" spans="1:8">
      <c r="A34" s="70" t="s">
        <v>657</v>
      </c>
      <c r="B34" s="83">
        <v>0</v>
      </c>
      <c r="C34" s="83">
        <v>56114830</v>
      </c>
      <c r="D34" s="99">
        <f t="shared" ref="D29:D36" si="5">B34+C34</f>
        <v>56114830</v>
      </c>
      <c r="E34" s="83">
        <v>2303023.67</v>
      </c>
      <c r="F34" s="83">
        <v>2286623.67</v>
      </c>
      <c r="G34" s="99">
        <f t="shared" si="2"/>
        <v>2286623.67</v>
      </c>
    </row>
    <row r="35" spans="1:8">
      <c r="A35" s="70" t="s">
        <v>260</v>
      </c>
      <c r="B35" s="99">
        <f>B36</f>
        <v>0</v>
      </c>
      <c r="C35" s="99">
        <f>C36</f>
        <v>0</v>
      </c>
      <c r="D35" s="99">
        <f t="shared" si="5"/>
        <v>0</v>
      </c>
      <c r="E35" s="99">
        <f>E36</f>
        <v>0</v>
      </c>
      <c r="F35" s="99">
        <f>F36</f>
        <v>0</v>
      </c>
      <c r="G35" s="99">
        <f t="shared" si="2"/>
        <v>0</v>
      </c>
    </row>
    <row r="36" spans="1:8">
      <c r="A36" s="103" t="s">
        <v>259</v>
      </c>
      <c r="B36" s="83">
        <v>0</v>
      </c>
      <c r="C36" s="83">
        <v>0</v>
      </c>
      <c r="D36" s="99">
        <f t="shared" si="5"/>
        <v>0</v>
      </c>
      <c r="E36" s="83">
        <v>0</v>
      </c>
      <c r="F36" s="83">
        <v>0</v>
      </c>
      <c r="G36" s="99">
        <f t="shared" si="2"/>
        <v>0</v>
      </c>
    </row>
    <row r="37" spans="1:8">
      <c r="A37" s="70" t="s">
        <v>258</v>
      </c>
      <c r="B37" s="99">
        <f>B38+B39</f>
        <v>0</v>
      </c>
      <c r="C37" s="99">
        <f>C38+C39</f>
        <v>0</v>
      </c>
      <c r="D37" s="99">
        <f>D38+D39</f>
        <v>0</v>
      </c>
      <c r="E37" s="99">
        <f>E38+E39</f>
        <v>0</v>
      </c>
      <c r="F37" s="99">
        <f>F38+F39</f>
        <v>0</v>
      </c>
      <c r="G37" s="99">
        <f t="shared" si="2"/>
        <v>0</v>
      </c>
    </row>
    <row r="38" spans="1:8">
      <c r="A38" s="103" t="s">
        <v>257</v>
      </c>
      <c r="B38" s="99">
        <v>0</v>
      </c>
      <c r="C38" s="99">
        <v>0</v>
      </c>
      <c r="D38" s="99">
        <f>B38+C38</f>
        <v>0</v>
      </c>
      <c r="E38" s="99">
        <v>0</v>
      </c>
      <c r="F38" s="99">
        <v>0</v>
      </c>
      <c r="G38" s="99">
        <f t="shared" si="2"/>
        <v>0</v>
      </c>
    </row>
    <row r="39" spans="1:8">
      <c r="A39" s="103" t="s">
        <v>256</v>
      </c>
      <c r="B39" s="99">
        <v>0</v>
      </c>
      <c r="C39" s="99">
        <v>0</v>
      </c>
      <c r="D39" s="99">
        <f>B39+C39</f>
        <v>0</v>
      </c>
      <c r="E39" s="99">
        <v>0</v>
      </c>
      <c r="F39" s="99">
        <v>0</v>
      </c>
      <c r="G39" s="99">
        <f t="shared" si="2"/>
        <v>0</v>
      </c>
    </row>
    <row r="40" spans="1:8">
      <c r="A40" s="7"/>
      <c r="B40" s="99"/>
      <c r="C40" s="99"/>
      <c r="D40" s="99"/>
      <c r="E40" s="99"/>
      <c r="F40" s="99"/>
      <c r="G40" s="99"/>
    </row>
    <row r="41" spans="1:8">
      <c r="A41" s="11" t="s">
        <v>255</v>
      </c>
      <c r="B41" s="79">
        <f t="shared" ref="B41:G41" si="6">B9+B10+B11+B12+B13+B14+B15+B16+B28++B34+B35+B37</f>
        <v>906986890</v>
      </c>
      <c r="C41" s="79">
        <f t="shared" si="6"/>
        <v>276326212.14999998</v>
      </c>
      <c r="D41" s="79">
        <f t="shared" si="6"/>
        <v>1183313102.1500001</v>
      </c>
      <c r="E41" s="79">
        <f t="shared" si="6"/>
        <v>1158126203.7400002</v>
      </c>
      <c r="F41" s="79">
        <f t="shared" si="6"/>
        <v>1158109803.7400002</v>
      </c>
      <c r="G41" s="79">
        <f t="shared" si="6"/>
        <v>251122913.74000007</v>
      </c>
    </row>
    <row r="42" spans="1:8">
      <c r="A42" s="11" t="s">
        <v>254</v>
      </c>
      <c r="B42" s="105"/>
      <c r="C42" s="105"/>
      <c r="D42" s="105"/>
      <c r="E42" s="105"/>
      <c r="F42" s="105"/>
      <c r="G42" s="79">
        <f>IF((F41-B41)&lt;0,0,(F41-B41))</f>
        <v>251122913.74000025</v>
      </c>
      <c r="H42" s="104"/>
    </row>
    <row r="43" spans="1:8">
      <c r="A43" s="7"/>
      <c r="B43" s="82"/>
      <c r="C43" s="82"/>
      <c r="D43" s="82"/>
      <c r="E43" s="82"/>
      <c r="F43" s="82"/>
      <c r="G43" s="82"/>
    </row>
    <row r="44" spans="1:8">
      <c r="A44" s="11" t="s">
        <v>253</v>
      </c>
      <c r="B44" s="82"/>
      <c r="C44" s="82"/>
      <c r="D44" s="82"/>
      <c r="E44" s="82"/>
      <c r="F44" s="82"/>
      <c r="G44" s="82"/>
    </row>
    <row r="45" spans="1:8">
      <c r="A45" s="70" t="s">
        <v>252</v>
      </c>
      <c r="B45" s="99">
        <f>SUM(B46:B53)</f>
        <v>248822157</v>
      </c>
      <c r="C45" s="99">
        <f>SUM(C46:C53)</f>
        <v>30113617.760000002</v>
      </c>
      <c r="D45" s="99">
        <f>SUM(D46:D53)</f>
        <v>278935774.75999999</v>
      </c>
      <c r="E45" s="99">
        <f>SUM(E46:E53)</f>
        <v>273578932</v>
      </c>
      <c r="F45" s="99">
        <f>SUM(F46:F53)</f>
        <v>273578932</v>
      </c>
      <c r="G45" s="99">
        <f t="shared" ref="G45:G63" si="7">F45-B45</f>
        <v>24756775</v>
      </c>
    </row>
    <row r="46" spans="1:8">
      <c r="A46" s="101" t="s">
        <v>251</v>
      </c>
      <c r="B46" s="99">
        <v>0</v>
      </c>
      <c r="C46" s="99">
        <v>0</v>
      </c>
      <c r="D46" s="99">
        <f t="shared" ref="D46:D49" si="8">B46+C46</f>
        <v>0</v>
      </c>
      <c r="E46" s="99">
        <v>0</v>
      </c>
      <c r="F46" s="99">
        <v>0</v>
      </c>
      <c r="G46" s="99">
        <f t="shared" si="7"/>
        <v>0</v>
      </c>
    </row>
    <row r="47" spans="1:8">
      <c r="A47" s="101" t="s">
        <v>250</v>
      </c>
      <c r="B47" s="99">
        <v>0</v>
      </c>
      <c r="C47" s="99">
        <v>0</v>
      </c>
      <c r="D47" s="99">
        <f t="shared" si="8"/>
        <v>0</v>
      </c>
      <c r="E47" s="99">
        <v>0</v>
      </c>
      <c r="F47" s="99">
        <v>0</v>
      </c>
      <c r="G47" s="99">
        <f t="shared" si="7"/>
        <v>0</v>
      </c>
    </row>
    <row r="48" spans="1:8">
      <c r="A48" s="101" t="s">
        <v>249</v>
      </c>
      <c r="B48" s="83">
        <v>124782950</v>
      </c>
      <c r="C48" s="83">
        <v>-2147521.29</v>
      </c>
      <c r="D48" s="99">
        <f t="shared" si="8"/>
        <v>122635428.70999999</v>
      </c>
      <c r="E48" s="83">
        <v>118263575</v>
      </c>
      <c r="F48" s="83">
        <v>118263575</v>
      </c>
      <c r="G48" s="99">
        <f t="shared" si="7"/>
        <v>-6519375</v>
      </c>
    </row>
    <row r="49" spans="1:7" ht="30">
      <c r="A49" s="101" t="s">
        <v>248</v>
      </c>
      <c r="B49" s="83">
        <v>124039207</v>
      </c>
      <c r="C49" s="83">
        <v>32261139.050000001</v>
      </c>
      <c r="D49" s="99">
        <f t="shared" si="8"/>
        <v>156300346.05000001</v>
      </c>
      <c r="E49" s="83">
        <v>155315357</v>
      </c>
      <c r="F49" s="83">
        <v>155315357</v>
      </c>
      <c r="G49" s="99">
        <f t="shared" si="7"/>
        <v>31276150</v>
      </c>
    </row>
    <row r="50" spans="1:7">
      <c r="A50" s="101" t="s">
        <v>247</v>
      </c>
      <c r="B50" s="99">
        <v>0</v>
      </c>
      <c r="C50" s="99">
        <v>0</v>
      </c>
      <c r="D50" s="99">
        <f t="shared" ref="D46:D53" si="9">B50+C50</f>
        <v>0</v>
      </c>
      <c r="E50" s="99">
        <v>0</v>
      </c>
      <c r="F50" s="99">
        <v>0</v>
      </c>
      <c r="G50" s="99">
        <f t="shared" si="7"/>
        <v>0</v>
      </c>
    </row>
    <row r="51" spans="1:7">
      <c r="A51" s="101" t="s">
        <v>246</v>
      </c>
      <c r="B51" s="99">
        <v>0</v>
      </c>
      <c r="C51" s="99">
        <v>0</v>
      </c>
      <c r="D51" s="99">
        <f t="shared" si="9"/>
        <v>0</v>
      </c>
      <c r="E51" s="99">
        <v>0</v>
      </c>
      <c r="F51" s="99">
        <v>0</v>
      </c>
      <c r="G51" s="99">
        <f t="shared" si="7"/>
        <v>0</v>
      </c>
    </row>
    <row r="52" spans="1:7" ht="30">
      <c r="A52" s="102" t="s">
        <v>245</v>
      </c>
      <c r="B52" s="99">
        <v>0</v>
      </c>
      <c r="C52" s="99">
        <v>0</v>
      </c>
      <c r="D52" s="99">
        <f t="shared" si="9"/>
        <v>0</v>
      </c>
      <c r="E52" s="99">
        <v>0</v>
      </c>
      <c r="F52" s="99">
        <v>0</v>
      </c>
      <c r="G52" s="99">
        <f t="shared" si="7"/>
        <v>0</v>
      </c>
    </row>
    <row r="53" spans="1:7">
      <c r="A53" s="103" t="s">
        <v>244</v>
      </c>
      <c r="B53" s="99">
        <v>0</v>
      </c>
      <c r="C53" s="99">
        <v>0</v>
      </c>
      <c r="D53" s="99">
        <f t="shared" si="9"/>
        <v>0</v>
      </c>
      <c r="E53" s="99">
        <v>0</v>
      </c>
      <c r="F53" s="99">
        <v>0</v>
      </c>
      <c r="G53" s="99">
        <f t="shared" si="7"/>
        <v>0</v>
      </c>
    </row>
    <row r="54" spans="1:7">
      <c r="A54" s="70" t="s">
        <v>243</v>
      </c>
      <c r="B54" s="99">
        <f>SUM(B55:B58)</f>
        <v>0</v>
      </c>
      <c r="C54" s="99">
        <f>SUM(C55:C58)</f>
        <v>850000</v>
      </c>
      <c r="D54" s="99">
        <f>SUM(D55:D58)</f>
        <v>850000</v>
      </c>
      <c r="E54" s="99">
        <f>SUM(E55:E58)</f>
        <v>850000</v>
      </c>
      <c r="F54" s="99">
        <f>SUM(F55:F58)</f>
        <v>850000</v>
      </c>
      <c r="G54" s="99">
        <f t="shared" si="7"/>
        <v>850000</v>
      </c>
    </row>
    <row r="55" spans="1:7">
      <c r="A55" s="102" t="s">
        <v>242</v>
      </c>
      <c r="B55" s="99">
        <v>0</v>
      </c>
      <c r="C55" s="99">
        <v>0</v>
      </c>
      <c r="D55" s="99">
        <f>B55+C55</f>
        <v>0</v>
      </c>
      <c r="E55" s="99">
        <v>0</v>
      </c>
      <c r="F55" s="99">
        <v>0</v>
      </c>
      <c r="G55" s="99">
        <f t="shared" si="7"/>
        <v>0</v>
      </c>
    </row>
    <row r="56" spans="1:7">
      <c r="A56" s="101" t="s">
        <v>241</v>
      </c>
      <c r="B56" s="99">
        <v>0</v>
      </c>
      <c r="C56" s="99">
        <v>0</v>
      </c>
      <c r="D56" s="99">
        <f>B56+C56</f>
        <v>0</v>
      </c>
      <c r="E56" s="99">
        <v>0</v>
      </c>
      <c r="F56" s="99">
        <v>0</v>
      </c>
      <c r="G56" s="99">
        <f t="shared" si="7"/>
        <v>0</v>
      </c>
    </row>
    <row r="57" spans="1:7">
      <c r="A57" s="101" t="s">
        <v>240</v>
      </c>
      <c r="B57" s="99">
        <v>0</v>
      </c>
      <c r="C57" s="99">
        <v>0</v>
      </c>
      <c r="D57" s="99">
        <f>B57+C57</f>
        <v>0</v>
      </c>
      <c r="E57" s="99">
        <v>0</v>
      </c>
      <c r="F57" s="99">
        <v>0</v>
      </c>
      <c r="G57" s="99">
        <f t="shared" si="7"/>
        <v>0</v>
      </c>
    </row>
    <row r="58" spans="1:7">
      <c r="A58" s="102" t="s">
        <v>239</v>
      </c>
      <c r="B58" s="83">
        <v>0</v>
      </c>
      <c r="C58" s="83">
        <v>850000</v>
      </c>
      <c r="D58" s="99">
        <f>B58+C58</f>
        <v>850000</v>
      </c>
      <c r="E58" s="83">
        <v>850000</v>
      </c>
      <c r="F58" s="83">
        <v>850000</v>
      </c>
      <c r="G58" s="99">
        <f t="shared" si="7"/>
        <v>850000</v>
      </c>
    </row>
    <row r="59" spans="1:7">
      <c r="A59" s="70" t="s">
        <v>238</v>
      </c>
      <c r="B59" s="99">
        <f>B60+B61</f>
        <v>0</v>
      </c>
      <c r="C59" s="99">
        <f>C60+C61</f>
        <v>0</v>
      </c>
      <c r="D59" s="99">
        <f>D60+D61</f>
        <v>0</v>
      </c>
      <c r="E59" s="99">
        <f>E60+E61</f>
        <v>0</v>
      </c>
      <c r="F59" s="99">
        <f>F60+F61</f>
        <v>0</v>
      </c>
      <c r="G59" s="99">
        <f t="shared" si="7"/>
        <v>0</v>
      </c>
    </row>
    <row r="60" spans="1:7">
      <c r="A60" s="101" t="s">
        <v>237</v>
      </c>
      <c r="B60" s="83">
        <v>0</v>
      </c>
      <c r="C60" s="83">
        <v>0</v>
      </c>
      <c r="D60" s="99">
        <f>B60+C60</f>
        <v>0</v>
      </c>
      <c r="E60" s="83">
        <v>0</v>
      </c>
      <c r="F60" s="83">
        <v>0</v>
      </c>
      <c r="G60" s="99">
        <f t="shared" si="7"/>
        <v>0</v>
      </c>
    </row>
    <row r="61" spans="1:7">
      <c r="A61" s="101" t="s">
        <v>236</v>
      </c>
      <c r="B61" s="83">
        <v>0</v>
      </c>
      <c r="C61" s="83">
        <v>0</v>
      </c>
      <c r="D61" s="99">
        <f>B61+C61</f>
        <v>0</v>
      </c>
      <c r="E61" s="83">
        <v>0</v>
      </c>
      <c r="F61" s="83">
        <v>0</v>
      </c>
      <c r="G61" s="99">
        <f t="shared" si="7"/>
        <v>0</v>
      </c>
    </row>
    <row r="62" spans="1:7">
      <c r="A62" s="70" t="s">
        <v>658</v>
      </c>
      <c r="B62" s="83">
        <v>0</v>
      </c>
      <c r="C62" s="83">
        <v>0</v>
      </c>
      <c r="D62" s="99">
        <f>B62+C62</f>
        <v>0</v>
      </c>
      <c r="E62" s="83">
        <v>0</v>
      </c>
      <c r="F62" s="83">
        <v>0</v>
      </c>
      <c r="G62" s="99">
        <f t="shared" si="7"/>
        <v>0</v>
      </c>
    </row>
    <row r="63" spans="1:7">
      <c r="A63" s="70" t="s">
        <v>235</v>
      </c>
      <c r="B63" s="83">
        <v>0</v>
      </c>
      <c r="C63" s="83">
        <v>0</v>
      </c>
      <c r="D63" s="99">
        <f>B63+C63</f>
        <v>0</v>
      </c>
      <c r="E63" s="83">
        <v>0</v>
      </c>
      <c r="F63" s="83">
        <v>0</v>
      </c>
      <c r="G63" s="99">
        <f t="shared" si="7"/>
        <v>0</v>
      </c>
    </row>
    <row r="64" spans="1:7">
      <c r="A64" s="7"/>
      <c r="B64" s="82"/>
      <c r="C64" s="82"/>
      <c r="D64" s="82"/>
      <c r="E64" s="82"/>
      <c r="F64" s="82"/>
      <c r="G64" s="82"/>
    </row>
    <row r="65" spans="1:7">
      <c r="A65" s="11" t="s">
        <v>234</v>
      </c>
      <c r="B65" s="79">
        <f>B45+B54+B59+B62+B63</f>
        <v>248822157</v>
      </c>
      <c r="C65" s="79">
        <f>C45+C54+C59+C62+C63</f>
        <v>30963617.760000002</v>
      </c>
      <c r="D65" s="79">
        <f>D45+D54+D59+D62+D63</f>
        <v>279785774.75999999</v>
      </c>
      <c r="E65" s="79">
        <f>E45+E54+E59+E62+E63</f>
        <v>274428932</v>
      </c>
      <c r="F65" s="79">
        <f>F45+F54+F59+F62+F63</f>
        <v>274428932</v>
      </c>
      <c r="G65" s="79">
        <f>F65-B65</f>
        <v>25606775</v>
      </c>
    </row>
    <row r="66" spans="1:7">
      <c r="A66" s="7"/>
      <c r="B66" s="82"/>
      <c r="C66" s="82"/>
      <c r="D66" s="82"/>
      <c r="E66" s="82"/>
      <c r="F66" s="82"/>
      <c r="G66" s="82"/>
    </row>
    <row r="67" spans="1:7">
      <c r="A67" s="11" t="s">
        <v>233</v>
      </c>
      <c r="B67" s="79">
        <f t="shared" ref="B67:G67" si="10">B68</f>
        <v>0</v>
      </c>
      <c r="C67" s="79">
        <f t="shared" si="10"/>
        <v>0</v>
      </c>
      <c r="D67" s="79">
        <f t="shared" si="10"/>
        <v>0</v>
      </c>
      <c r="E67" s="79">
        <f t="shared" si="10"/>
        <v>0</v>
      </c>
      <c r="F67" s="79">
        <f t="shared" si="10"/>
        <v>0</v>
      </c>
      <c r="G67" s="79">
        <f t="shared" si="10"/>
        <v>0</v>
      </c>
    </row>
    <row r="68" spans="1:7">
      <c r="A68" s="70" t="s">
        <v>232</v>
      </c>
      <c r="B68" s="83">
        <v>0</v>
      </c>
      <c r="C68" s="83">
        <v>0</v>
      </c>
      <c r="D68" s="99">
        <f>B68+C68</f>
        <v>0</v>
      </c>
      <c r="E68" s="83">
        <v>0</v>
      </c>
      <c r="F68" s="83">
        <v>0</v>
      </c>
      <c r="G68" s="99">
        <f>F68-B68</f>
        <v>0</v>
      </c>
    </row>
    <row r="69" spans="1:7">
      <c r="A69" s="7"/>
      <c r="B69" s="82"/>
      <c r="C69" s="82"/>
      <c r="D69" s="82"/>
      <c r="E69" s="82"/>
      <c r="F69" s="82"/>
      <c r="G69" s="82"/>
    </row>
    <row r="70" spans="1:7">
      <c r="A70" s="11" t="s">
        <v>231</v>
      </c>
      <c r="B70" s="79">
        <f t="shared" ref="B70:G70" si="11">B41+B65+B67</f>
        <v>1155809047</v>
      </c>
      <c r="C70" s="79">
        <f t="shared" si="11"/>
        <v>307289829.90999997</v>
      </c>
      <c r="D70" s="79">
        <f t="shared" si="11"/>
        <v>1463098876.9100001</v>
      </c>
      <c r="E70" s="79">
        <f t="shared" si="11"/>
        <v>1432555135.7400002</v>
      </c>
      <c r="F70" s="79">
        <f t="shared" si="11"/>
        <v>1432538735.7400002</v>
      </c>
      <c r="G70" s="79">
        <f t="shared" si="11"/>
        <v>276729688.74000007</v>
      </c>
    </row>
    <row r="71" spans="1:7">
      <c r="A71" s="7"/>
      <c r="B71" s="82"/>
      <c r="C71" s="82"/>
      <c r="D71" s="82"/>
      <c r="E71" s="82"/>
      <c r="F71" s="82"/>
      <c r="G71" s="82"/>
    </row>
    <row r="72" spans="1:7">
      <c r="A72" s="11" t="s">
        <v>230</v>
      </c>
      <c r="B72" s="82"/>
      <c r="C72" s="82"/>
      <c r="D72" s="82"/>
      <c r="E72" s="82"/>
      <c r="F72" s="82"/>
      <c r="G72" s="82"/>
    </row>
    <row r="73" spans="1:7" ht="30">
      <c r="A73" s="100" t="s">
        <v>229</v>
      </c>
      <c r="B73" s="83">
        <v>0</v>
      </c>
      <c r="C73" s="83">
        <v>0</v>
      </c>
      <c r="D73" s="99">
        <f>B73+C73</f>
        <v>0</v>
      </c>
      <c r="E73" s="83">
        <v>0</v>
      </c>
      <c r="F73" s="83">
        <v>0</v>
      </c>
      <c r="G73" s="99">
        <f>F73-B73</f>
        <v>0</v>
      </c>
    </row>
    <row r="74" spans="1:7" ht="30">
      <c r="A74" s="100" t="s">
        <v>228</v>
      </c>
      <c r="B74" s="83">
        <v>0</v>
      </c>
      <c r="C74" s="83">
        <v>0</v>
      </c>
      <c r="D74" s="99">
        <f>B74+C74</f>
        <v>0</v>
      </c>
      <c r="E74" s="83">
        <v>0</v>
      </c>
      <c r="F74" s="83">
        <v>0</v>
      </c>
      <c r="G74" s="99">
        <f>F74-B74</f>
        <v>0</v>
      </c>
    </row>
    <row r="75" spans="1:7">
      <c r="A75" s="66" t="s">
        <v>227</v>
      </c>
      <c r="B75" s="79">
        <f t="shared" ref="B75:G75" si="12">B73+B74</f>
        <v>0</v>
      </c>
      <c r="C75" s="79">
        <f t="shared" si="12"/>
        <v>0</v>
      </c>
      <c r="D75" s="79">
        <f t="shared" si="12"/>
        <v>0</v>
      </c>
      <c r="E75" s="79">
        <f t="shared" si="12"/>
        <v>0</v>
      </c>
      <c r="F75" s="79">
        <f t="shared" si="12"/>
        <v>0</v>
      </c>
      <c r="G75" s="79">
        <f t="shared" si="12"/>
        <v>0</v>
      </c>
    </row>
    <row r="76" spans="1:7">
      <c r="A76" s="53"/>
      <c r="B76" s="64"/>
      <c r="C76" s="64"/>
      <c r="D76" s="64"/>
      <c r="E76" s="64"/>
      <c r="F76" s="64"/>
      <c r="G76" s="64"/>
    </row>
    <row r="77" spans="1:7">
      <c r="B77" s="96"/>
      <c r="C77" s="96"/>
      <c r="D77" s="96"/>
      <c r="E77" s="96"/>
      <c r="F77" s="96"/>
      <c r="G77" s="96"/>
    </row>
    <row r="78" spans="1:7">
      <c r="A78" t="s">
        <v>226</v>
      </c>
      <c r="B78" s="98">
        <v>0</v>
      </c>
      <c r="C78" s="98">
        <v>0</v>
      </c>
      <c r="D78" s="98">
        <f>B78+C78</f>
        <v>0</v>
      </c>
      <c r="E78" s="98">
        <v>0</v>
      </c>
      <c r="F78" s="98">
        <v>0</v>
      </c>
      <c r="G78" s="97">
        <f>F78-B78</f>
        <v>0</v>
      </c>
    </row>
    <row r="79" spans="1:7">
      <c r="B79" s="96"/>
      <c r="C79" s="96"/>
      <c r="D79" s="96"/>
      <c r="E79" s="96"/>
      <c r="F79" s="96"/>
      <c r="G79" s="95"/>
    </row>
    <row r="80" spans="1:7">
      <c r="B80" s="94"/>
      <c r="C80" s="94"/>
      <c r="D80" s="94"/>
      <c r="E80" s="94"/>
      <c r="F80" s="94"/>
      <c r="G80" s="94"/>
    </row>
  </sheetData>
  <mergeCells count="8">
    <mergeCell ref="A6:A7"/>
    <mergeCell ref="G6:G7"/>
    <mergeCell ref="B6:F6"/>
    <mergeCell ref="A1:G1"/>
    <mergeCell ref="A2:G2"/>
    <mergeCell ref="A3:G3"/>
    <mergeCell ref="A4:G4"/>
    <mergeCell ref="A5:G5"/>
  </mergeCells>
  <pageMargins left="0.25" right="0.25" top="0.75" bottom="0.75" header="0.3" footer="0.3"/>
  <pageSetup scale="45" orientation="portrait" r:id="rId1"/>
  <ignoredErrors>
    <ignoredError sqref="B16:C16 E16:G16 D9:D15 D17:D27 G9:G15 G17:G27" unlockedFormula="1"/>
    <ignoredError sqref="G28:G40 D29:D34 G42:G44 D42:D44 D41 G41 E41:F41 B41:C41 G46:G53 D46:D53 D45 G45 E45:F45 B45:C45 G66 D66 D60:D65 G54:G65 E54:F65 B54:C65 G68:G69 D68:D69 D67 G67 E67:F67 B67:C67 G71:G74 D71:D74 D70 G70 E70:F70 B70:C70 G76:G78 D75 G75 E75:F75 B75:C75 B28:C28 E28:F28 E35:F35 D36 E37:F37 D38:D40 B35:C35 B37:C37" formulaRange="1" unlockedFormula="1"/>
    <ignoredError sqref="B76:F78 B29:C34 E29:F34 B42:C44 E42:F44 B46:C53 E46:F53 B66:C66 E66:F66 B68:C69 E68:F69 B71:C74 E71:F74 E36:F36 E38:F40 B36:C36 B38:C40" formulaRange="1"/>
    <ignoredError sqref="D28 D54:D59 D35 D37" formula="1" formulaRange="1" unlockedFormula="1"/>
    <ignoredError sqref="D16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B890BA-D2CA-46A7-9686-16D5BC2B438E}">
  <dimension ref="A1:H160"/>
  <sheetViews>
    <sheetView showGridLines="0" zoomScale="85" zoomScaleNormal="85" workbookViewId="0">
      <selection activeCell="A6" sqref="A6:G6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165" t="s">
        <v>501</v>
      </c>
      <c r="B1" s="164"/>
      <c r="C1" s="164"/>
      <c r="D1" s="164"/>
      <c r="E1" s="164"/>
      <c r="F1" s="164"/>
      <c r="G1" s="164"/>
    </row>
    <row r="2" spans="1:8">
      <c r="A2" s="161" t="s">
        <v>121</v>
      </c>
      <c r="B2" s="161"/>
      <c r="C2" s="161"/>
      <c r="D2" s="161"/>
      <c r="E2" s="161"/>
      <c r="F2" s="161"/>
      <c r="G2" s="161"/>
    </row>
    <row r="3" spans="1:8">
      <c r="A3" s="168" t="s">
        <v>500</v>
      </c>
      <c r="B3" s="168"/>
      <c r="C3" s="168"/>
      <c r="D3" s="168"/>
      <c r="E3" s="168"/>
      <c r="F3" s="168"/>
      <c r="G3" s="168"/>
    </row>
    <row r="4" spans="1:8">
      <c r="A4" s="168" t="s">
        <v>499</v>
      </c>
      <c r="B4" s="168"/>
      <c r="C4" s="168"/>
      <c r="D4" s="168"/>
      <c r="E4" s="168"/>
      <c r="F4" s="168"/>
      <c r="G4" s="168"/>
    </row>
    <row r="5" spans="1:8">
      <c r="A5" s="168" t="s">
        <v>664</v>
      </c>
      <c r="B5" s="168"/>
      <c r="C5" s="168"/>
      <c r="D5" s="168"/>
      <c r="E5" s="168"/>
      <c r="F5" s="168"/>
      <c r="G5" s="168"/>
    </row>
    <row r="6" spans="1:8">
      <c r="A6" s="162" t="s">
        <v>2</v>
      </c>
      <c r="B6" s="162"/>
      <c r="C6" s="162"/>
      <c r="D6" s="162"/>
      <c r="E6" s="162"/>
      <c r="F6" s="162"/>
      <c r="G6" s="162"/>
    </row>
    <row r="7" spans="1:8">
      <c r="A7" s="166" t="s">
        <v>4</v>
      </c>
      <c r="B7" s="166" t="s">
        <v>498</v>
      </c>
      <c r="C7" s="166"/>
      <c r="D7" s="166"/>
      <c r="E7" s="166"/>
      <c r="F7" s="166"/>
      <c r="G7" s="167" t="s">
        <v>497</v>
      </c>
    </row>
    <row r="8" spans="1:8" ht="30">
      <c r="A8" s="166"/>
      <c r="B8" s="36" t="s">
        <v>496</v>
      </c>
      <c r="C8" s="36" t="s">
        <v>495</v>
      </c>
      <c r="D8" s="36" t="s">
        <v>494</v>
      </c>
      <c r="E8" s="36" t="s">
        <v>195</v>
      </c>
      <c r="F8" s="36" t="s">
        <v>493</v>
      </c>
      <c r="G8" s="166"/>
    </row>
    <row r="9" spans="1:8">
      <c r="A9" s="125" t="s">
        <v>492</v>
      </c>
      <c r="B9" s="112">
        <f t="shared" ref="B9:G9" si="0">B10+B18+B189+B28+B38+B48+B58+B62+B71+B75</f>
        <v>906486890</v>
      </c>
      <c r="C9" s="112">
        <f t="shared" si="0"/>
        <v>502054041.15999997</v>
      </c>
      <c r="D9" s="112">
        <f t="shared" si="0"/>
        <v>1408540931.1600003</v>
      </c>
      <c r="E9" s="112">
        <f t="shared" si="0"/>
        <v>1355315074.73</v>
      </c>
      <c r="F9" s="112">
        <f t="shared" si="0"/>
        <v>1349389762.3</v>
      </c>
      <c r="G9" s="112">
        <f t="shared" si="0"/>
        <v>53225856.430000037</v>
      </c>
    </row>
    <row r="10" spans="1:8">
      <c r="A10" s="121" t="s">
        <v>429</v>
      </c>
      <c r="B10" s="117">
        <f t="shared" ref="B10:G10" si="1">SUM(B11:B17)</f>
        <v>207712513.22000003</v>
      </c>
      <c r="C10" s="117">
        <f t="shared" si="1"/>
        <v>2618583.1899999995</v>
      </c>
      <c r="D10" s="117">
        <f t="shared" si="1"/>
        <v>210331096.41000003</v>
      </c>
      <c r="E10" s="117">
        <f t="shared" si="1"/>
        <v>210331096.41000003</v>
      </c>
      <c r="F10" s="117">
        <f t="shared" si="1"/>
        <v>210331096.41000003</v>
      </c>
      <c r="G10" s="117">
        <f t="shared" si="1"/>
        <v>0</v>
      </c>
    </row>
    <row r="11" spans="1:8">
      <c r="A11" s="118" t="s">
        <v>428</v>
      </c>
      <c r="B11" s="120">
        <v>170832220.30000001</v>
      </c>
      <c r="C11" s="120">
        <v>-3133574.44</v>
      </c>
      <c r="D11" s="117">
        <f t="shared" ref="D11:D17" si="2">B11+C11</f>
        <v>167698645.86000001</v>
      </c>
      <c r="E11" s="120">
        <v>167698645.86000001</v>
      </c>
      <c r="F11" s="120">
        <v>167698645.86000001</v>
      </c>
      <c r="G11" s="117">
        <f t="shared" ref="G11:G17" si="3">D11-E11</f>
        <v>0</v>
      </c>
      <c r="H11" s="116" t="s">
        <v>491</v>
      </c>
    </row>
    <row r="12" spans="1:8">
      <c r="A12" s="118" t="s">
        <v>426</v>
      </c>
      <c r="B12" s="117">
        <v>0</v>
      </c>
      <c r="C12" s="117">
        <v>0</v>
      </c>
      <c r="D12" s="117">
        <f t="shared" si="2"/>
        <v>0</v>
      </c>
      <c r="E12" s="117">
        <v>0</v>
      </c>
      <c r="F12" s="117">
        <v>0</v>
      </c>
      <c r="G12" s="117">
        <f t="shared" si="3"/>
        <v>0</v>
      </c>
      <c r="H12" s="116" t="s">
        <v>490</v>
      </c>
    </row>
    <row r="13" spans="1:8">
      <c r="A13" s="118" t="s">
        <v>424</v>
      </c>
      <c r="B13" s="120">
        <v>21756985.609999999</v>
      </c>
      <c r="C13" s="120">
        <v>-3114940.7</v>
      </c>
      <c r="D13" s="117">
        <f t="shared" si="2"/>
        <v>18642044.91</v>
      </c>
      <c r="E13" s="120">
        <v>18642044.91</v>
      </c>
      <c r="F13" s="120">
        <v>18642044.91</v>
      </c>
      <c r="G13" s="117">
        <f t="shared" si="3"/>
        <v>0</v>
      </c>
      <c r="H13" s="116" t="s">
        <v>489</v>
      </c>
    </row>
    <row r="14" spans="1:8">
      <c r="A14" s="118" t="s">
        <v>422</v>
      </c>
      <c r="B14" s="120">
        <v>1628825</v>
      </c>
      <c r="C14" s="120">
        <v>-1628825</v>
      </c>
      <c r="D14" s="117">
        <f t="shared" si="2"/>
        <v>0</v>
      </c>
      <c r="E14" s="120">
        <v>0</v>
      </c>
      <c r="F14" s="120">
        <v>0</v>
      </c>
      <c r="G14" s="117">
        <f t="shared" si="3"/>
        <v>0</v>
      </c>
      <c r="H14" s="116" t="s">
        <v>488</v>
      </c>
    </row>
    <row r="15" spans="1:8">
      <c r="A15" s="118" t="s">
        <v>420</v>
      </c>
      <c r="B15" s="120">
        <v>13494482.310000001</v>
      </c>
      <c r="C15" s="120">
        <v>10495923.33</v>
      </c>
      <c r="D15" s="117">
        <f t="shared" si="2"/>
        <v>23990405.640000001</v>
      </c>
      <c r="E15" s="120">
        <v>23990405.640000001</v>
      </c>
      <c r="F15" s="120">
        <v>23990405.640000001</v>
      </c>
      <c r="G15" s="117">
        <f t="shared" si="3"/>
        <v>0</v>
      </c>
      <c r="H15" s="116" t="s">
        <v>487</v>
      </c>
    </row>
    <row r="16" spans="1:8">
      <c r="A16" s="118" t="s">
        <v>418</v>
      </c>
      <c r="B16" s="117">
        <v>0</v>
      </c>
      <c r="C16" s="117">
        <v>0</v>
      </c>
      <c r="D16" s="117">
        <f t="shared" si="2"/>
        <v>0</v>
      </c>
      <c r="E16" s="117">
        <v>0</v>
      </c>
      <c r="F16" s="117">
        <v>0</v>
      </c>
      <c r="G16" s="117">
        <f t="shared" si="3"/>
        <v>0</v>
      </c>
      <c r="H16" s="116" t="s">
        <v>486</v>
      </c>
    </row>
    <row r="17" spans="1:8">
      <c r="A17" s="118" t="s">
        <v>416</v>
      </c>
      <c r="B17" s="117">
        <v>0</v>
      </c>
      <c r="C17" s="117">
        <v>0</v>
      </c>
      <c r="D17" s="117">
        <f t="shared" si="2"/>
        <v>0</v>
      </c>
      <c r="E17" s="117">
        <v>0</v>
      </c>
      <c r="F17" s="117">
        <v>0</v>
      </c>
      <c r="G17" s="117">
        <f t="shared" si="3"/>
        <v>0</v>
      </c>
      <c r="H17" s="116" t="s">
        <v>485</v>
      </c>
    </row>
    <row r="18" spans="1:8">
      <c r="A18" s="121" t="s">
        <v>414</v>
      </c>
      <c r="B18" s="117">
        <f t="shared" ref="B18:G18" si="4">SUM(B19:B27)</f>
        <v>65749206.279999994</v>
      </c>
      <c r="C18" s="117">
        <f t="shared" si="4"/>
        <v>138676851.13</v>
      </c>
      <c r="D18" s="117">
        <f t="shared" si="4"/>
        <v>204426057.41000003</v>
      </c>
      <c r="E18" s="117">
        <f t="shared" si="4"/>
        <v>200785633.51999998</v>
      </c>
      <c r="F18" s="117">
        <f t="shared" si="4"/>
        <v>199735993.34999996</v>
      </c>
      <c r="G18" s="117">
        <f t="shared" si="4"/>
        <v>3640423.8900000183</v>
      </c>
    </row>
    <row r="19" spans="1:8">
      <c r="A19" s="118" t="s">
        <v>413</v>
      </c>
      <c r="B19" s="120">
        <v>7593189.4800000004</v>
      </c>
      <c r="C19" s="120">
        <v>1997885.39</v>
      </c>
      <c r="D19" s="117">
        <f t="shared" ref="D19:D27" si="5">B19+C19</f>
        <v>9591074.870000001</v>
      </c>
      <c r="E19" s="120">
        <v>9602820.5</v>
      </c>
      <c r="F19" s="120">
        <v>9348750.5700000003</v>
      </c>
      <c r="G19" s="117">
        <f t="shared" ref="G19:G27" si="6">D19-E19</f>
        <v>-11745.629999998957</v>
      </c>
      <c r="H19" s="116" t="s">
        <v>484</v>
      </c>
    </row>
    <row r="20" spans="1:8">
      <c r="A20" s="118" t="s">
        <v>411</v>
      </c>
      <c r="B20" s="120">
        <v>3726991.12</v>
      </c>
      <c r="C20" s="120">
        <v>1049611.8500000001</v>
      </c>
      <c r="D20" s="117">
        <f t="shared" si="5"/>
        <v>4776602.9700000007</v>
      </c>
      <c r="E20" s="120">
        <v>4786002.9800000004</v>
      </c>
      <c r="F20" s="120">
        <v>4347743.3</v>
      </c>
      <c r="G20" s="117">
        <f t="shared" si="6"/>
        <v>-9400.0099999997765</v>
      </c>
      <c r="H20" s="116" t="s">
        <v>483</v>
      </c>
    </row>
    <row r="21" spans="1:8">
      <c r="A21" s="118" t="s">
        <v>409</v>
      </c>
      <c r="B21" s="120">
        <v>3000</v>
      </c>
      <c r="C21" s="120">
        <v>-1734.16</v>
      </c>
      <c r="D21" s="117">
        <f t="shared" si="5"/>
        <v>1265.8399999999999</v>
      </c>
      <c r="E21" s="120">
        <v>1265.8399999999999</v>
      </c>
      <c r="F21" s="120">
        <v>1265.8399999999999</v>
      </c>
      <c r="G21" s="117">
        <f t="shared" si="6"/>
        <v>0</v>
      </c>
      <c r="H21" s="116" t="s">
        <v>482</v>
      </c>
    </row>
    <row r="22" spans="1:8">
      <c r="A22" s="118" t="s">
        <v>407</v>
      </c>
      <c r="B22" s="120">
        <v>14067254.4</v>
      </c>
      <c r="C22" s="120">
        <v>67236251.420000002</v>
      </c>
      <c r="D22" s="117">
        <f t="shared" si="5"/>
        <v>81303505.820000008</v>
      </c>
      <c r="E22" s="120">
        <v>79727765.739999995</v>
      </c>
      <c r="F22" s="120">
        <v>79529470.140000001</v>
      </c>
      <c r="G22" s="117">
        <f t="shared" si="6"/>
        <v>1575740.0800000131</v>
      </c>
      <c r="H22" s="116" t="s">
        <v>481</v>
      </c>
    </row>
    <row r="23" spans="1:8">
      <c r="A23" s="118" t="s">
        <v>405</v>
      </c>
      <c r="B23" s="120">
        <v>11751990</v>
      </c>
      <c r="C23" s="120">
        <v>44503891.850000001</v>
      </c>
      <c r="D23" s="117">
        <f t="shared" si="5"/>
        <v>56255881.850000001</v>
      </c>
      <c r="E23" s="120">
        <v>54240239.450000003</v>
      </c>
      <c r="F23" s="120">
        <v>54234057.409999996</v>
      </c>
      <c r="G23" s="117">
        <f t="shared" si="6"/>
        <v>2015642.3999999985</v>
      </c>
      <c r="H23" s="116" t="s">
        <v>480</v>
      </c>
    </row>
    <row r="24" spans="1:8">
      <c r="A24" s="118" t="s">
        <v>403</v>
      </c>
      <c r="B24" s="120">
        <v>13055180</v>
      </c>
      <c r="C24" s="120">
        <v>29955721.34</v>
      </c>
      <c r="D24" s="117">
        <f t="shared" si="5"/>
        <v>43010901.340000004</v>
      </c>
      <c r="E24" s="120">
        <v>43026158.289999999</v>
      </c>
      <c r="F24" s="120">
        <v>42970747.289999999</v>
      </c>
      <c r="G24" s="117">
        <f t="shared" si="6"/>
        <v>-15256.94999999553</v>
      </c>
      <c r="H24" s="116" t="s">
        <v>479</v>
      </c>
    </row>
    <row r="25" spans="1:8">
      <c r="A25" s="118" t="s">
        <v>401</v>
      </c>
      <c r="B25" s="120">
        <v>9106094.8000000007</v>
      </c>
      <c r="C25" s="120">
        <v>-2366080.61</v>
      </c>
      <c r="D25" s="117">
        <f t="shared" si="5"/>
        <v>6740014.1900000013</v>
      </c>
      <c r="E25" s="120">
        <v>6726419.1900000004</v>
      </c>
      <c r="F25" s="120">
        <v>6665658.3899999997</v>
      </c>
      <c r="G25" s="117">
        <f t="shared" si="6"/>
        <v>13595.000000000931</v>
      </c>
      <c r="H25" s="116" t="s">
        <v>478</v>
      </c>
    </row>
    <row r="26" spans="1:8">
      <c r="A26" s="118" t="s">
        <v>399</v>
      </c>
      <c r="B26" s="120">
        <v>3565000</v>
      </c>
      <c r="C26" s="120">
        <v>-3548025.63</v>
      </c>
      <c r="D26" s="117">
        <f t="shared" si="5"/>
        <v>16974.370000000112</v>
      </c>
      <c r="E26" s="120">
        <v>16974.37</v>
      </c>
      <c r="F26" s="120">
        <v>16974.37</v>
      </c>
      <c r="G26" s="117">
        <f t="shared" si="6"/>
        <v>1.127773430198431E-10</v>
      </c>
      <c r="H26" s="116" t="s">
        <v>477</v>
      </c>
    </row>
    <row r="27" spans="1:8">
      <c r="A27" s="118" t="s">
        <v>397</v>
      </c>
      <c r="B27" s="120">
        <v>2880506.48</v>
      </c>
      <c r="C27" s="120">
        <v>-150670.32</v>
      </c>
      <c r="D27" s="117">
        <f t="shared" si="5"/>
        <v>2729836.16</v>
      </c>
      <c r="E27" s="120">
        <v>2657987.16</v>
      </c>
      <c r="F27" s="120">
        <v>2621326.04</v>
      </c>
      <c r="G27" s="117">
        <f t="shared" si="6"/>
        <v>71849</v>
      </c>
      <c r="H27" s="116" t="s">
        <v>476</v>
      </c>
    </row>
    <row r="28" spans="1:8">
      <c r="A28" s="121" t="s">
        <v>395</v>
      </c>
      <c r="B28" s="117">
        <f t="shared" ref="B28:G28" si="7">SUM(B29:B37)</f>
        <v>335430783.89999998</v>
      </c>
      <c r="C28" s="117">
        <f t="shared" si="7"/>
        <v>252738656.09999999</v>
      </c>
      <c r="D28" s="117">
        <f t="shared" si="7"/>
        <v>588169440</v>
      </c>
      <c r="E28" s="117">
        <f t="shared" si="7"/>
        <v>590345809.73000002</v>
      </c>
      <c r="F28" s="117">
        <f t="shared" si="7"/>
        <v>586073808.96999991</v>
      </c>
      <c r="G28" s="117">
        <f t="shared" si="7"/>
        <v>-2176369.7299999893</v>
      </c>
    </row>
    <row r="29" spans="1:8">
      <c r="A29" s="118" t="s">
        <v>394</v>
      </c>
      <c r="B29" s="120">
        <v>31515500</v>
      </c>
      <c r="C29" s="120">
        <v>3394597.58</v>
      </c>
      <c r="D29" s="117">
        <f t="shared" ref="D29:D37" si="8">B29+C29</f>
        <v>34910097.579999998</v>
      </c>
      <c r="E29" s="120">
        <v>34911661.609999999</v>
      </c>
      <c r="F29" s="120">
        <v>34910597.890000001</v>
      </c>
      <c r="G29" s="117">
        <f t="shared" ref="G29:G37" si="9">D29-E29</f>
        <v>-1564.0300000011921</v>
      </c>
      <c r="H29" s="116" t="s">
        <v>475</v>
      </c>
    </row>
    <row r="30" spans="1:8">
      <c r="A30" s="118" t="s">
        <v>392</v>
      </c>
      <c r="B30" s="120">
        <v>43739000</v>
      </c>
      <c r="C30" s="120">
        <v>-5861150.4000000004</v>
      </c>
      <c r="D30" s="117">
        <f t="shared" si="8"/>
        <v>37877849.600000001</v>
      </c>
      <c r="E30" s="120">
        <v>37877849.600000001</v>
      </c>
      <c r="F30" s="120">
        <v>37763471.219999999</v>
      </c>
      <c r="G30" s="117">
        <f t="shared" si="9"/>
        <v>0</v>
      </c>
      <c r="H30" s="116" t="s">
        <v>474</v>
      </c>
    </row>
    <row r="31" spans="1:8">
      <c r="A31" s="118" t="s">
        <v>390</v>
      </c>
      <c r="B31" s="120">
        <v>104711700.14</v>
      </c>
      <c r="C31" s="120">
        <v>90744609.450000003</v>
      </c>
      <c r="D31" s="117">
        <f t="shared" si="8"/>
        <v>195456309.59</v>
      </c>
      <c r="E31" s="120">
        <v>197454289.65000001</v>
      </c>
      <c r="F31" s="120">
        <v>195567978.78</v>
      </c>
      <c r="G31" s="117">
        <f t="shared" si="9"/>
        <v>-1997980.0600000024</v>
      </c>
      <c r="H31" s="116" t="s">
        <v>473</v>
      </c>
    </row>
    <row r="32" spans="1:8">
      <c r="A32" s="118" t="s">
        <v>388</v>
      </c>
      <c r="B32" s="120">
        <v>5977565.0999999996</v>
      </c>
      <c r="C32" s="120">
        <v>1818013.6</v>
      </c>
      <c r="D32" s="117">
        <f t="shared" si="8"/>
        <v>7795578.6999999993</v>
      </c>
      <c r="E32" s="120">
        <v>7795578.7000000002</v>
      </c>
      <c r="F32" s="120">
        <v>7795578.7000000002</v>
      </c>
      <c r="G32" s="117">
        <f t="shared" si="9"/>
        <v>0</v>
      </c>
      <c r="H32" s="116" t="s">
        <v>472</v>
      </c>
    </row>
    <row r="33" spans="1:8">
      <c r="A33" s="118" t="s">
        <v>386</v>
      </c>
      <c r="B33" s="120">
        <v>77922017.430000007</v>
      </c>
      <c r="C33" s="120">
        <v>29843173.399999999</v>
      </c>
      <c r="D33" s="117">
        <f t="shared" si="8"/>
        <v>107765190.83000001</v>
      </c>
      <c r="E33" s="120">
        <v>107780824.47</v>
      </c>
      <c r="F33" s="120">
        <v>106238317.8</v>
      </c>
      <c r="G33" s="117">
        <f t="shared" si="9"/>
        <v>-15633.639999985695</v>
      </c>
      <c r="H33" s="116" t="s">
        <v>471</v>
      </c>
    </row>
    <row r="34" spans="1:8">
      <c r="A34" s="118" t="s">
        <v>384</v>
      </c>
      <c r="B34" s="120">
        <v>17444492</v>
      </c>
      <c r="C34" s="120">
        <v>21773362.539999999</v>
      </c>
      <c r="D34" s="117">
        <f t="shared" si="8"/>
        <v>39217854.539999999</v>
      </c>
      <c r="E34" s="120">
        <v>39217854.539999999</v>
      </c>
      <c r="F34" s="120">
        <v>38967682.380000003</v>
      </c>
      <c r="G34" s="117">
        <f t="shared" si="9"/>
        <v>0</v>
      </c>
      <c r="H34" s="116" t="s">
        <v>470</v>
      </c>
    </row>
    <row r="35" spans="1:8">
      <c r="A35" s="118" t="s">
        <v>382</v>
      </c>
      <c r="B35" s="120">
        <v>1458191.23</v>
      </c>
      <c r="C35" s="120">
        <v>438087.28</v>
      </c>
      <c r="D35" s="117">
        <f t="shared" si="8"/>
        <v>1896278.51</v>
      </c>
      <c r="E35" s="120">
        <v>1896278.51</v>
      </c>
      <c r="F35" s="120">
        <v>1890326.65</v>
      </c>
      <c r="G35" s="117">
        <f t="shared" si="9"/>
        <v>0</v>
      </c>
      <c r="H35" s="116" t="s">
        <v>469</v>
      </c>
    </row>
    <row r="36" spans="1:8">
      <c r="A36" s="118" t="s">
        <v>380</v>
      </c>
      <c r="B36" s="120">
        <v>50612318</v>
      </c>
      <c r="C36" s="120">
        <v>97914378.609999999</v>
      </c>
      <c r="D36" s="117">
        <f t="shared" si="8"/>
        <v>148526696.61000001</v>
      </c>
      <c r="E36" s="120">
        <v>148526696.61000001</v>
      </c>
      <c r="F36" s="120">
        <v>148079971.50999999</v>
      </c>
      <c r="G36" s="117">
        <f t="shared" si="9"/>
        <v>0</v>
      </c>
      <c r="H36" s="116" t="s">
        <v>468</v>
      </c>
    </row>
    <row r="37" spans="1:8">
      <c r="A37" s="118" t="s">
        <v>378</v>
      </c>
      <c r="B37" s="120">
        <v>2050000</v>
      </c>
      <c r="C37" s="120">
        <v>12673584.039999999</v>
      </c>
      <c r="D37" s="117">
        <f t="shared" si="8"/>
        <v>14723584.039999999</v>
      </c>
      <c r="E37" s="120">
        <v>14884776.039999999</v>
      </c>
      <c r="F37" s="120">
        <v>14859884.039999999</v>
      </c>
      <c r="G37" s="117">
        <f t="shared" si="9"/>
        <v>-161192</v>
      </c>
      <c r="H37" s="116" t="s">
        <v>467</v>
      </c>
    </row>
    <row r="38" spans="1:8">
      <c r="A38" s="121" t="s">
        <v>376</v>
      </c>
      <c r="B38" s="117">
        <f t="shared" ref="B38:G38" si="10">SUM(B39:B47)</f>
        <v>178535536.59999999</v>
      </c>
      <c r="C38" s="117">
        <f t="shared" si="10"/>
        <v>38300050.990000002</v>
      </c>
      <c r="D38" s="117">
        <f t="shared" si="10"/>
        <v>216835587.59</v>
      </c>
      <c r="E38" s="117">
        <f t="shared" si="10"/>
        <v>216835587.59</v>
      </c>
      <c r="F38" s="117">
        <f t="shared" si="10"/>
        <v>216702723.59999999</v>
      </c>
      <c r="G38" s="117">
        <f t="shared" si="10"/>
        <v>0</v>
      </c>
    </row>
    <row r="39" spans="1:8">
      <c r="A39" s="118" t="s">
        <v>375</v>
      </c>
      <c r="B39" s="120">
        <v>149759936</v>
      </c>
      <c r="C39" s="120">
        <v>-74837101.010000005</v>
      </c>
      <c r="D39" s="117">
        <f t="shared" ref="D39:D47" si="11">B39+C39</f>
        <v>74922834.989999995</v>
      </c>
      <c r="E39" s="120">
        <v>74922834.989999995</v>
      </c>
      <c r="F39" s="120">
        <v>74922834.989999995</v>
      </c>
      <c r="G39" s="117">
        <f t="shared" ref="G39:G47" si="12">D39-E39</f>
        <v>0</v>
      </c>
      <c r="H39" s="116" t="s">
        <v>466</v>
      </c>
    </row>
    <row r="40" spans="1:8">
      <c r="A40" s="118" t="s">
        <v>373</v>
      </c>
      <c r="B40" s="117">
        <v>0</v>
      </c>
      <c r="C40" s="117">
        <v>0</v>
      </c>
      <c r="D40" s="117">
        <f t="shared" si="11"/>
        <v>0</v>
      </c>
      <c r="E40" s="117">
        <v>0</v>
      </c>
      <c r="F40" s="117">
        <v>0</v>
      </c>
      <c r="G40" s="117">
        <f t="shared" si="12"/>
        <v>0</v>
      </c>
      <c r="H40" s="116" t="s">
        <v>465</v>
      </c>
    </row>
    <row r="41" spans="1:8">
      <c r="A41" s="118" t="s">
        <v>371</v>
      </c>
      <c r="B41" s="117">
        <v>0</v>
      </c>
      <c r="C41" s="117">
        <v>0</v>
      </c>
      <c r="D41" s="117">
        <f t="shared" si="11"/>
        <v>0</v>
      </c>
      <c r="E41" s="117">
        <v>0</v>
      </c>
      <c r="F41" s="117">
        <v>0</v>
      </c>
      <c r="G41" s="117">
        <f t="shared" si="12"/>
        <v>0</v>
      </c>
      <c r="H41" s="116" t="s">
        <v>464</v>
      </c>
    </row>
    <row r="42" spans="1:8">
      <c r="A42" s="118" t="s">
        <v>369</v>
      </c>
      <c r="B42" s="120">
        <v>13830626</v>
      </c>
      <c r="C42" s="120">
        <v>111850832.98</v>
      </c>
      <c r="D42" s="117">
        <f t="shared" si="11"/>
        <v>125681458.98</v>
      </c>
      <c r="E42" s="120">
        <v>125681458.98</v>
      </c>
      <c r="F42" s="120">
        <v>125548594.98999999</v>
      </c>
      <c r="G42" s="117">
        <f t="shared" si="12"/>
        <v>0</v>
      </c>
      <c r="H42" s="116" t="s">
        <v>463</v>
      </c>
    </row>
    <row r="43" spans="1:8">
      <c r="A43" s="118" t="s">
        <v>367</v>
      </c>
      <c r="B43" s="120">
        <v>14944974.6</v>
      </c>
      <c r="C43" s="120">
        <v>1286319.02</v>
      </c>
      <c r="D43" s="117">
        <f t="shared" si="11"/>
        <v>16231293.619999999</v>
      </c>
      <c r="E43" s="120">
        <v>16231293.619999999</v>
      </c>
      <c r="F43" s="120">
        <v>16231293.619999999</v>
      </c>
      <c r="G43" s="117">
        <f t="shared" si="12"/>
        <v>0</v>
      </c>
      <c r="H43" s="116" t="s">
        <v>462</v>
      </c>
    </row>
    <row r="44" spans="1:8">
      <c r="A44" s="118" t="s">
        <v>365</v>
      </c>
      <c r="B44" s="117">
        <v>0</v>
      </c>
      <c r="C44" s="117">
        <v>0</v>
      </c>
      <c r="D44" s="117">
        <f t="shared" si="11"/>
        <v>0</v>
      </c>
      <c r="E44" s="117">
        <v>0</v>
      </c>
      <c r="F44" s="117">
        <v>0</v>
      </c>
      <c r="G44" s="117">
        <f t="shared" si="12"/>
        <v>0</v>
      </c>
      <c r="H44" s="116" t="s">
        <v>461</v>
      </c>
    </row>
    <row r="45" spans="1:8">
      <c r="A45" s="118" t="s">
        <v>363</v>
      </c>
      <c r="B45" s="117">
        <v>0</v>
      </c>
      <c r="C45" s="117">
        <v>0</v>
      </c>
      <c r="D45" s="117">
        <f t="shared" si="11"/>
        <v>0</v>
      </c>
      <c r="E45" s="117">
        <v>0</v>
      </c>
      <c r="F45" s="117">
        <v>0</v>
      </c>
      <c r="G45" s="117">
        <f t="shared" si="12"/>
        <v>0</v>
      </c>
      <c r="H45" s="122"/>
    </row>
    <row r="46" spans="1:8">
      <c r="A46" s="118" t="s">
        <v>362</v>
      </c>
      <c r="B46" s="117">
        <v>0</v>
      </c>
      <c r="C46" s="117">
        <v>0</v>
      </c>
      <c r="D46" s="117">
        <f t="shared" si="11"/>
        <v>0</v>
      </c>
      <c r="E46" s="117">
        <v>0</v>
      </c>
      <c r="F46" s="117">
        <v>0</v>
      </c>
      <c r="G46" s="117">
        <f t="shared" si="12"/>
        <v>0</v>
      </c>
      <c r="H46" s="122"/>
    </row>
    <row r="47" spans="1:8">
      <c r="A47" s="118" t="s">
        <v>361</v>
      </c>
      <c r="B47" s="117">
        <v>0</v>
      </c>
      <c r="C47" s="117">
        <v>0</v>
      </c>
      <c r="D47" s="117">
        <f t="shared" si="11"/>
        <v>0</v>
      </c>
      <c r="E47" s="117">
        <v>0</v>
      </c>
      <c r="F47" s="117">
        <v>0</v>
      </c>
      <c r="G47" s="117">
        <f t="shared" si="12"/>
        <v>0</v>
      </c>
      <c r="H47" s="116" t="s">
        <v>460</v>
      </c>
    </row>
    <row r="48" spans="1:8">
      <c r="A48" s="121" t="s">
        <v>359</v>
      </c>
      <c r="B48" s="117">
        <f t="shared" ref="B48:G48" si="13">SUM(B49:B57)</f>
        <v>11037000</v>
      </c>
      <c r="C48" s="117">
        <f t="shared" si="13"/>
        <v>31469418.440000001</v>
      </c>
      <c r="D48" s="117">
        <f t="shared" si="13"/>
        <v>42506418.439999998</v>
      </c>
      <c r="E48" s="117">
        <f t="shared" si="13"/>
        <v>42387768.439999998</v>
      </c>
      <c r="F48" s="117">
        <f t="shared" si="13"/>
        <v>42367368.439999998</v>
      </c>
      <c r="G48" s="117">
        <f t="shared" si="13"/>
        <v>118650</v>
      </c>
    </row>
    <row r="49" spans="1:8">
      <c r="A49" s="118" t="s">
        <v>358</v>
      </c>
      <c r="B49" s="120">
        <v>4200000</v>
      </c>
      <c r="C49" s="120">
        <v>3885146.21</v>
      </c>
      <c r="D49" s="117">
        <f t="shared" ref="D49:D57" si="14">B49+C49</f>
        <v>8085146.21</v>
      </c>
      <c r="E49" s="120">
        <v>8085146.21</v>
      </c>
      <c r="F49" s="120">
        <v>8064746.21</v>
      </c>
      <c r="G49" s="117">
        <f t="shared" ref="G49:G57" si="15">D49-E49</f>
        <v>0</v>
      </c>
      <c r="H49" s="116" t="s">
        <v>459</v>
      </c>
    </row>
    <row r="50" spans="1:8">
      <c r="A50" s="118" t="s">
        <v>356</v>
      </c>
      <c r="B50" s="120">
        <v>0</v>
      </c>
      <c r="C50" s="120">
        <v>1649474.09</v>
      </c>
      <c r="D50" s="117">
        <f t="shared" si="14"/>
        <v>1649474.09</v>
      </c>
      <c r="E50" s="120">
        <v>1649474.09</v>
      </c>
      <c r="F50" s="120">
        <v>1649474.09</v>
      </c>
      <c r="G50" s="117">
        <f t="shared" si="15"/>
        <v>0</v>
      </c>
      <c r="H50" s="116" t="s">
        <v>458</v>
      </c>
    </row>
    <row r="51" spans="1:8">
      <c r="A51" s="118" t="s">
        <v>354</v>
      </c>
      <c r="B51" s="117">
        <v>0</v>
      </c>
      <c r="C51" s="117">
        <v>0</v>
      </c>
      <c r="D51" s="117">
        <f t="shared" si="14"/>
        <v>0</v>
      </c>
      <c r="E51" s="117">
        <v>0</v>
      </c>
      <c r="F51" s="117">
        <v>0</v>
      </c>
      <c r="G51" s="117">
        <f t="shared" si="15"/>
        <v>0</v>
      </c>
      <c r="H51" s="116" t="s">
        <v>457</v>
      </c>
    </row>
    <row r="52" spans="1:8">
      <c r="A52" s="118" t="s">
        <v>352</v>
      </c>
      <c r="B52" s="120">
        <v>0</v>
      </c>
      <c r="C52" s="120">
        <v>21773515.850000001</v>
      </c>
      <c r="D52" s="117">
        <f t="shared" si="14"/>
        <v>21773515.850000001</v>
      </c>
      <c r="E52" s="120">
        <v>21773515.850000001</v>
      </c>
      <c r="F52" s="120">
        <v>21773515.850000001</v>
      </c>
      <c r="G52" s="117">
        <f t="shared" si="15"/>
        <v>0</v>
      </c>
      <c r="H52" s="116" t="s">
        <v>456</v>
      </c>
    </row>
    <row r="53" spans="1:8">
      <c r="A53" s="118" t="s">
        <v>350</v>
      </c>
      <c r="B53" s="120">
        <v>3200000</v>
      </c>
      <c r="C53" s="120">
        <v>-3200000</v>
      </c>
      <c r="D53" s="117">
        <f t="shared" si="14"/>
        <v>0</v>
      </c>
      <c r="E53" s="120">
        <v>0</v>
      </c>
      <c r="F53" s="120">
        <v>0</v>
      </c>
      <c r="G53" s="117">
        <f t="shared" si="15"/>
        <v>0</v>
      </c>
      <c r="H53" s="116" t="s">
        <v>455</v>
      </c>
    </row>
    <row r="54" spans="1:8">
      <c r="A54" s="118" t="s">
        <v>348</v>
      </c>
      <c r="B54" s="120">
        <v>3637000</v>
      </c>
      <c r="C54" s="120">
        <v>7152482.29</v>
      </c>
      <c r="D54" s="117">
        <f t="shared" si="14"/>
        <v>10789482.289999999</v>
      </c>
      <c r="E54" s="120">
        <v>10670832.289999999</v>
      </c>
      <c r="F54" s="120">
        <v>10670832.289999999</v>
      </c>
      <c r="G54" s="117">
        <f t="shared" si="15"/>
        <v>118650</v>
      </c>
      <c r="H54" s="116" t="s">
        <v>454</v>
      </c>
    </row>
    <row r="55" spans="1:8">
      <c r="A55" s="118" t="s">
        <v>346</v>
      </c>
      <c r="B55" s="120">
        <v>0</v>
      </c>
      <c r="C55" s="120">
        <v>208800</v>
      </c>
      <c r="D55" s="117">
        <f t="shared" si="14"/>
        <v>208800</v>
      </c>
      <c r="E55" s="120">
        <v>208800</v>
      </c>
      <c r="F55" s="120">
        <v>208800</v>
      </c>
      <c r="G55" s="117">
        <f t="shared" si="15"/>
        <v>0</v>
      </c>
      <c r="H55" s="116" t="s">
        <v>453</v>
      </c>
    </row>
    <row r="56" spans="1:8">
      <c r="A56" s="118" t="s">
        <v>344</v>
      </c>
      <c r="B56" s="117">
        <v>0</v>
      </c>
      <c r="C56" s="117">
        <v>0</v>
      </c>
      <c r="D56" s="117">
        <f t="shared" si="14"/>
        <v>0</v>
      </c>
      <c r="E56" s="117">
        <v>0</v>
      </c>
      <c r="F56" s="117">
        <v>0</v>
      </c>
      <c r="G56" s="117">
        <f t="shared" si="15"/>
        <v>0</v>
      </c>
      <c r="H56" s="116" t="s">
        <v>452</v>
      </c>
    </row>
    <row r="57" spans="1:8">
      <c r="A57" s="118" t="s">
        <v>342</v>
      </c>
      <c r="B57" s="120">
        <v>0</v>
      </c>
      <c r="C57" s="120">
        <v>0</v>
      </c>
      <c r="D57" s="117">
        <f t="shared" si="14"/>
        <v>0</v>
      </c>
      <c r="E57" s="120">
        <v>0</v>
      </c>
      <c r="F57" s="120">
        <v>0</v>
      </c>
      <c r="G57" s="117">
        <f t="shared" si="15"/>
        <v>0</v>
      </c>
      <c r="H57" s="116" t="s">
        <v>451</v>
      </c>
    </row>
    <row r="58" spans="1:8">
      <c r="A58" s="121" t="s">
        <v>340</v>
      </c>
      <c r="B58" s="117">
        <f t="shared" ref="B58:G58" si="16">SUM(B59:B61)</f>
        <v>85000000</v>
      </c>
      <c r="C58" s="117">
        <f t="shared" si="16"/>
        <v>60420723.43</v>
      </c>
      <c r="D58" s="117">
        <f t="shared" si="16"/>
        <v>145420723.43000001</v>
      </c>
      <c r="E58" s="117">
        <f t="shared" si="16"/>
        <v>94379179.039999992</v>
      </c>
      <c r="F58" s="117">
        <f t="shared" si="16"/>
        <v>93928771.530000001</v>
      </c>
      <c r="G58" s="117">
        <f t="shared" si="16"/>
        <v>51041544.390000015</v>
      </c>
    </row>
    <row r="59" spans="1:8">
      <c r="A59" s="118" t="s">
        <v>339</v>
      </c>
      <c r="B59" s="120">
        <v>85000000</v>
      </c>
      <c r="C59" s="120">
        <v>51896797.549999997</v>
      </c>
      <c r="D59" s="117">
        <f>B59+C59</f>
        <v>136896797.55000001</v>
      </c>
      <c r="E59" s="120">
        <v>85743074.549999997</v>
      </c>
      <c r="F59" s="120">
        <v>85292667.040000007</v>
      </c>
      <c r="G59" s="117">
        <f>D59-E59</f>
        <v>51153723.000000015</v>
      </c>
      <c r="H59" s="116" t="s">
        <v>450</v>
      </c>
    </row>
    <row r="60" spans="1:8">
      <c r="A60" s="118" t="s">
        <v>337</v>
      </c>
      <c r="B60" s="120">
        <v>0</v>
      </c>
      <c r="C60" s="120">
        <v>8523925.8800000008</v>
      </c>
      <c r="D60" s="117">
        <f>B60+C60</f>
        <v>8523925.8800000008</v>
      </c>
      <c r="E60" s="120">
        <v>8636104.4900000002</v>
      </c>
      <c r="F60" s="120">
        <v>8636104.4900000002</v>
      </c>
      <c r="G60" s="117">
        <f>D60-E60</f>
        <v>-112178.6099999994</v>
      </c>
      <c r="H60" s="116" t="s">
        <v>449</v>
      </c>
    </row>
    <row r="61" spans="1:8">
      <c r="A61" s="118" t="s">
        <v>335</v>
      </c>
      <c r="B61" s="117">
        <v>0</v>
      </c>
      <c r="C61" s="117">
        <v>0</v>
      </c>
      <c r="D61" s="117">
        <f>B61+C61</f>
        <v>0</v>
      </c>
      <c r="E61" s="117">
        <v>0</v>
      </c>
      <c r="F61" s="117">
        <v>0</v>
      </c>
      <c r="G61" s="117">
        <f>D61-E61</f>
        <v>0</v>
      </c>
      <c r="H61" s="116" t="s">
        <v>448</v>
      </c>
    </row>
    <row r="62" spans="1:8">
      <c r="A62" s="121" t="s">
        <v>333</v>
      </c>
      <c r="B62" s="117">
        <f t="shared" ref="B62:G62" si="17">SUM(B63:B67,B69:B70)</f>
        <v>21021850</v>
      </c>
      <c r="C62" s="117">
        <f t="shared" si="17"/>
        <v>-20420242.120000001</v>
      </c>
      <c r="D62" s="117">
        <f t="shared" si="17"/>
        <v>601607.87999999896</v>
      </c>
      <c r="E62" s="117">
        <f t="shared" si="17"/>
        <v>0</v>
      </c>
      <c r="F62" s="117">
        <f t="shared" si="17"/>
        <v>0</v>
      </c>
      <c r="G62" s="117">
        <f t="shared" si="17"/>
        <v>601607.87999999896</v>
      </c>
    </row>
    <row r="63" spans="1:8">
      <c r="A63" s="118" t="s">
        <v>332</v>
      </c>
      <c r="B63" s="117">
        <v>0</v>
      </c>
      <c r="C63" s="117">
        <v>0</v>
      </c>
      <c r="D63" s="117">
        <f t="shared" ref="D63:D70" si="18">B63+C63</f>
        <v>0</v>
      </c>
      <c r="E63" s="117">
        <v>0</v>
      </c>
      <c r="F63" s="117">
        <v>0</v>
      </c>
      <c r="G63" s="117">
        <f t="shared" ref="G63:G70" si="19">D63-E63</f>
        <v>0</v>
      </c>
      <c r="H63" s="116" t="s">
        <v>447</v>
      </c>
    </row>
    <row r="64" spans="1:8">
      <c r="A64" s="118" t="s">
        <v>330</v>
      </c>
      <c r="B64" s="117">
        <v>0</v>
      </c>
      <c r="C64" s="117">
        <v>0</v>
      </c>
      <c r="D64" s="117">
        <f t="shared" si="18"/>
        <v>0</v>
      </c>
      <c r="E64" s="117">
        <v>0</v>
      </c>
      <c r="F64" s="117">
        <v>0</v>
      </c>
      <c r="G64" s="117">
        <f t="shared" si="19"/>
        <v>0</v>
      </c>
      <c r="H64" s="116" t="s">
        <v>446</v>
      </c>
    </row>
    <row r="65" spans="1:8">
      <c r="A65" s="118" t="s">
        <v>328</v>
      </c>
      <c r="B65" s="117">
        <v>0</v>
      </c>
      <c r="C65" s="117">
        <v>0</v>
      </c>
      <c r="D65" s="117">
        <f t="shared" si="18"/>
        <v>0</v>
      </c>
      <c r="E65" s="117">
        <v>0</v>
      </c>
      <c r="F65" s="117">
        <v>0</v>
      </c>
      <c r="G65" s="117">
        <f t="shared" si="19"/>
        <v>0</v>
      </c>
      <c r="H65" s="116" t="s">
        <v>445</v>
      </c>
    </row>
    <row r="66" spans="1:8">
      <c r="A66" s="118" t="s">
        <v>326</v>
      </c>
      <c r="B66" s="117">
        <v>0</v>
      </c>
      <c r="C66" s="117">
        <v>0</v>
      </c>
      <c r="D66" s="117">
        <f t="shared" si="18"/>
        <v>0</v>
      </c>
      <c r="E66" s="117">
        <v>0</v>
      </c>
      <c r="F66" s="117">
        <v>0</v>
      </c>
      <c r="G66" s="117">
        <f t="shared" si="19"/>
        <v>0</v>
      </c>
      <c r="H66" s="116" t="s">
        <v>444</v>
      </c>
    </row>
    <row r="67" spans="1:8">
      <c r="A67" s="118" t="s">
        <v>324</v>
      </c>
      <c r="B67" s="117">
        <v>0</v>
      </c>
      <c r="C67" s="117">
        <v>0</v>
      </c>
      <c r="D67" s="117">
        <f t="shared" si="18"/>
        <v>0</v>
      </c>
      <c r="E67" s="117">
        <v>0</v>
      </c>
      <c r="F67" s="117">
        <v>0</v>
      </c>
      <c r="G67" s="117">
        <f t="shared" si="19"/>
        <v>0</v>
      </c>
      <c r="H67" s="116" t="s">
        <v>443</v>
      </c>
    </row>
    <row r="68" spans="1:8">
      <c r="A68" s="118" t="s">
        <v>322</v>
      </c>
      <c r="B68" s="117">
        <v>0</v>
      </c>
      <c r="C68" s="117">
        <v>0</v>
      </c>
      <c r="D68" s="117">
        <f t="shared" si="18"/>
        <v>0</v>
      </c>
      <c r="E68" s="117">
        <v>0</v>
      </c>
      <c r="F68" s="117">
        <v>0</v>
      </c>
      <c r="G68" s="117">
        <f t="shared" si="19"/>
        <v>0</v>
      </c>
      <c r="H68" s="116"/>
    </row>
    <row r="69" spans="1:8">
      <c r="A69" s="118" t="s">
        <v>321</v>
      </c>
      <c r="B69" s="117">
        <v>0</v>
      </c>
      <c r="C69" s="117">
        <v>0</v>
      </c>
      <c r="D69" s="117">
        <f t="shared" si="18"/>
        <v>0</v>
      </c>
      <c r="E69" s="117">
        <v>0</v>
      </c>
      <c r="F69" s="117">
        <v>0</v>
      </c>
      <c r="G69" s="117">
        <f t="shared" si="19"/>
        <v>0</v>
      </c>
      <c r="H69" s="116" t="s">
        <v>442</v>
      </c>
    </row>
    <row r="70" spans="1:8">
      <c r="A70" s="118" t="s">
        <v>319</v>
      </c>
      <c r="B70" s="120">
        <v>21021850</v>
      </c>
      <c r="C70" s="120">
        <v>-20420242.120000001</v>
      </c>
      <c r="D70" s="117">
        <f t="shared" si="18"/>
        <v>601607.87999999896</v>
      </c>
      <c r="E70" s="120">
        <v>0</v>
      </c>
      <c r="F70" s="120">
        <v>0</v>
      </c>
      <c r="G70" s="117">
        <f t="shared" si="19"/>
        <v>601607.87999999896</v>
      </c>
      <c r="H70" s="116" t="s">
        <v>441</v>
      </c>
    </row>
    <row r="71" spans="1:8">
      <c r="A71" s="121" t="s">
        <v>317</v>
      </c>
      <c r="B71" s="117">
        <f t="shared" ref="B71:G71" si="20">SUM(B72:B74)</f>
        <v>2000000</v>
      </c>
      <c r="C71" s="117">
        <f t="shared" si="20"/>
        <v>-1750000</v>
      </c>
      <c r="D71" s="117">
        <f t="shared" si="20"/>
        <v>250000</v>
      </c>
      <c r="E71" s="117">
        <f t="shared" si="20"/>
        <v>250000</v>
      </c>
      <c r="F71" s="117">
        <f t="shared" si="20"/>
        <v>250000</v>
      </c>
      <c r="G71" s="117">
        <f t="shared" si="20"/>
        <v>0</v>
      </c>
    </row>
    <row r="72" spans="1:8">
      <c r="A72" s="118" t="s">
        <v>316</v>
      </c>
      <c r="B72" s="117">
        <v>0</v>
      </c>
      <c r="C72" s="117">
        <v>0</v>
      </c>
      <c r="D72" s="117">
        <f>B72+C72</f>
        <v>0</v>
      </c>
      <c r="E72" s="117">
        <v>0</v>
      </c>
      <c r="F72" s="117">
        <v>0</v>
      </c>
      <c r="G72" s="117">
        <f>D72-E72</f>
        <v>0</v>
      </c>
      <c r="H72" s="116" t="s">
        <v>440</v>
      </c>
    </row>
    <row r="73" spans="1:8">
      <c r="A73" s="118" t="s">
        <v>314</v>
      </c>
      <c r="B73" s="117">
        <v>0</v>
      </c>
      <c r="C73" s="117">
        <v>0</v>
      </c>
      <c r="D73" s="117">
        <f>B73+C73</f>
        <v>0</v>
      </c>
      <c r="E73" s="117">
        <v>0</v>
      </c>
      <c r="F73" s="117">
        <v>0</v>
      </c>
      <c r="G73" s="117">
        <f>D73-E73</f>
        <v>0</v>
      </c>
      <c r="H73" s="116" t="s">
        <v>439</v>
      </c>
    </row>
    <row r="74" spans="1:8">
      <c r="A74" s="118" t="s">
        <v>312</v>
      </c>
      <c r="B74" s="120">
        <v>2000000</v>
      </c>
      <c r="C74" s="120">
        <v>-1750000</v>
      </c>
      <c r="D74" s="117">
        <f>B74+C74</f>
        <v>250000</v>
      </c>
      <c r="E74" s="120">
        <v>250000</v>
      </c>
      <c r="F74" s="120">
        <v>250000</v>
      </c>
      <c r="G74" s="117">
        <f>D74-E74</f>
        <v>0</v>
      </c>
      <c r="H74" s="116" t="s">
        <v>438</v>
      </c>
    </row>
    <row r="75" spans="1:8">
      <c r="A75" s="121" t="s">
        <v>310</v>
      </c>
      <c r="B75" s="117">
        <f t="shared" ref="B75:G75" si="21">SUM(B76:B82)</f>
        <v>0</v>
      </c>
      <c r="C75" s="117">
        <f t="shared" si="21"/>
        <v>0</v>
      </c>
      <c r="D75" s="117">
        <f t="shared" si="21"/>
        <v>0</v>
      </c>
      <c r="E75" s="117">
        <f t="shared" si="21"/>
        <v>0</v>
      </c>
      <c r="F75" s="117">
        <f t="shared" si="21"/>
        <v>0</v>
      </c>
      <c r="G75" s="117">
        <f t="shared" si="21"/>
        <v>0</v>
      </c>
    </row>
    <row r="76" spans="1:8">
      <c r="A76" s="118" t="s">
        <v>309</v>
      </c>
      <c r="B76" s="117">
        <v>0</v>
      </c>
      <c r="C76" s="117">
        <v>0</v>
      </c>
      <c r="D76" s="117">
        <f t="shared" ref="D76:D82" si="22">B76+C76</f>
        <v>0</v>
      </c>
      <c r="E76" s="117">
        <v>0</v>
      </c>
      <c r="F76" s="117">
        <v>0</v>
      </c>
      <c r="G76" s="117">
        <f t="shared" ref="G76:G82" si="23">D76-E76</f>
        <v>0</v>
      </c>
      <c r="H76" s="116" t="s">
        <v>437</v>
      </c>
    </row>
    <row r="77" spans="1:8">
      <c r="A77" s="118" t="s">
        <v>307</v>
      </c>
      <c r="B77" s="117">
        <v>0</v>
      </c>
      <c r="C77" s="117">
        <v>0</v>
      </c>
      <c r="D77" s="117">
        <f t="shared" si="22"/>
        <v>0</v>
      </c>
      <c r="E77" s="117">
        <v>0</v>
      </c>
      <c r="F77" s="117">
        <v>0</v>
      </c>
      <c r="G77" s="117">
        <f t="shared" si="23"/>
        <v>0</v>
      </c>
      <c r="H77" s="116" t="s">
        <v>436</v>
      </c>
    </row>
    <row r="78" spans="1:8">
      <c r="A78" s="118" t="s">
        <v>305</v>
      </c>
      <c r="B78" s="117">
        <v>0</v>
      </c>
      <c r="C78" s="117">
        <v>0</v>
      </c>
      <c r="D78" s="117">
        <f t="shared" si="22"/>
        <v>0</v>
      </c>
      <c r="E78" s="117">
        <v>0</v>
      </c>
      <c r="F78" s="117">
        <v>0</v>
      </c>
      <c r="G78" s="117">
        <f t="shared" si="23"/>
        <v>0</v>
      </c>
      <c r="H78" s="116" t="s">
        <v>435</v>
      </c>
    </row>
    <row r="79" spans="1:8">
      <c r="A79" s="118" t="s">
        <v>303</v>
      </c>
      <c r="B79" s="117">
        <v>0</v>
      </c>
      <c r="C79" s="117">
        <v>0</v>
      </c>
      <c r="D79" s="117">
        <f t="shared" si="22"/>
        <v>0</v>
      </c>
      <c r="E79" s="117">
        <v>0</v>
      </c>
      <c r="F79" s="117">
        <v>0</v>
      </c>
      <c r="G79" s="117">
        <f t="shared" si="23"/>
        <v>0</v>
      </c>
      <c r="H79" s="116" t="s">
        <v>434</v>
      </c>
    </row>
    <row r="80" spans="1:8">
      <c r="A80" s="118" t="s">
        <v>301</v>
      </c>
      <c r="B80" s="117">
        <v>0</v>
      </c>
      <c r="C80" s="117">
        <v>0</v>
      </c>
      <c r="D80" s="117">
        <f t="shared" si="22"/>
        <v>0</v>
      </c>
      <c r="E80" s="117">
        <v>0</v>
      </c>
      <c r="F80" s="117">
        <v>0</v>
      </c>
      <c r="G80" s="117">
        <f t="shared" si="23"/>
        <v>0</v>
      </c>
      <c r="H80" s="116" t="s">
        <v>433</v>
      </c>
    </row>
    <row r="81" spans="1:8">
      <c r="A81" s="118" t="s">
        <v>299</v>
      </c>
      <c r="B81" s="117">
        <v>0</v>
      </c>
      <c r="C81" s="117">
        <v>0</v>
      </c>
      <c r="D81" s="117">
        <f t="shared" si="22"/>
        <v>0</v>
      </c>
      <c r="E81" s="117">
        <v>0</v>
      </c>
      <c r="F81" s="117">
        <v>0</v>
      </c>
      <c r="G81" s="117">
        <f t="shared" si="23"/>
        <v>0</v>
      </c>
      <c r="H81" s="116" t="s">
        <v>432</v>
      </c>
    </row>
    <row r="82" spans="1:8">
      <c r="A82" s="118" t="s">
        <v>297</v>
      </c>
      <c r="B82" s="117">
        <v>0</v>
      </c>
      <c r="C82" s="117">
        <v>0</v>
      </c>
      <c r="D82" s="117">
        <f t="shared" si="22"/>
        <v>0</v>
      </c>
      <c r="E82" s="117">
        <v>0</v>
      </c>
      <c r="F82" s="117">
        <v>0</v>
      </c>
      <c r="G82" s="117">
        <f t="shared" si="23"/>
        <v>0</v>
      </c>
      <c r="H82" s="116" t="s">
        <v>431</v>
      </c>
    </row>
    <row r="83" spans="1:8">
      <c r="A83" s="124"/>
      <c r="B83" s="114"/>
      <c r="C83" s="114"/>
      <c r="D83" s="114"/>
      <c r="E83" s="114"/>
      <c r="F83" s="114"/>
      <c r="G83" s="114"/>
    </row>
    <row r="84" spans="1:8">
      <c r="A84" s="123" t="s">
        <v>430</v>
      </c>
      <c r="B84" s="112">
        <f t="shared" ref="B84:G84" si="24">B85+B93+B103+B113+B123+B133+B137+B146+B150</f>
        <v>249322157</v>
      </c>
      <c r="C84" s="112">
        <f t="shared" si="24"/>
        <v>131284636.64</v>
      </c>
      <c r="D84" s="112">
        <f t="shared" si="24"/>
        <v>380606793.63999999</v>
      </c>
      <c r="E84" s="112">
        <f t="shared" si="24"/>
        <v>359428762.75999999</v>
      </c>
      <c r="F84" s="112">
        <f t="shared" si="24"/>
        <v>359428762.75999999</v>
      </c>
      <c r="G84" s="112">
        <f t="shared" si="24"/>
        <v>21178030.879999999</v>
      </c>
    </row>
    <row r="85" spans="1:8">
      <c r="A85" s="121" t="s">
        <v>429</v>
      </c>
      <c r="B85" s="117">
        <f t="shared" ref="B85:G85" si="25">SUM(B86:B92)</f>
        <v>105794961.93000001</v>
      </c>
      <c r="C85" s="117">
        <f t="shared" si="25"/>
        <v>5819868.2400000002</v>
      </c>
      <c r="D85" s="117">
        <f t="shared" si="25"/>
        <v>111614830.17</v>
      </c>
      <c r="E85" s="117">
        <f t="shared" si="25"/>
        <v>111614830.17</v>
      </c>
      <c r="F85" s="117">
        <f t="shared" si="25"/>
        <v>111614830.17</v>
      </c>
      <c r="G85" s="117">
        <f t="shared" si="25"/>
        <v>0</v>
      </c>
    </row>
    <row r="86" spans="1:8">
      <c r="A86" s="118" t="s">
        <v>428</v>
      </c>
      <c r="B86" s="120">
        <v>93298041.810000002</v>
      </c>
      <c r="C86" s="120">
        <v>5347785.12</v>
      </c>
      <c r="D86" s="117">
        <f t="shared" ref="D86:D92" si="26">B86+C86</f>
        <v>98645826.930000007</v>
      </c>
      <c r="E86" s="120">
        <v>98645826.930000007</v>
      </c>
      <c r="F86" s="120">
        <v>98645826.930000007</v>
      </c>
      <c r="G86" s="117">
        <f t="shared" ref="G86:G92" si="27">D86-E86</f>
        <v>0</v>
      </c>
      <c r="H86" s="116" t="s">
        <v>427</v>
      </c>
    </row>
    <row r="87" spans="1:8">
      <c r="A87" s="118" t="s">
        <v>426</v>
      </c>
      <c r="B87" s="117">
        <v>0</v>
      </c>
      <c r="C87" s="117">
        <v>0</v>
      </c>
      <c r="D87" s="117">
        <f t="shared" si="26"/>
        <v>0</v>
      </c>
      <c r="E87" s="117">
        <v>0</v>
      </c>
      <c r="F87" s="117">
        <v>0</v>
      </c>
      <c r="G87" s="117">
        <f t="shared" si="27"/>
        <v>0</v>
      </c>
      <c r="H87" s="116" t="s">
        <v>425</v>
      </c>
    </row>
    <row r="88" spans="1:8">
      <c r="A88" s="118" t="s">
        <v>424</v>
      </c>
      <c r="B88" s="120">
        <v>10889066.9</v>
      </c>
      <c r="C88" s="120">
        <v>524288.4</v>
      </c>
      <c r="D88" s="117">
        <f t="shared" si="26"/>
        <v>11413355.300000001</v>
      </c>
      <c r="E88" s="120">
        <v>11413355.300000001</v>
      </c>
      <c r="F88" s="120">
        <v>11413355.300000001</v>
      </c>
      <c r="G88" s="117">
        <f t="shared" si="27"/>
        <v>0</v>
      </c>
      <c r="H88" s="116" t="s">
        <v>423</v>
      </c>
    </row>
    <row r="89" spans="1:8">
      <c r="A89" s="118" t="s">
        <v>422</v>
      </c>
      <c r="B89" s="117">
        <v>0</v>
      </c>
      <c r="C89" s="117">
        <v>0</v>
      </c>
      <c r="D89" s="117">
        <f t="shared" si="26"/>
        <v>0</v>
      </c>
      <c r="E89" s="117">
        <v>0</v>
      </c>
      <c r="F89" s="117">
        <v>0</v>
      </c>
      <c r="G89" s="117">
        <f t="shared" si="27"/>
        <v>0</v>
      </c>
      <c r="H89" s="116" t="s">
        <v>421</v>
      </c>
    </row>
    <row r="90" spans="1:8">
      <c r="A90" s="118" t="s">
        <v>420</v>
      </c>
      <c r="B90" s="120">
        <v>1607853.22</v>
      </c>
      <c r="C90" s="120">
        <v>-52205.279999999999</v>
      </c>
      <c r="D90" s="117">
        <f t="shared" si="26"/>
        <v>1555647.94</v>
      </c>
      <c r="E90" s="120">
        <v>1555647.94</v>
      </c>
      <c r="F90" s="120">
        <v>1555647.94</v>
      </c>
      <c r="G90" s="117">
        <f t="shared" si="27"/>
        <v>0</v>
      </c>
      <c r="H90" s="116" t="s">
        <v>419</v>
      </c>
    </row>
    <row r="91" spans="1:8">
      <c r="A91" s="118" t="s">
        <v>418</v>
      </c>
      <c r="B91" s="117">
        <v>0</v>
      </c>
      <c r="C91" s="117">
        <v>0</v>
      </c>
      <c r="D91" s="117">
        <f t="shared" si="26"/>
        <v>0</v>
      </c>
      <c r="E91" s="117">
        <v>0</v>
      </c>
      <c r="F91" s="117">
        <v>0</v>
      </c>
      <c r="G91" s="117">
        <f t="shared" si="27"/>
        <v>0</v>
      </c>
      <c r="H91" s="116" t="s">
        <v>417</v>
      </c>
    </row>
    <row r="92" spans="1:8">
      <c r="A92" s="118" t="s">
        <v>416</v>
      </c>
      <c r="B92" s="117">
        <v>0</v>
      </c>
      <c r="C92" s="117">
        <v>0</v>
      </c>
      <c r="D92" s="117">
        <f t="shared" si="26"/>
        <v>0</v>
      </c>
      <c r="E92" s="117">
        <v>0</v>
      </c>
      <c r="F92" s="117">
        <v>0</v>
      </c>
      <c r="G92" s="117">
        <f t="shared" si="27"/>
        <v>0</v>
      </c>
      <c r="H92" s="116" t="s">
        <v>415</v>
      </c>
    </row>
    <row r="93" spans="1:8">
      <c r="A93" s="121" t="s">
        <v>414</v>
      </c>
      <c r="B93" s="117">
        <f t="shared" ref="B93:G93" si="28">SUM(B94:B102)</f>
        <v>0</v>
      </c>
      <c r="C93" s="117">
        <f t="shared" si="28"/>
        <v>26239425.609999999</v>
      </c>
      <c r="D93" s="117">
        <f t="shared" si="28"/>
        <v>26239425.609999999</v>
      </c>
      <c r="E93" s="117">
        <f t="shared" si="28"/>
        <v>26239425.609999999</v>
      </c>
      <c r="F93" s="117">
        <f t="shared" si="28"/>
        <v>26239425.609999999</v>
      </c>
      <c r="G93" s="117">
        <f t="shared" si="28"/>
        <v>0</v>
      </c>
    </row>
    <row r="94" spans="1:8">
      <c r="A94" s="118" t="s">
        <v>413</v>
      </c>
      <c r="B94" s="117">
        <v>0</v>
      </c>
      <c r="C94" s="117">
        <v>0</v>
      </c>
      <c r="D94" s="117">
        <f t="shared" ref="D94:D102" si="29">B94+C94</f>
        <v>0</v>
      </c>
      <c r="E94" s="117">
        <v>0</v>
      </c>
      <c r="F94" s="117">
        <v>0</v>
      </c>
      <c r="G94" s="117">
        <f t="shared" ref="G94:G102" si="30">D94-E94</f>
        <v>0</v>
      </c>
      <c r="H94" s="116" t="s">
        <v>412</v>
      </c>
    </row>
    <row r="95" spans="1:8">
      <c r="A95" s="118" t="s">
        <v>411</v>
      </c>
      <c r="B95" s="117">
        <v>0</v>
      </c>
      <c r="C95" s="117">
        <v>0</v>
      </c>
      <c r="D95" s="117">
        <f t="shared" si="29"/>
        <v>0</v>
      </c>
      <c r="E95" s="117">
        <v>0</v>
      </c>
      <c r="F95" s="117">
        <v>0</v>
      </c>
      <c r="G95" s="117">
        <f t="shared" si="30"/>
        <v>0</v>
      </c>
      <c r="H95" s="116" t="s">
        <v>410</v>
      </c>
    </row>
    <row r="96" spans="1:8">
      <c r="A96" s="118" t="s">
        <v>409</v>
      </c>
      <c r="B96" s="117">
        <v>0</v>
      </c>
      <c r="C96" s="117">
        <v>0</v>
      </c>
      <c r="D96" s="117">
        <f t="shared" si="29"/>
        <v>0</v>
      </c>
      <c r="E96" s="117">
        <v>0</v>
      </c>
      <c r="F96" s="117">
        <v>0</v>
      </c>
      <c r="G96" s="117">
        <f t="shared" si="30"/>
        <v>0</v>
      </c>
      <c r="H96" s="116" t="s">
        <v>408</v>
      </c>
    </row>
    <row r="97" spans="1:8">
      <c r="A97" s="118" t="s">
        <v>407</v>
      </c>
      <c r="B97" s="120">
        <v>0</v>
      </c>
      <c r="C97" s="120">
        <v>26056810.530000001</v>
      </c>
      <c r="D97" s="117">
        <f t="shared" si="29"/>
        <v>26056810.530000001</v>
      </c>
      <c r="E97" s="120">
        <v>26056810.530000001</v>
      </c>
      <c r="F97" s="120">
        <v>26056810.530000001</v>
      </c>
      <c r="G97" s="117">
        <f t="shared" si="30"/>
        <v>0</v>
      </c>
      <c r="H97" s="116" t="s">
        <v>406</v>
      </c>
    </row>
    <row r="98" spans="1:8">
      <c r="A98" s="119" t="s">
        <v>405</v>
      </c>
      <c r="B98" s="117">
        <v>0</v>
      </c>
      <c r="C98" s="117">
        <v>0</v>
      </c>
      <c r="D98" s="117">
        <f t="shared" si="29"/>
        <v>0</v>
      </c>
      <c r="E98" s="117">
        <v>0</v>
      </c>
      <c r="F98" s="117">
        <v>0</v>
      </c>
      <c r="G98" s="117">
        <f t="shared" si="30"/>
        <v>0</v>
      </c>
      <c r="H98" s="116" t="s">
        <v>404</v>
      </c>
    </row>
    <row r="99" spans="1:8">
      <c r="A99" s="118" t="s">
        <v>403</v>
      </c>
      <c r="B99" s="117">
        <v>0</v>
      </c>
      <c r="C99" s="117">
        <v>0</v>
      </c>
      <c r="D99" s="117">
        <f t="shared" si="29"/>
        <v>0</v>
      </c>
      <c r="E99" s="117">
        <v>0</v>
      </c>
      <c r="F99" s="117">
        <v>0</v>
      </c>
      <c r="G99" s="117">
        <f t="shared" si="30"/>
        <v>0</v>
      </c>
      <c r="H99" s="116" t="s">
        <v>402</v>
      </c>
    </row>
    <row r="100" spans="1:8">
      <c r="A100" s="118" t="s">
        <v>401</v>
      </c>
      <c r="B100" s="120">
        <v>0</v>
      </c>
      <c r="C100" s="120">
        <v>182615.08</v>
      </c>
      <c r="D100" s="117">
        <f t="shared" si="29"/>
        <v>182615.08</v>
      </c>
      <c r="E100" s="120">
        <v>182615.08</v>
      </c>
      <c r="F100" s="120">
        <v>182615.08</v>
      </c>
      <c r="G100" s="117">
        <f t="shared" si="30"/>
        <v>0</v>
      </c>
      <c r="H100" s="116" t="s">
        <v>400</v>
      </c>
    </row>
    <row r="101" spans="1:8">
      <c r="A101" s="118" t="s">
        <v>399</v>
      </c>
      <c r="B101" s="117">
        <v>0</v>
      </c>
      <c r="C101" s="117">
        <v>0</v>
      </c>
      <c r="D101" s="117">
        <f t="shared" si="29"/>
        <v>0</v>
      </c>
      <c r="E101" s="117">
        <v>0</v>
      </c>
      <c r="F101" s="117">
        <v>0</v>
      </c>
      <c r="G101" s="117">
        <f t="shared" si="30"/>
        <v>0</v>
      </c>
      <c r="H101" s="116" t="s">
        <v>398</v>
      </c>
    </row>
    <row r="102" spans="1:8">
      <c r="A102" s="118" t="s">
        <v>397</v>
      </c>
      <c r="B102" s="117">
        <v>0</v>
      </c>
      <c r="C102" s="117">
        <v>0</v>
      </c>
      <c r="D102" s="117">
        <f t="shared" si="29"/>
        <v>0</v>
      </c>
      <c r="E102" s="117">
        <v>0</v>
      </c>
      <c r="F102" s="117">
        <v>0</v>
      </c>
      <c r="G102" s="117">
        <f t="shared" si="30"/>
        <v>0</v>
      </c>
      <c r="H102" s="116" t="s">
        <v>396</v>
      </c>
    </row>
    <row r="103" spans="1:8">
      <c r="A103" s="121" t="s">
        <v>395</v>
      </c>
      <c r="B103" s="117">
        <f t="shared" ref="B103:G103" si="31">SUM(B104:B112)</f>
        <v>0</v>
      </c>
      <c r="C103" s="117">
        <f t="shared" si="31"/>
        <v>31224967.57</v>
      </c>
      <c r="D103" s="117">
        <f t="shared" si="31"/>
        <v>31224967.57</v>
      </c>
      <c r="E103" s="117">
        <f t="shared" si="31"/>
        <v>30904878.32</v>
      </c>
      <c r="F103" s="117">
        <f t="shared" si="31"/>
        <v>30904878.32</v>
      </c>
      <c r="G103" s="117">
        <f t="shared" si="31"/>
        <v>320089.24999999907</v>
      </c>
    </row>
    <row r="104" spans="1:8">
      <c r="A104" s="118" t="s">
        <v>394</v>
      </c>
      <c r="B104" s="117">
        <v>0</v>
      </c>
      <c r="C104" s="117">
        <v>0</v>
      </c>
      <c r="D104" s="117">
        <f t="shared" ref="D104:D112" si="32">B104+C104</f>
        <v>0</v>
      </c>
      <c r="E104" s="117">
        <v>0</v>
      </c>
      <c r="F104" s="117">
        <v>0</v>
      </c>
      <c r="G104" s="117">
        <f t="shared" ref="G104:G112" si="33">D104-E104</f>
        <v>0</v>
      </c>
      <c r="H104" s="116" t="s">
        <v>393</v>
      </c>
    </row>
    <row r="105" spans="1:8">
      <c r="A105" s="118" t="s">
        <v>392</v>
      </c>
      <c r="B105" s="117">
        <v>0</v>
      </c>
      <c r="C105" s="117">
        <v>0</v>
      </c>
      <c r="D105" s="117">
        <f t="shared" si="32"/>
        <v>0</v>
      </c>
      <c r="E105" s="117">
        <v>0</v>
      </c>
      <c r="F105" s="117">
        <v>0</v>
      </c>
      <c r="G105" s="117">
        <f t="shared" si="33"/>
        <v>0</v>
      </c>
      <c r="H105" s="116" t="s">
        <v>391</v>
      </c>
    </row>
    <row r="106" spans="1:8">
      <c r="A106" s="118" t="s">
        <v>390</v>
      </c>
      <c r="B106" s="120">
        <v>0</v>
      </c>
      <c r="C106" s="120">
        <v>850000</v>
      </c>
      <c r="D106" s="117">
        <f t="shared" si="32"/>
        <v>850000</v>
      </c>
      <c r="E106" s="120">
        <v>840455.6</v>
      </c>
      <c r="F106" s="120">
        <v>840455.6</v>
      </c>
      <c r="G106" s="117">
        <f t="shared" si="33"/>
        <v>9544.4000000000233</v>
      </c>
      <c r="H106" s="116" t="s">
        <v>389</v>
      </c>
    </row>
    <row r="107" spans="1:8">
      <c r="A107" s="118" t="s">
        <v>388</v>
      </c>
      <c r="B107" s="117">
        <v>0</v>
      </c>
      <c r="C107" s="117">
        <v>0</v>
      </c>
      <c r="D107" s="117">
        <f t="shared" si="32"/>
        <v>0</v>
      </c>
      <c r="E107" s="117">
        <v>0</v>
      </c>
      <c r="F107" s="117">
        <v>0</v>
      </c>
      <c r="G107" s="117">
        <f t="shared" si="33"/>
        <v>0</v>
      </c>
      <c r="H107" s="116" t="s">
        <v>387</v>
      </c>
    </row>
    <row r="108" spans="1:8">
      <c r="A108" s="118" t="s">
        <v>386</v>
      </c>
      <c r="B108" s="120">
        <v>0</v>
      </c>
      <c r="C108" s="120">
        <v>27094033.27</v>
      </c>
      <c r="D108" s="117">
        <f t="shared" si="32"/>
        <v>27094033.27</v>
      </c>
      <c r="E108" s="120">
        <v>26946485.48</v>
      </c>
      <c r="F108" s="120">
        <v>26946485.48</v>
      </c>
      <c r="G108" s="117">
        <f t="shared" si="33"/>
        <v>147547.78999999911</v>
      </c>
      <c r="H108" s="116" t="s">
        <v>385</v>
      </c>
    </row>
    <row r="109" spans="1:8">
      <c r="A109" s="118" t="s">
        <v>384</v>
      </c>
      <c r="B109" s="117">
        <v>0</v>
      </c>
      <c r="C109" s="117">
        <v>0</v>
      </c>
      <c r="D109" s="117">
        <f t="shared" si="32"/>
        <v>0</v>
      </c>
      <c r="E109" s="117">
        <v>0</v>
      </c>
      <c r="F109" s="117">
        <v>0</v>
      </c>
      <c r="G109" s="117">
        <f t="shared" si="33"/>
        <v>0</v>
      </c>
      <c r="H109" s="116" t="s">
        <v>383</v>
      </c>
    </row>
    <row r="110" spans="1:8">
      <c r="A110" s="118" t="s">
        <v>382</v>
      </c>
      <c r="B110" s="117">
        <v>0</v>
      </c>
      <c r="C110" s="117">
        <v>0</v>
      </c>
      <c r="D110" s="117">
        <f t="shared" si="32"/>
        <v>0</v>
      </c>
      <c r="E110" s="117">
        <v>0</v>
      </c>
      <c r="F110" s="117">
        <v>0</v>
      </c>
      <c r="G110" s="117">
        <f t="shared" si="33"/>
        <v>0</v>
      </c>
      <c r="H110" s="116" t="s">
        <v>381</v>
      </c>
    </row>
    <row r="111" spans="1:8">
      <c r="A111" s="118" t="s">
        <v>380</v>
      </c>
      <c r="B111" s="120">
        <v>0</v>
      </c>
      <c r="C111" s="120">
        <v>274000</v>
      </c>
      <c r="D111" s="117">
        <f t="shared" si="32"/>
        <v>274000</v>
      </c>
      <c r="E111" s="120">
        <v>273998.40000000002</v>
      </c>
      <c r="F111" s="120">
        <v>273998.40000000002</v>
      </c>
      <c r="G111" s="117">
        <f t="shared" si="33"/>
        <v>1.5999999999767169</v>
      </c>
      <c r="H111" s="116" t="s">
        <v>379</v>
      </c>
    </row>
    <row r="112" spans="1:8">
      <c r="A112" s="118" t="s">
        <v>378</v>
      </c>
      <c r="B112" s="120">
        <v>0</v>
      </c>
      <c r="C112" s="120">
        <v>3006934.3</v>
      </c>
      <c r="D112" s="117">
        <f t="shared" si="32"/>
        <v>3006934.3</v>
      </c>
      <c r="E112" s="120">
        <v>2843938.84</v>
      </c>
      <c r="F112" s="120">
        <v>2843938.84</v>
      </c>
      <c r="G112" s="117">
        <f t="shared" si="33"/>
        <v>162995.45999999996</v>
      </c>
      <c r="H112" s="116" t="s">
        <v>377</v>
      </c>
    </row>
    <row r="113" spans="1:8">
      <c r="A113" s="121" t="s">
        <v>376</v>
      </c>
      <c r="B113" s="117">
        <f t="shared" ref="B113:G113" si="34">SUM(B114:B122)</f>
        <v>24782950</v>
      </c>
      <c r="C113" s="117">
        <f t="shared" si="34"/>
        <v>-22849200</v>
      </c>
      <c r="D113" s="117">
        <f t="shared" si="34"/>
        <v>1933750</v>
      </c>
      <c r="E113" s="117">
        <f t="shared" si="34"/>
        <v>1933750</v>
      </c>
      <c r="F113" s="117">
        <f t="shared" si="34"/>
        <v>1933750</v>
      </c>
      <c r="G113" s="117">
        <f t="shared" si="34"/>
        <v>0</v>
      </c>
    </row>
    <row r="114" spans="1:8">
      <c r="A114" s="118" t="s">
        <v>375</v>
      </c>
      <c r="B114" s="120">
        <v>24782950</v>
      </c>
      <c r="C114" s="120">
        <v>-24782950</v>
      </c>
      <c r="D114" s="117">
        <f t="shared" ref="D114:D122" si="35">B114+C114</f>
        <v>0</v>
      </c>
      <c r="E114" s="120">
        <v>0</v>
      </c>
      <c r="F114" s="120">
        <v>0</v>
      </c>
      <c r="G114" s="117">
        <f t="shared" ref="G114:G122" si="36">D114-E114</f>
        <v>0</v>
      </c>
      <c r="H114" s="116" t="s">
        <v>374</v>
      </c>
    </row>
    <row r="115" spans="1:8">
      <c r="A115" s="118" t="s">
        <v>373</v>
      </c>
      <c r="B115" s="117">
        <v>0</v>
      </c>
      <c r="C115" s="117">
        <v>0</v>
      </c>
      <c r="D115" s="117">
        <f t="shared" si="35"/>
        <v>0</v>
      </c>
      <c r="E115" s="117">
        <v>0</v>
      </c>
      <c r="F115" s="117">
        <v>0</v>
      </c>
      <c r="G115" s="117">
        <f t="shared" si="36"/>
        <v>0</v>
      </c>
      <c r="H115" s="116" t="s">
        <v>372</v>
      </c>
    </row>
    <row r="116" spans="1:8">
      <c r="A116" s="118" t="s">
        <v>371</v>
      </c>
      <c r="B116" s="117">
        <v>0</v>
      </c>
      <c r="C116" s="117">
        <v>0</v>
      </c>
      <c r="D116" s="117">
        <f t="shared" si="35"/>
        <v>0</v>
      </c>
      <c r="E116" s="117">
        <v>0</v>
      </c>
      <c r="F116" s="117">
        <v>0</v>
      </c>
      <c r="G116" s="117">
        <f t="shared" si="36"/>
        <v>0</v>
      </c>
      <c r="H116" s="116" t="s">
        <v>370</v>
      </c>
    </row>
    <row r="117" spans="1:8">
      <c r="A117" s="118" t="s">
        <v>369</v>
      </c>
      <c r="B117" s="120">
        <v>0</v>
      </c>
      <c r="C117" s="120">
        <v>1933750</v>
      </c>
      <c r="D117" s="117">
        <f t="shared" si="35"/>
        <v>1933750</v>
      </c>
      <c r="E117" s="120">
        <v>1933750</v>
      </c>
      <c r="F117" s="120">
        <v>1933750</v>
      </c>
      <c r="G117" s="117">
        <f t="shared" si="36"/>
        <v>0</v>
      </c>
      <c r="H117" s="116" t="s">
        <v>368</v>
      </c>
    </row>
    <row r="118" spans="1:8">
      <c r="A118" s="118" t="s">
        <v>367</v>
      </c>
      <c r="B118" s="117">
        <v>0</v>
      </c>
      <c r="C118" s="117">
        <v>0</v>
      </c>
      <c r="D118" s="117">
        <f t="shared" si="35"/>
        <v>0</v>
      </c>
      <c r="E118" s="117">
        <v>0</v>
      </c>
      <c r="F118" s="117">
        <v>0</v>
      </c>
      <c r="G118" s="117">
        <f t="shared" si="36"/>
        <v>0</v>
      </c>
      <c r="H118" s="116" t="s">
        <v>366</v>
      </c>
    </row>
    <row r="119" spans="1:8">
      <c r="A119" s="118" t="s">
        <v>365</v>
      </c>
      <c r="B119" s="117">
        <v>0</v>
      </c>
      <c r="C119" s="117">
        <v>0</v>
      </c>
      <c r="D119" s="117">
        <f t="shared" si="35"/>
        <v>0</v>
      </c>
      <c r="E119" s="117">
        <v>0</v>
      </c>
      <c r="F119" s="117">
        <v>0</v>
      </c>
      <c r="G119" s="117">
        <f t="shared" si="36"/>
        <v>0</v>
      </c>
      <c r="H119" s="116" t="s">
        <v>364</v>
      </c>
    </row>
    <row r="120" spans="1:8">
      <c r="A120" s="118" t="s">
        <v>363</v>
      </c>
      <c r="B120" s="117">
        <v>0</v>
      </c>
      <c r="C120" s="117">
        <v>0</v>
      </c>
      <c r="D120" s="117">
        <f t="shared" si="35"/>
        <v>0</v>
      </c>
      <c r="E120" s="117">
        <v>0</v>
      </c>
      <c r="F120" s="117">
        <v>0</v>
      </c>
      <c r="G120" s="117">
        <f t="shared" si="36"/>
        <v>0</v>
      </c>
      <c r="H120" s="122"/>
    </row>
    <row r="121" spans="1:8">
      <c r="A121" s="118" t="s">
        <v>362</v>
      </c>
      <c r="B121" s="117">
        <v>0</v>
      </c>
      <c r="C121" s="117">
        <v>0</v>
      </c>
      <c r="D121" s="117">
        <f t="shared" si="35"/>
        <v>0</v>
      </c>
      <c r="E121" s="117">
        <v>0</v>
      </c>
      <c r="F121" s="117">
        <v>0</v>
      </c>
      <c r="G121" s="117">
        <f t="shared" si="36"/>
        <v>0</v>
      </c>
      <c r="H121" s="122"/>
    </row>
    <row r="122" spans="1:8">
      <c r="A122" s="118" t="s">
        <v>361</v>
      </c>
      <c r="B122" s="117">
        <v>0</v>
      </c>
      <c r="C122" s="117">
        <v>0</v>
      </c>
      <c r="D122" s="117">
        <f t="shared" si="35"/>
        <v>0</v>
      </c>
      <c r="E122" s="117">
        <v>0</v>
      </c>
      <c r="F122" s="117">
        <v>0</v>
      </c>
      <c r="G122" s="117">
        <f t="shared" si="36"/>
        <v>0</v>
      </c>
      <c r="H122" s="116" t="s">
        <v>360</v>
      </c>
    </row>
    <row r="123" spans="1:8">
      <c r="A123" s="121" t="s">
        <v>359</v>
      </c>
      <c r="B123" s="117">
        <f t="shared" ref="B123:G123" si="37">SUM(B124:B132)</f>
        <v>0</v>
      </c>
      <c r="C123" s="117">
        <f t="shared" si="37"/>
        <v>2184325.31</v>
      </c>
      <c r="D123" s="117">
        <f t="shared" si="37"/>
        <v>2184325.31</v>
      </c>
      <c r="E123" s="117">
        <f t="shared" si="37"/>
        <v>2184325.31</v>
      </c>
      <c r="F123" s="117">
        <f t="shared" si="37"/>
        <v>2184325.31</v>
      </c>
      <c r="G123" s="117">
        <f t="shared" si="37"/>
        <v>0</v>
      </c>
    </row>
    <row r="124" spans="1:8">
      <c r="A124" s="118" t="s">
        <v>358</v>
      </c>
      <c r="B124" s="117">
        <v>0</v>
      </c>
      <c r="C124" s="117">
        <v>0</v>
      </c>
      <c r="D124" s="117">
        <f t="shared" ref="D124:D132" si="38">B124+C124</f>
        <v>0</v>
      </c>
      <c r="E124" s="117">
        <v>0</v>
      </c>
      <c r="F124" s="117">
        <v>0</v>
      </c>
      <c r="G124" s="117">
        <f t="shared" ref="G124:G132" si="39">D124-E124</f>
        <v>0</v>
      </c>
      <c r="H124" s="116" t="s">
        <v>357</v>
      </c>
    </row>
    <row r="125" spans="1:8">
      <c r="A125" s="118" t="s">
        <v>356</v>
      </c>
      <c r="B125" s="117">
        <v>0</v>
      </c>
      <c r="C125" s="117">
        <v>0</v>
      </c>
      <c r="D125" s="117">
        <f t="shared" si="38"/>
        <v>0</v>
      </c>
      <c r="E125" s="117">
        <v>0</v>
      </c>
      <c r="F125" s="117">
        <v>0</v>
      </c>
      <c r="G125" s="117">
        <f t="shared" si="39"/>
        <v>0</v>
      </c>
      <c r="H125" s="116" t="s">
        <v>355</v>
      </c>
    </row>
    <row r="126" spans="1:8">
      <c r="A126" s="118" t="s">
        <v>354</v>
      </c>
      <c r="B126" s="117">
        <v>0</v>
      </c>
      <c r="C126" s="117">
        <v>0</v>
      </c>
      <c r="D126" s="117">
        <f t="shared" si="38"/>
        <v>0</v>
      </c>
      <c r="E126" s="117">
        <v>0</v>
      </c>
      <c r="F126" s="117">
        <v>0</v>
      </c>
      <c r="G126" s="117">
        <f t="shared" si="39"/>
        <v>0</v>
      </c>
      <c r="H126" s="116" t="s">
        <v>353</v>
      </c>
    </row>
    <row r="127" spans="1:8">
      <c r="A127" s="118" t="s">
        <v>352</v>
      </c>
      <c r="B127" s="120">
        <v>0</v>
      </c>
      <c r="C127" s="120">
        <v>1897005</v>
      </c>
      <c r="D127" s="117">
        <f t="shared" si="38"/>
        <v>1897005</v>
      </c>
      <c r="E127" s="120">
        <v>1897005</v>
      </c>
      <c r="F127" s="120">
        <v>1897005</v>
      </c>
      <c r="G127" s="117">
        <f t="shared" si="39"/>
        <v>0</v>
      </c>
      <c r="H127" s="116" t="s">
        <v>351</v>
      </c>
    </row>
    <row r="128" spans="1:8">
      <c r="A128" s="118" t="s">
        <v>350</v>
      </c>
      <c r="B128" s="120">
        <v>0</v>
      </c>
      <c r="C128" s="120">
        <v>287320.31</v>
      </c>
      <c r="D128" s="117">
        <f t="shared" si="38"/>
        <v>287320.31</v>
      </c>
      <c r="E128" s="120">
        <v>287320.31</v>
      </c>
      <c r="F128" s="120">
        <v>287320.31</v>
      </c>
      <c r="G128" s="117">
        <f t="shared" si="39"/>
        <v>0</v>
      </c>
      <c r="H128" s="116" t="s">
        <v>349</v>
      </c>
    </row>
    <row r="129" spans="1:8">
      <c r="A129" s="118" t="s">
        <v>348</v>
      </c>
      <c r="B129" s="117">
        <v>0</v>
      </c>
      <c r="C129" s="117">
        <v>0</v>
      </c>
      <c r="D129" s="117">
        <f t="shared" si="38"/>
        <v>0</v>
      </c>
      <c r="E129" s="117">
        <v>0</v>
      </c>
      <c r="F129" s="117">
        <v>0</v>
      </c>
      <c r="G129" s="117">
        <f t="shared" si="39"/>
        <v>0</v>
      </c>
      <c r="H129" s="116" t="s">
        <v>347</v>
      </c>
    </row>
    <row r="130" spans="1:8">
      <c r="A130" s="118" t="s">
        <v>346</v>
      </c>
      <c r="B130" s="117">
        <v>0</v>
      </c>
      <c r="C130" s="117">
        <v>0</v>
      </c>
      <c r="D130" s="117">
        <f t="shared" si="38"/>
        <v>0</v>
      </c>
      <c r="E130" s="117">
        <v>0</v>
      </c>
      <c r="F130" s="117">
        <v>0</v>
      </c>
      <c r="G130" s="117">
        <f t="shared" si="39"/>
        <v>0</v>
      </c>
      <c r="H130" s="116" t="s">
        <v>345</v>
      </c>
    </row>
    <row r="131" spans="1:8">
      <c r="A131" s="118" t="s">
        <v>344</v>
      </c>
      <c r="B131" s="117">
        <v>0</v>
      </c>
      <c r="C131" s="117">
        <v>0</v>
      </c>
      <c r="D131" s="117">
        <f t="shared" si="38"/>
        <v>0</v>
      </c>
      <c r="E131" s="117">
        <v>0</v>
      </c>
      <c r="F131" s="117">
        <v>0</v>
      </c>
      <c r="G131" s="117">
        <f t="shared" si="39"/>
        <v>0</v>
      </c>
      <c r="H131" s="116" t="s">
        <v>343</v>
      </c>
    </row>
    <row r="132" spans="1:8">
      <c r="A132" s="118" t="s">
        <v>342</v>
      </c>
      <c r="B132" s="117">
        <v>0</v>
      </c>
      <c r="C132" s="117">
        <v>0</v>
      </c>
      <c r="D132" s="117">
        <f t="shared" si="38"/>
        <v>0</v>
      </c>
      <c r="E132" s="117">
        <v>0</v>
      </c>
      <c r="F132" s="117">
        <v>0</v>
      </c>
      <c r="G132" s="117">
        <f t="shared" si="39"/>
        <v>0</v>
      </c>
      <c r="H132" s="116" t="s">
        <v>341</v>
      </c>
    </row>
    <row r="133" spans="1:8">
      <c r="A133" s="121" t="s">
        <v>340</v>
      </c>
      <c r="B133" s="117">
        <f t="shared" ref="B133:G133" si="40">SUM(B134:B136)</f>
        <v>100000000</v>
      </c>
      <c r="C133" s="117">
        <f t="shared" si="40"/>
        <v>67822334.289999992</v>
      </c>
      <c r="D133" s="117">
        <f t="shared" si="40"/>
        <v>167822334.28999999</v>
      </c>
      <c r="E133" s="117">
        <f t="shared" si="40"/>
        <v>147464392.66</v>
      </c>
      <c r="F133" s="117">
        <f t="shared" si="40"/>
        <v>147464392.66</v>
      </c>
      <c r="G133" s="117">
        <f t="shared" si="40"/>
        <v>20357941.629999999</v>
      </c>
    </row>
    <row r="134" spans="1:8">
      <c r="A134" s="118" t="s">
        <v>339</v>
      </c>
      <c r="B134" s="120">
        <v>100000000</v>
      </c>
      <c r="C134" s="120">
        <v>60322334.289999999</v>
      </c>
      <c r="D134" s="117">
        <f>B134+C134</f>
        <v>160322334.28999999</v>
      </c>
      <c r="E134" s="120">
        <v>141881495.78999999</v>
      </c>
      <c r="F134" s="120">
        <v>141881495.78999999</v>
      </c>
      <c r="G134" s="117">
        <f>D134-E134</f>
        <v>18440838.5</v>
      </c>
      <c r="H134" s="116" t="s">
        <v>338</v>
      </c>
    </row>
    <row r="135" spans="1:8">
      <c r="A135" s="118" t="s">
        <v>337</v>
      </c>
      <c r="B135" s="120">
        <v>0</v>
      </c>
      <c r="C135" s="120">
        <v>7500000</v>
      </c>
      <c r="D135" s="117">
        <f>B135+C135</f>
        <v>7500000</v>
      </c>
      <c r="E135" s="120">
        <v>5582896.8700000001</v>
      </c>
      <c r="F135" s="120">
        <v>5582896.8700000001</v>
      </c>
      <c r="G135" s="117">
        <f>D135-E135</f>
        <v>1917103.13</v>
      </c>
      <c r="H135" s="116" t="s">
        <v>336</v>
      </c>
    </row>
    <row r="136" spans="1:8">
      <c r="A136" s="118" t="s">
        <v>335</v>
      </c>
      <c r="B136" s="117">
        <v>0</v>
      </c>
      <c r="C136" s="117">
        <v>0</v>
      </c>
      <c r="D136" s="117">
        <f>B136+C136</f>
        <v>0</v>
      </c>
      <c r="E136" s="117">
        <v>0</v>
      </c>
      <c r="F136" s="117">
        <v>0</v>
      </c>
      <c r="G136" s="117">
        <f>D136-E136</f>
        <v>0</v>
      </c>
      <c r="H136" s="116" t="s">
        <v>334</v>
      </c>
    </row>
    <row r="137" spans="1:8">
      <c r="A137" s="121" t="s">
        <v>333</v>
      </c>
      <c r="B137" s="117">
        <f t="shared" ref="B137:G137" si="41">SUM(B138:B142,B144:B145)</f>
        <v>500000</v>
      </c>
      <c r="C137" s="117">
        <f t="shared" si="41"/>
        <v>0</v>
      </c>
      <c r="D137" s="117">
        <f t="shared" si="41"/>
        <v>500000</v>
      </c>
      <c r="E137" s="117">
        <f t="shared" si="41"/>
        <v>0</v>
      </c>
      <c r="F137" s="117">
        <f t="shared" si="41"/>
        <v>0</v>
      </c>
      <c r="G137" s="117">
        <f t="shared" si="41"/>
        <v>500000</v>
      </c>
    </row>
    <row r="138" spans="1:8">
      <c r="A138" s="118" t="s">
        <v>332</v>
      </c>
      <c r="B138" s="117">
        <v>0</v>
      </c>
      <c r="C138" s="117">
        <v>0</v>
      </c>
      <c r="D138" s="117">
        <f t="shared" ref="D138:D145" si="42">B138+C138</f>
        <v>0</v>
      </c>
      <c r="E138" s="117">
        <v>0</v>
      </c>
      <c r="F138" s="117">
        <v>0</v>
      </c>
      <c r="G138" s="117">
        <f t="shared" ref="G138:G145" si="43">D138-E138</f>
        <v>0</v>
      </c>
      <c r="H138" s="116" t="s">
        <v>331</v>
      </c>
    </row>
    <row r="139" spans="1:8">
      <c r="A139" s="118" t="s">
        <v>330</v>
      </c>
      <c r="B139" s="117">
        <v>0</v>
      </c>
      <c r="C139" s="117">
        <v>0</v>
      </c>
      <c r="D139" s="117">
        <f t="shared" si="42"/>
        <v>0</v>
      </c>
      <c r="E139" s="117">
        <v>0</v>
      </c>
      <c r="F139" s="117">
        <v>0</v>
      </c>
      <c r="G139" s="117">
        <f t="shared" si="43"/>
        <v>0</v>
      </c>
      <c r="H139" s="116" t="s">
        <v>329</v>
      </c>
    </row>
    <row r="140" spans="1:8">
      <c r="A140" s="118" t="s">
        <v>328</v>
      </c>
      <c r="B140" s="117">
        <v>0</v>
      </c>
      <c r="C140" s="117">
        <v>0</v>
      </c>
      <c r="D140" s="117">
        <f t="shared" si="42"/>
        <v>0</v>
      </c>
      <c r="E140" s="117">
        <v>0</v>
      </c>
      <c r="F140" s="117">
        <v>0</v>
      </c>
      <c r="G140" s="117">
        <f t="shared" si="43"/>
        <v>0</v>
      </c>
      <c r="H140" s="116" t="s">
        <v>327</v>
      </c>
    </row>
    <row r="141" spans="1:8">
      <c r="A141" s="118" t="s">
        <v>326</v>
      </c>
      <c r="B141" s="117">
        <v>0</v>
      </c>
      <c r="C141" s="117">
        <v>0</v>
      </c>
      <c r="D141" s="117">
        <f t="shared" si="42"/>
        <v>0</v>
      </c>
      <c r="E141" s="117">
        <v>0</v>
      </c>
      <c r="F141" s="117">
        <v>0</v>
      </c>
      <c r="G141" s="117">
        <f t="shared" si="43"/>
        <v>0</v>
      </c>
      <c r="H141" s="116" t="s">
        <v>325</v>
      </c>
    </row>
    <row r="142" spans="1:8">
      <c r="A142" s="118" t="s">
        <v>324</v>
      </c>
      <c r="B142" s="117">
        <v>0</v>
      </c>
      <c r="C142" s="117">
        <v>0</v>
      </c>
      <c r="D142" s="117">
        <f t="shared" si="42"/>
        <v>0</v>
      </c>
      <c r="E142" s="117">
        <v>0</v>
      </c>
      <c r="F142" s="117">
        <v>0</v>
      </c>
      <c r="G142" s="117">
        <f t="shared" si="43"/>
        <v>0</v>
      </c>
      <c r="H142" s="116" t="s">
        <v>323</v>
      </c>
    </row>
    <row r="143" spans="1:8">
      <c r="A143" s="118" t="s">
        <v>322</v>
      </c>
      <c r="B143" s="117">
        <v>0</v>
      </c>
      <c r="C143" s="117">
        <v>0</v>
      </c>
      <c r="D143" s="117">
        <f t="shared" si="42"/>
        <v>0</v>
      </c>
      <c r="E143" s="117">
        <v>0</v>
      </c>
      <c r="F143" s="117">
        <v>0</v>
      </c>
      <c r="G143" s="117">
        <f t="shared" si="43"/>
        <v>0</v>
      </c>
      <c r="H143" s="116"/>
    </row>
    <row r="144" spans="1:8">
      <c r="A144" s="118" t="s">
        <v>321</v>
      </c>
      <c r="B144" s="117">
        <v>0</v>
      </c>
      <c r="C144" s="117">
        <v>0</v>
      </c>
      <c r="D144" s="117">
        <f t="shared" si="42"/>
        <v>0</v>
      </c>
      <c r="E144" s="117">
        <v>0</v>
      </c>
      <c r="F144" s="117">
        <v>0</v>
      </c>
      <c r="G144" s="117">
        <f t="shared" si="43"/>
        <v>0</v>
      </c>
      <c r="H144" s="116" t="s">
        <v>320</v>
      </c>
    </row>
    <row r="145" spans="1:8">
      <c r="A145" s="118" t="s">
        <v>319</v>
      </c>
      <c r="B145" s="120">
        <v>500000</v>
      </c>
      <c r="C145" s="120">
        <v>0</v>
      </c>
      <c r="D145" s="117">
        <f t="shared" si="42"/>
        <v>500000</v>
      </c>
      <c r="E145" s="120">
        <v>0</v>
      </c>
      <c r="F145" s="120">
        <v>0</v>
      </c>
      <c r="G145" s="117">
        <f t="shared" si="43"/>
        <v>500000</v>
      </c>
      <c r="H145" s="116" t="s">
        <v>318</v>
      </c>
    </row>
    <row r="146" spans="1:8">
      <c r="A146" s="121" t="s">
        <v>317</v>
      </c>
      <c r="B146" s="117">
        <f t="shared" ref="B146:G146" si="44">SUM(B147:B149)</f>
        <v>0</v>
      </c>
      <c r="C146" s="117">
        <f t="shared" si="44"/>
        <v>20458455.34</v>
      </c>
      <c r="D146" s="117">
        <f t="shared" si="44"/>
        <v>20458455.34</v>
      </c>
      <c r="E146" s="117">
        <f t="shared" si="44"/>
        <v>20458455.34</v>
      </c>
      <c r="F146" s="117">
        <f t="shared" si="44"/>
        <v>20458455.34</v>
      </c>
      <c r="G146" s="117">
        <f t="shared" si="44"/>
        <v>0</v>
      </c>
    </row>
    <row r="147" spans="1:8">
      <c r="A147" s="118" t="s">
        <v>316</v>
      </c>
      <c r="B147" s="117">
        <v>0</v>
      </c>
      <c r="C147" s="117">
        <v>0</v>
      </c>
      <c r="D147" s="117">
        <f>B147+C147</f>
        <v>0</v>
      </c>
      <c r="E147" s="117">
        <v>0</v>
      </c>
      <c r="F147" s="117">
        <v>0</v>
      </c>
      <c r="G147" s="117">
        <f>D147-E147</f>
        <v>0</v>
      </c>
      <c r="H147" s="116" t="s">
        <v>315</v>
      </c>
    </row>
    <row r="148" spans="1:8">
      <c r="A148" s="118" t="s">
        <v>314</v>
      </c>
      <c r="B148" s="117">
        <v>0</v>
      </c>
      <c r="C148" s="117">
        <v>0</v>
      </c>
      <c r="D148" s="117">
        <f>B148+C148</f>
        <v>0</v>
      </c>
      <c r="E148" s="117">
        <v>0</v>
      </c>
      <c r="F148" s="117">
        <v>0</v>
      </c>
      <c r="G148" s="117">
        <f>D148-E148</f>
        <v>0</v>
      </c>
      <c r="H148" s="116" t="s">
        <v>313</v>
      </c>
    </row>
    <row r="149" spans="1:8">
      <c r="A149" s="118" t="s">
        <v>312</v>
      </c>
      <c r="B149" s="120">
        <v>0</v>
      </c>
      <c r="C149" s="120">
        <v>20458455.34</v>
      </c>
      <c r="D149" s="117">
        <f>B149+C149</f>
        <v>20458455.34</v>
      </c>
      <c r="E149" s="120">
        <v>20458455.34</v>
      </c>
      <c r="F149" s="120">
        <v>20458455.34</v>
      </c>
      <c r="G149" s="117">
        <f>D149-E149</f>
        <v>0</v>
      </c>
      <c r="H149" s="116" t="s">
        <v>311</v>
      </c>
    </row>
    <row r="150" spans="1:8">
      <c r="A150" s="121" t="s">
        <v>310</v>
      </c>
      <c r="B150" s="117">
        <f t="shared" ref="B150:G150" si="45">SUM(B151:B157)</f>
        <v>18244245.07</v>
      </c>
      <c r="C150" s="117">
        <f t="shared" si="45"/>
        <v>384460.27999999997</v>
      </c>
      <c r="D150" s="117">
        <f t="shared" si="45"/>
        <v>18628705.349999998</v>
      </c>
      <c r="E150" s="117">
        <f t="shared" si="45"/>
        <v>18628705.350000001</v>
      </c>
      <c r="F150" s="117">
        <f t="shared" si="45"/>
        <v>18628705.350000001</v>
      </c>
      <c r="G150" s="117">
        <f t="shared" si="45"/>
        <v>0</v>
      </c>
    </row>
    <row r="151" spans="1:8">
      <c r="A151" s="118" t="s">
        <v>309</v>
      </c>
      <c r="B151" s="120">
        <v>10549111.039999999</v>
      </c>
      <c r="C151" s="120">
        <v>0.04</v>
      </c>
      <c r="D151" s="117">
        <f t="shared" ref="D151:D157" si="46">B151+C151</f>
        <v>10549111.079999998</v>
      </c>
      <c r="E151" s="120">
        <v>10549111.08</v>
      </c>
      <c r="F151" s="120">
        <v>10549111.08</v>
      </c>
      <c r="G151" s="117">
        <f t="shared" ref="G151:G157" si="47">D151-E151</f>
        <v>0</v>
      </c>
      <c r="H151" s="116" t="s">
        <v>308</v>
      </c>
    </row>
    <row r="152" spans="1:8">
      <c r="A152" s="118" t="s">
        <v>307</v>
      </c>
      <c r="B152" s="120">
        <v>7695134.0300000003</v>
      </c>
      <c r="C152" s="120">
        <v>384460.24</v>
      </c>
      <c r="D152" s="117">
        <f t="shared" si="46"/>
        <v>8079594.2700000005</v>
      </c>
      <c r="E152" s="120">
        <v>8079594.2699999996</v>
      </c>
      <c r="F152" s="120">
        <v>8079594.2699999996</v>
      </c>
      <c r="G152" s="117">
        <f t="shared" si="47"/>
        <v>0</v>
      </c>
      <c r="H152" s="116" t="s">
        <v>306</v>
      </c>
    </row>
    <row r="153" spans="1:8">
      <c r="A153" s="118" t="s">
        <v>305</v>
      </c>
      <c r="B153" s="117">
        <v>0</v>
      </c>
      <c r="C153" s="117">
        <v>0</v>
      </c>
      <c r="D153" s="117">
        <f t="shared" si="46"/>
        <v>0</v>
      </c>
      <c r="E153" s="117">
        <v>0</v>
      </c>
      <c r="F153" s="117">
        <v>0</v>
      </c>
      <c r="G153" s="117">
        <f t="shared" si="47"/>
        <v>0</v>
      </c>
      <c r="H153" s="116" t="s">
        <v>304</v>
      </c>
    </row>
    <row r="154" spans="1:8">
      <c r="A154" s="119" t="s">
        <v>303</v>
      </c>
      <c r="B154" s="117">
        <v>0</v>
      </c>
      <c r="C154" s="117">
        <v>0</v>
      </c>
      <c r="D154" s="117">
        <f t="shared" si="46"/>
        <v>0</v>
      </c>
      <c r="E154" s="117">
        <v>0</v>
      </c>
      <c r="F154" s="117">
        <v>0</v>
      </c>
      <c r="G154" s="117">
        <f t="shared" si="47"/>
        <v>0</v>
      </c>
      <c r="H154" s="116" t="s">
        <v>302</v>
      </c>
    </row>
    <row r="155" spans="1:8">
      <c r="A155" s="118" t="s">
        <v>301</v>
      </c>
      <c r="B155" s="117">
        <v>0</v>
      </c>
      <c r="C155" s="117">
        <v>0</v>
      </c>
      <c r="D155" s="117">
        <f t="shared" si="46"/>
        <v>0</v>
      </c>
      <c r="E155" s="117">
        <v>0</v>
      </c>
      <c r="F155" s="117">
        <v>0</v>
      </c>
      <c r="G155" s="117">
        <f t="shared" si="47"/>
        <v>0</v>
      </c>
      <c r="H155" s="116" t="s">
        <v>300</v>
      </c>
    </row>
    <row r="156" spans="1:8">
      <c r="A156" s="118" t="s">
        <v>299</v>
      </c>
      <c r="B156" s="117">
        <v>0</v>
      </c>
      <c r="C156" s="117">
        <v>0</v>
      </c>
      <c r="D156" s="117">
        <f t="shared" si="46"/>
        <v>0</v>
      </c>
      <c r="E156" s="117">
        <v>0</v>
      </c>
      <c r="F156" s="117">
        <v>0</v>
      </c>
      <c r="G156" s="117">
        <f t="shared" si="47"/>
        <v>0</v>
      </c>
      <c r="H156" s="116" t="s">
        <v>298</v>
      </c>
    </row>
    <row r="157" spans="1:8">
      <c r="A157" s="118" t="s">
        <v>297</v>
      </c>
      <c r="B157" s="117">
        <v>0</v>
      </c>
      <c r="C157" s="117">
        <v>0</v>
      </c>
      <c r="D157" s="117">
        <f t="shared" si="46"/>
        <v>0</v>
      </c>
      <c r="E157" s="117">
        <v>0</v>
      </c>
      <c r="F157" s="117">
        <v>0</v>
      </c>
      <c r="G157" s="117">
        <f t="shared" si="47"/>
        <v>0</v>
      </c>
      <c r="H157" s="116" t="s">
        <v>296</v>
      </c>
    </row>
    <row r="158" spans="1:8">
      <c r="A158" s="115"/>
      <c r="B158" s="114"/>
      <c r="C158" s="114"/>
      <c r="D158" s="114"/>
      <c r="E158" s="114"/>
      <c r="F158" s="114"/>
      <c r="G158" s="114"/>
    </row>
    <row r="159" spans="1:8">
      <c r="A159" s="113" t="s">
        <v>295</v>
      </c>
      <c r="B159" s="112">
        <f t="shared" ref="B159:G159" si="48">B9+B84</f>
        <v>1155809047</v>
      </c>
      <c r="C159" s="112">
        <f t="shared" si="48"/>
        <v>633338677.79999995</v>
      </c>
      <c r="D159" s="112">
        <f t="shared" si="48"/>
        <v>1789147724.8000002</v>
      </c>
      <c r="E159" s="112">
        <f t="shared" si="48"/>
        <v>1714743837.49</v>
      </c>
      <c r="F159" s="112">
        <f t="shared" si="48"/>
        <v>1708818525.0599999</v>
      </c>
      <c r="G159" s="112">
        <f t="shared" si="48"/>
        <v>74403887.310000032</v>
      </c>
    </row>
    <row r="160" spans="1:8">
      <c r="A160" s="53"/>
      <c r="B160" s="111"/>
      <c r="C160" s="111"/>
      <c r="D160" s="111"/>
      <c r="E160" s="111"/>
      <c r="F160" s="111"/>
      <c r="G160" s="11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03D0BF-76FB-4D45-B579-F7C25B452A08}">
  <dimension ref="A1:G62"/>
  <sheetViews>
    <sheetView showGridLines="0" zoomScaleNormal="100" workbookViewId="0">
      <selection activeCell="A6" sqref="A6:G6"/>
    </sheetView>
  </sheetViews>
  <sheetFormatPr baseColWidth="10" defaultRowHeight="15"/>
  <cols>
    <col min="1" max="1" width="58.140625" customWidth="1"/>
    <col min="2" max="7" width="21.7109375" customWidth="1"/>
  </cols>
  <sheetData>
    <row r="1" spans="1:7" ht="53.25" customHeight="1">
      <c r="A1" s="165" t="s">
        <v>543</v>
      </c>
      <c r="B1" s="165"/>
      <c r="C1" s="165"/>
      <c r="D1" s="165"/>
      <c r="E1" s="165"/>
      <c r="F1" s="165"/>
      <c r="G1" s="165"/>
    </row>
    <row r="2" spans="1:7">
      <c r="A2" s="150" t="s">
        <v>121</v>
      </c>
      <c r="B2" s="151"/>
      <c r="C2" s="151"/>
      <c r="D2" s="151"/>
      <c r="E2" s="151"/>
      <c r="F2" s="151"/>
      <c r="G2" s="152"/>
    </row>
    <row r="3" spans="1:7">
      <c r="A3" s="153" t="s">
        <v>500</v>
      </c>
      <c r="B3" s="154"/>
      <c r="C3" s="154"/>
      <c r="D3" s="154"/>
      <c r="E3" s="154"/>
      <c r="F3" s="154"/>
      <c r="G3" s="155"/>
    </row>
    <row r="4" spans="1:7">
      <c r="A4" s="153" t="s">
        <v>542</v>
      </c>
      <c r="B4" s="154"/>
      <c r="C4" s="154"/>
      <c r="D4" s="154"/>
      <c r="E4" s="154"/>
      <c r="F4" s="154"/>
      <c r="G4" s="155"/>
    </row>
    <row r="5" spans="1:7">
      <c r="A5" s="153" t="s">
        <v>664</v>
      </c>
      <c r="B5" s="154"/>
      <c r="C5" s="154"/>
      <c r="D5" s="154"/>
      <c r="E5" s="154"/>
      <c r="F5" s="154"/>
      <c r="G5" s="155"/>
    </row>
    <row r="6" spans="1:7">
      <c r="A6" s="156" t="s">
        <v>2</v>
      </c>
      <c r="B6" s="157"/>
      <c r="C6" s="157"/>
      <c r="D6" s="157"/>
      <c r="E6" s="157"/>
      <c r="F6" s="157"/>
      <c r="G6" s="158"/>
    </row>
    <row r="7" spans="1:7">
      <c r="A7" s="161" t="s">
        <v>4</v>
      </c>
      <c r="B7" s="169" t="s">
        <v>498</v>
      </c>
      <c r="C7" s="169"/>
      <c r="D7" s="169"/>
      <c r="E7" s="169"/>
      <c r="F7" s="169"/>
      <c r="G7" s="170" t="s">
        <v>497</v>
      </c>
    </row>
    <row r="8" spans="1:7" ht="30">
      <c r="A8" s="162"/>
      <c r="B8" s="130" t="s">
        <v>496</v>
      </c>
      <c r="C8" s="131" t="s">
        <v>288</v>
      </c>
      <c r="D8" s="130" t="s">
        <v>287</v>
      </c>
      <c r="E8" s="130" t="s">
        <v>195</v>
      </c>
      <c r="F8" s="130" t="s">
        <v>212</v>
      </c>
      <c r="G8" s="171"/>
    </row>
    <row r="9" spans="1:7">
      <c r="A9" s="108" t="s">
        <v>541</v>
      </c>
      <c r="B9" s="129">
        <f t="shared" ref="B9:G9" si="0">SUM(B10:B48)</f>
        <v>906486890.00000012</v>
      </c>
      <c r="C9" s="129">
        <f t="shared" si="0"/>
        <v>502054041.15999997</v>
      </c>
      <c r="D9" s="129">
        <f t="shared" si="0"/>
        <v>1408540931.1599998</v>
      </c>
      <c r="E9" s="129">
        <f t="shared" si="0"/>
        <v>1355315074.73</v>
      </c>
      <c r="F9" s="129">
        <f t="shared" si="0"/>
        <v>1349389762.3</v>
      </c>
      <c r="G9" s="129">
        <f t="shared" si="0"/>
        <v>53225856.430000007</v>
      </c>
    </row>
    <row r="10" spans="1:7">
      <c r="A10" s="128" t="s">
        <v>540</v>
      </c>
      <c r="B10" s="127">
        <v>5498390.2300000004</v>
      </c>
      <c r="C10" s="127">
        <v>-3365105.42</v>
      </c>
      <c r="D10" s="59">
        <f t="shared" ref="D10:D47" si="1">B10+C10</f>
        <v>2133284.8100000005</v>
      </c>
      <c r="E10" s="127">
        <v>2133284.81</v>
      </c>
      <c r="F10" s="127">
        <v>2133284.81</v>
      </c>
      <c r="G10" s="59">
        <f t="shared" ref="G10:G47" si="2">D10-E10</f>
        <v>0</v>
      </c>
    </row>
    <row r="11" spans="1:7">
      <c r="A11" s="128" t="s">
        <v>539</v>
      </c>
      <c r="B11" s="127">
        <v>13150190.48</v>
      </c>
      <c r="C11" s="127">
        <v>-3265404.18</v>
      </c>
      <c r="D11" s="59">
        <f t="shared" si="1"/>
        <v>9884786.3000000007</v>
      </c>
      <c r="E11" s="127">
        <v>9884786.3000000007</v>
      </c>
      <c r="F11" s="127">
        <v>9884786.3000000007</v>
      </c>
      <c r="G11" s="59">
        <f t="shared" si="2"/>
        <v>0</v>
      </c>
    </row>
    <row r="12" spans="1:7">
      <c r="A12" s="128" t="s">
        <v>538</v>
      </c>
      <c r="B12" s="127">
        <v>329537.48</v>
      </c>
      <c r="C12" s="127">
        <v>10271.91</v>
      </c>
      <c r="D12" s="59">
        <f t="shared" si="1"/>
        <v>339809.38999999996</v>
      </c>
      <c r="E12" s="127">
        <v>339809.39</v>
      </c>
      <c r="F12" s="127">
        <v>339809.39</v>
      </c>
      <c r="G12" s="59">
        <f t="shared" si="2"/>
        <v>0</v>
      </c>
    </row>
    <row r="13" spans="1:7">
      <c r="A13" s="128" t="s">
        <v>537</v>
      </c>
      <c r="B13" s="127">
        <v>158394.4</v>
      </c>
      <c r="C13" s="127">
        <v>31282.68</v>
      </c>
      <c r="D13" s="59">
        <f t="shared" si="1"/>
        <v>189677.08</v>
      </c>
      <c r="E13" s="127">
        <v>189677.08</v>
      </c>
      <c r="F13" s="127">
        <v>186654.63</v>
      </c>
      <c r="G13" s="59">
        <f t="shared" si="2"/>
        <v>0</v>
      </c>
    </row>
    <row r="14" spans="1:7">
      <c r="A14" s="128" t="s">
        <v>536</v>
      </c>
      <c r="B14" s="127">
        <v>158394.4</v>
      </c>
      <c r="C14" s="127">
        <v>78595.990000000005</v>
      </c>
      <c r="D14" s="59">
        <f t="shared" si="1"/>
        <v>236990.39</v>
      </c>
      <c r="E14" s="127">
        <v>236990.39</v>
      </c>
      <c r="F14" s="127">
        <v>231582.25</v>
      </c>
      <c r="G14" s="59">
        <f t="shared" si="2"/>
        <v>0</v>
      </c>
    </row>
    <row r="15" spans="1:7">
      <c r="A15" s="128" t="s">
        <v>535</v>
      </c>
      <c r="B15" s="127">
        <v>158394.4</v>
      </c>
      <c r="C15" s="127">
        <v>-21392.75</v>
      </c>
      <c r="D15" s="59">
        <f t="shared" si="1"/>
        <v>137001.65</v>
      </c>
      <c r="E15" s="127">
        <v>137001.65</v>
      </c>
      <c r="F15" s="127">
        <v>128186.13</v>
      </c>
      <c r="G15" s="59">
        <f t="shared" si="2"/>
        <v>0</v>
      </c>
    </row>
    <row r="16" spans="1:7">
      <c r="A16" s="128" t="s">
        <v>534</v>
      </c>
      <c r="B16" s="127">
        <v>158394.4</v>
      </c>
      <c r="C16" s="127">
        <v>-7640.74</v>
      </c>
      <c r="D16" s="59">
        <f t="shared" si="1"/>
        <v>150753.66</v>
      </c>
      <c r="E16" s="127">
        <v>150753.66</v>
      </c>
      <c r="F16" s="127">
        <v>134153.66</v>
      </c>
      <c r="G16" s="59">
        <f t="shared" si="2"/>
        <v>0</v>
      </c>
    </row>
    <row r="17" spans="1:7">
      <c r="A17" s="128" t="s">
        <v>533</v>
      </c>
      <c r="B17" s="127">
        <v>158394.4</v>
      </c>
      <c r="C17" s="127">
        <v>-16362.05</v>
      </c>
      <c r="D17" s="59">
        <f t="shared" si="1"/>
        <v>142032.35</v>
      </c>
      <c r="E17" s="127">
        <v>142032.35</v>
      </c>
      <c r="F17" s="127">
        <v>139196.28</v>
      </c>
      <c r="G17" s="59">
        <f t="shared" si="2"/>
        <v>0</v>
      </c>
    </row>
    <row r="18" spans="1:7">
      <c r="A18" s="128" t="s">
        <v>532</v>
      </c>
      <c r="B18" s="127">
        <v>158394.4</v>
      </c>
      <c r="C18" s="127">
        <v>-28298.49</v>
      </c>
      <c r="D18" s="59">
        <f t="shared" si="1"/>
        <v>130095.90999999999</v>
      </c>
      <c r="E18" s="127">
        <v>130095.91</v>
      </c>
      <c r="F18" s="127">
        <v>124794.54</v>
      </c>
      <c r="G18" s="59">
        <f t="shared" si="2"/>
        <v>0</v>
      </c>
    </row>
    <row r="19" spans="1:7">
      <c r="A19" s="128" t="s">
        <v>531</v>
      </c>
      <c r="B19" s="127">
        <v>158394.4</v>
      </c>
      <c r="C19" s="127">
        <v>132886.85999999999</v>
      </c>
      <c r="D19" s="59">
        <f t="shared" si="1"/>
        <v>291281.26</v>
      </c>
      <c r="E19" s="127">
        <v>291281.26</v>
      </c>
      <c r="F19" s="127">
        <v>286660.78999999998</v>
      </c>
      <c r="G19" s="59">
        <f t="shared" si="2"/>
        <v>0</v>
      </c>
    </row>
    <row r="20" spans="1:7">
      <c r="A20" s="128" t="s">
        <v>530</v>
      </c>
      <c r="B20" s="127">
        <v>158394.4</v>
      </c>
      <c r="C20" s="127">
        <v>-32841.78</v>
      </c>
      <c r="D20" s="59">
        <f t="shared" si="1"/>
        <v>125552.62</v>
      </c>
      <c r="E20" s="127">
        <v>125552.62</v>
      </c>
      <c r="F20" s="127">
        <v>118552.62</v>
      </c>
      <c r="G20" s="59">
        <f t="shared" si="2"/>
        <v>0</v>
      </c>
    </row>
    <row r="21" spans="1:7">
      <c r="A21" s="128" t="s">
        <v>529</v>
      </c>
      <c r="B21" s="127">
        <v>158394.4</v>
      </c>
      <c r="C21" s="127">
        <v>-8706.15</v>
      </c>
      <c r="D21" s="59">
        <f t="shared" si="1"/>
        <v>149688.25</v>
      </c>
      <c r="E21" s="127">
        <v>149688.25</v>
      </c>
      <c r="F21" s="127">
        <v>149688.25</v>
      </c>
      <c r="G21" s="59">
        <f t="shared" si="2"/>
        <v>0</v>
      </c>
    </row>
    <row r="22" spans="1:7">
      <c r="A22" s="128" t="s">
        <v>528</v>
      </c>
      <c r="B22" s="127">
        <v>158394.4</v>
      </c>
      <c r="C22" s="127">
        <v>-31678.35</v>
      </c>
      <c r="D22" s="59">
        <f t="shared" si="1"/>
        <v>126716.04999999999</v>
      </c>
      <c r="E22" s="127">
        <v>126716.05</v>
      </c>
      <c r="F22" s="127">
        <v>121016.05</v>
      </c>
      <c r="G22" s="59">
        <f t="shared" si="2"/>
        <v>0</v>
      </c>
    </row>
    <row r="23" spans="1:7">
      <c r="A23" s="128" t="s">
        <v>527</v>
      </c>
      <c r="B23" s="127">
        <v>4226952.18</v>
      </c>
      <c r="C23" s="127">
        <v>1851281.52</v>
      </c>
      <c r="D23" s="59">
        <f t="shared" si="1"/>
        <v>6078233.6999999993</v>
      </c>
      <c r="E23" s="127">
        <v>6078233.7000000002</v>
      </c>
      <c r="F23" s="127">
        <v>5984765.8399999999</v>
      </c>
      <c r="G23" s="59">
        <f t="shared" si="2"/>
        <v>0</v>
      </c>
    </row>
    <row r="24" spans="1:7">
      <c r="A24" s="128" t="s">
        <v>526</v>
      </c>
      <c r="B24" s="127">
        <v>5748680</v>
      </c>
      <c r="C24" s="127">
        <v>67480787.049999997</v>
      </c>
      <c r="D24" s="59">
        <f t="shared" si="1"/>
        <v>73229467.049999997</v>
      </c>
      <c r="E24" s="127">
        <v>73229467.049999997</v>
      </c>
      <c r="F24" s="127">
        <v>73128145.049999997</v>
      </c>
      <c r="G24" s="59">
        <f t="shared" si="2"/>
        <v>0</v>
      </c>
    </row>
    <row r="25" spans="1:7">
      <c r="A25" s="128" t="s">
        <v>525</v>
      </c>
      <c r="B25" s="127">
        <v>4519625.5999999996</v>
      </c>
      <c r="C25" s="127">
        <v>-148071.82999999999</v>
      </c>
      <c r="D25" s="59">
        <f t="shared" si="1"/>
        <v>4371553.7699999996</v>
      </c>
      <c r="E25" s="127">
        <v>4371553.7699999996</v>
      </c>
      <c r="F25" s="127">
        <v>4343753.7699999996</v>
      </c>
      <c r="G25" s="59">
        <f t="shared" si="2"/>
        <v>0</v>
      </c>
    </row>
    <row r="26" spans="1:7">
      <c r="A26" s="128" t="s">
        <v>524</v>
      </c>
      <c r="B26" s="127">
        <v>29240100.719999999</v>
      </c>
      <c r="C26" s="127">
        <v>5469836.7000000002</v>
      </c>
      <c r="D26" s="59">
        <f t="shared" si="1"/>
        <v>34709937.420000002</v>
      </c>
      <c r="E26" s="127">
        <v>34775725.68</v>
      </c>
      <c r="F26" s="127">
        <v>34579703.859999999</v>
      </c>
      <c r="G26" s="59">
        <f t="shared" si="2"/>
        <v>-65788.259999997914</v>
      </c>
    </row>
    <row r="27" spans="1:7">
      <c r="A27" s="128" t="s">
        <v>523</v>
      </c>
      <c r="B27" s="127">
        <v>6455368.7199999997</v>
      </c>
      <c r="C27" s="127">
        <v>1319773.49</v>
      </c>
      <c r="D27" s="59">
        <f t="shared" si="1"/>
        <v>7775142.21</v>
      </c>
      <c r="E27" s="127">
        <v>7775142.21</v>
      </c>
      <c r="F27" s="127">
        <v>7662980.3899999997</v>
      </c>
      <c r="G27" s="59">
        <f t="shared" si="2"/>
        <v>0</v>
      </c>
    </row>
    <row r="28" spans="1:7">
      <c r="A28" s="128" t="s">
        <v>522</v>
      </c>
      <c r="B28" s="127">
        <v>1289801.3</v>
      </c>
      <c r="C28" s="127">
        <v>167932.29</v>
      </c>
      <c r="D28" s="59">
        <f t="shared" si="1"/>
        <v>1457733.59</v>
      </c>
      <c r="E28" s="127">
        <v>1457733.59</v>
      </c>
      <c r="F28" s="127">
        <v>1446854.04</v>
      </c>
      <c r="G28" s="59">
        <f t="shared" si="2"/>
        <v>0</v>
      </c>
    </row>
    <row r="29" spans="1:7">
      <c r="A29" s="128" t="s">
        <v>521</v>
      </c>
      <c r="B29" s="127">
        <v>17096968.59</v>
      </c>
      <c r="C29" s="127">
        <v>21476888.399999999</v>
      </c>
      <c r="D29" s="59">
        <f t="shared" si="1"/>
        <v>38573856.989999995</v>
      </c>
      <c r="E29" s="127">
        <v>38573856.990000002</v>
      </c>
      <c r="F29" s="127">
        <v>38360832.899999999</v>
      </c>
      <c r="G29" s="59">
        <f t="shared" si="2"/>
        <v>0</v>
      </c>
    </row>
    <row r="30" spans="1:7">
      <c r="A30" s="128" t="s">
        <v>511</v>
      </c>
      <c r="B30" s="127">
        <v>101660227.70999999</v>
      </c>
      <c r="C30" s="127">
        <v>68247728.450000003</v>
      </c>
      <c r="D30" s="59">
        <f t="shared" si="1"/>
        <v>169907956.16</v>
      </c>
      <c r="E30" s="127">
        <v>169467540.28</v>
      </c>
      <c r="F30" s="127">
        <v>169148356.12</v>
      </c>
      <c r="G30" s="59">
        <f t="shared" si="2"/>
        <v>440415.87999999523</v>
      </c>
    </row>
    <row r="31" spans="1:7">
      <c r="A31" s="128" t="s">
        <v>510</v>
      </c>
      <c r="B31" s="127">
        <v>53791454.399999999</v>
      </c>
      <c r="C31" s="127">
        <v>2193708.54</v>
      </c>
      <c r="D31" s="59">
        <f t="shared" si="1"/>
        <v>55985162.939999998</v>
      </c>
      <c r="E31" s="127">
        <v>55985162.939999998</v>
      </c>
      <c r="F31" s="127">
        <v>55508996.5</v>
      </c>
      <c r="G31" s="59">
        <f t="shared" si="2"/>
        <v>0</v>
      </c>
    </row>
    <row r="32" spans="1:7">
      <c r="A32" s="128" t="s">
        <v>509</v>
      </c>
      <c r="B32" s="127">
        <v>101802116.09999999</v>
      </c>
      <c r="C32" s="127">
        <v>7341563.1200000001</v>
      </c>
      <c r="D32" s="59">
        <f t="shared" si="1"/>
        <v>109143679.22</v>
      </c>
      <c r="E32" s="127">
        <v>109143679.22</v>
      </c>
      <c r="F32" s="127">
        <v>109102255</v>
      </c>
      <c r="G32" s="59">
        <f t="shared" si="2"/>
        <v>0</v>
      </c>
    </row>
    <row r="33" spans="1:7">
      <c r="A33" s="128" t="s">
        <v>508</v>
      </c>
      <c r="B33" s="127">
        <v>106765196.14</v>
      </c>
      <c r="C33" s="127">
        <v>52251218.409999996</v>
      </c>
      <c r="D33" s="59">
        <f t="shared" si="1"/>
        <v>159016414.55000001</v>
      </c>
      <c r="E33" s="127">
        <v>159016414.55000001</v>
      </c>
      <c r="F33" s="127">
        <v>158686434.58000001</v>
      </c>
      <c r="G33" s="59">
        <f t="shared" si="2"/>
        <v>0</v>
      </c>
    </row>
    <row r="34" spans="1:7">
      <c r="A34" s="128" t="s">
        <v>507</v>
      </c>
      <c r="B34" s="127">
        <v>67968007.200000003</v>
      </c>
      <c r="C34" s="127">
        <v>27346753.309999999</v>
      </c>
      <c r="D34" s="59">
        <f t="shared" si="1"/>
        <v>95314760.510000005</v>
      </c>
      <c r="E34" s="127">
        <v>95314760.510000005</v>
      </c>
      <c r="F34" s="127">
        <v>94434920.659999996</v>
      </c>
      <c r="G34" s="59">
        <f t="shared" si="2"/>
        <v>0</v>
      </c>
    </row>
    <row r="35" spans="1:7">
      <c r="A35" s="128" t="s">
        <v>506</v>
      </c>
      <c r="B35" s="127">
        <v>47284237.030000001</v>
      </c>
      <c r="C35" s="127">
        <v>23742377.379999999</v>
      </c>
      <c r="D35" s="59">
        <f t="shared" si="1"/>
        <v>71026614.409999996</v>
      </c>
      <c r="E35" s="127">
        <v>71156918.859999999</v>
      </c>
      <c r="F35" s="127">
        <v>70199342.280000001</v>
      </c>
      <c r="G35" s="59">
        <f t="shared" si="2"/>
        <v>-130304.45000000298</v>
      </c>
    </row>
    <row r="36" spans="1:7">
      <c r="A36" s="128" t="s">
        <v>520</v>
      </c>
      <c r="B36" s="127">
        <v>9413877</v>
      </c>
      <c r="C36" s="127">
        <v>2449870.4</v>
      </c>
      <c r="D36" s="59">
        <f t="shared" si="1"/>
        <v>11863747.4</v>
      </c>
      <c r="E36" s="127">
        <v>11863747.4</v>
      </c>
      <c r="F36" s="127">
        <v>11863747.4</v>
      </c>
      <c r="G36" s="59">
        <f t="shared" si="2"/>
        <v>0</v>
      </c>
    </row>
    <row r="37" spans="1:7">
      <c r="A37" s="128" t="s">
        <v>519</v>
      </c>
      <c r="B37" s="127">
        <v>46103809.810000002</v>
      </c>
      <c r="C37" s="127">
        <v>19566504.359999999</v>
      </c>
      <c r="D37" s="59">
        <f t="shared" si="1"/>
        <v>65670314.170000002</v>
      </c>
      <c r="E37" s="127">
        <v>61682792.659999996</v>
      </c>
      <c r="F37" s="127">
        <v>61545641.439999998</v>
      </c>
      <c r="G37" s="59">
        <f t="shared" si="2"/>
        <v>3987521.5100000054</v>
      </c>
    </row>
    <row r="38" spans="1:7">
      <c r="A38" s="128" t="s">
        <v>505</v>
      </c>
      <c r="B38" s="127">
        <v>21999435.5</v>
      </c>
      <c r="C38" s="127">
        <v>16594796.390000001</v>
      </c>
      <c r="D38" s="59">
        <f t="shared" si="1"/>
        <v>38594231.890000001</v>
      </c>
      <c r="E38" s="127">
        <v>38708036.509999998</v>
      </c>
      <c r="F38" s="127">
        <v>38511089.310000002</v>
      </c>
      <c r="G38" s="59">
        <f t="shared" si="2"/>
        <v>-113804.61999999732</v>
      </c>
    </row>
    <row r="39" spans="1:7">
      <c r="A39" s="128" t="s">
        <v>518</v>
      </c>
      <c r="B39" s="127">
        <v>3845772.7</v>
      </c>
      <c r="C39" s="127">
        <v>-1374917.3</v>
      </c>
      <c r="D39" s="59">
        <f t="shared" si="1"/>
        <v>2470855.4000000004</v>
      </c>
      <c r="E39" s="127">
        <v>2470855.4</v>
      </c>
      <c r="F39" s="127">
        <v>2470855.4</v>
      </c>
      <c r="G39" s="59">
        <f t="shared" si="2"/>
        <v>0</v>
      </c>
    </row>
    <row r="40" spans="1:7">
      <c r="A40" s="128" t="s">
        <v>504</v>
      </c>
      <c r="B40" s="127">
        <v>95684789.469999999</v>
      </c>
      <c r="C40" s="127">
        <v>39978616.18</v>
      </c>
      <c r="D40" s="59">
        <f t="shared" si="1"/>
        <v>135663405.65000001</v>
      </c>
      <c r="E40" s="127">
        <v>135663405.65000001</v>
      </c>
      <c r="F40" s="127">
        <v>135349777.69999999</v>
      </c>
      <c r="G40" s="59">
        <f t="shared" si="2"/>
        <v>0</v>
      </c>
    </row>
    <row r="41" spans="1:7">
      <c r="A41" s="128" t="s">
        <v>503</v>
      </c>
      <c r="B41" s="127">
        <v>85000000</v>
      </c>
      <c r="C41" s="127">
        <v>145158470.66</v>
      </c>
      <c r="D41" s="59">
        <f t="shared" si="1"/>
        <v>230158470.66</v>
      </c>
      <c r="E41" s="127">
        <v>181050654.28999999</v>
      </c>
      <c r="F41" s="127">
        <v>179599990.21000001</v>
      </c>
      <c r="G41" s="59">
        <f t="shared" si="2"/>
        <v>49107816.370000005</v>
      </c>
    </row>
    <row r="42" spans="1:7">
      <c r="A42" s="128" t="s">
        <v>517</v>
      </c>
      <c r="B42" s="127">
        <v>8235572.6399999997</v>
      </c>
      <c r="C42" s="127">
        <v>333316.12</v>
      </c>
      <c r="D42" s="59">
        <f t="shared" si="1"/>
        <v>8568888.7599999998</v>
      </c>
      <c r="E42" s="127">
        <v>8568888.7599999998</v>
      </c>
      <c r="F42" s="127">
        <v>8560119.1600000001</v>
      </c>
      <c r="G42" s="59">
        <f t="shared" si="2"/>
        <v>0</v>
      </c>
    </row>
    <row r="43" spans="1:7">
      <c r="A43" s="128" t="s">
        <v>502</v>
      </c>
      <c r="B43" s="127">
        <v>35000000</v>
      </c>
      <c r="C43" s="127">
        <v>-0.01</v>
      </c>
      <c r="D43" s="59">
        <f t="shared" si="1"/>
        <v>34999999.990000002</v>
      </c>
      <c r="E43" s="127">
        <v>34999999.990000002</v>
      </c>
      <c r="F43" s="127">
        <v>34999999.990000002</v>
      </c>
      <c r="G43" s="59">
        <f t="shared" si="2"/>
        <v>0</v>
      </c>
    </row>
    <row r="44" spans="1:7">
      <c r="A44" s="128" t="s">
        <v>516</v>
      </c>
      <c r="B44" s="127">
        <v>15130000</v>
      </c>
      <c r="C44" s="127">
        <v>0</v>
      </c>
      <c r="D44" s="59">
        <f t="shared" si="1"/>
        <v>15130000</v>
      </c>
      <c r="E44" s="127">
        <v>15130000</v>
      </c>
      <c r="F44" s="127">
        <v>15130000</v>
      </c>
      <c r="G44" s="59">
        <f t="shared" si="2"/>
        <v>0</v>
      </c>
    </row>
    <row r="45" spans="1:7">
      <c r="A45" s="128" t="s">
        <v>515</v>
      </c>
      <c r="B45" s="127">
        <v>6500000</v>
      </c>
      <c r="C45" s="127">
        <v>0</v>
      </c>
      <c r="D45" s="59">
        <f t="shared" si="1"/>
        <v>6500000</v>
      </c>
      <c r="E45" s="127">
        <v>6500000</v>
      </c>
      <c r="F45" s="127">
        <v>6500000</v>
      </c>
      <c r="G45" s="59">
        <f t="shared" si="2"/>
        <v>0</v>
      </c>
    </row>
    <row r="46" spans="1:7">
      <c r="A46" s="128" t="s">
        <v>514</v>
      </c>
      <c r="B46" s="127">
        <v>3443586</v>
      </c>
      <c r="C46" s="127">
        <v>3500000</v>
      </c>
      <c r="D46" s="59">
        <f t="shared" si="1"/>
        <v>6943586</v>
      </c>
      <c r="E46" s="127">
        <v>6943586</v>
      </c>
      <c r="F46" s="127">
        <v>6943586</v>
      </c>
      <c r="G46" s="59">
        <f t="shared" si="2"/>
        <v>0</v>
      </c>
    </row>
    <row r="47" spans="1:7">
      <c r="A47" s="128" t="s">
        <v>513</v>
      </c>
      <c r="B47" s="127">
        <v>7719249</v>
      </c>
      <c r="C47" s="127">
        <v>3630000</v>
      </c>
      <c r="D47" s="59">
        <f t="shared" si="1"/>
        <v>11349249</v>
      </c>
      <c r="E47" s="127">
        <v>11349249</v>
      </c>
      <c r="F47" s="127">
        <v>11349249</v>
      </c>
      <c r="G47" s="59">
        <f t="shared" si="2"/>
        <v>0</v>
      </c>
    </row>
    <row r="48" spans="1:7">
      <c r="A48" s="43" t="s">
        <v>122</v>
      </c>
      <c r="B48" s="56"/>
      <c r="C48" s="56"/>
      <c r="D48" s="56"/>
      <c r="E48" s="56"/>
      <c r="F48" s="56"/>
      <c r="G48" s="56"/>
    </row>
    <row r="49" spans="1:7">
      <c r="A49" s="11" t="s">
        <v>512</v>
      </c>
      <c r="B49" s="54">
        <f t="shared" ref="B49:G49" si="3">SUM(B50:B60)</f>
        <v>249322157</v>
      </c>
      <c r="C49" s="54">
        <f t="shared" si="3"/>
        <v>131284636.64000002</v>
      </c>
      <c r="D49" s="54">
        <f t="shared" si="3"/>
        <v>380606793.63999999</v>
      </c>
      <c r="E49" s="54">
        <f t="shared" si="3"/>
        <v>359428762.75999999</v>
      </c>
      <c r="F49" s="54">
        <f t="shared" si="3"/>
        <v>359428762.75999999</v>
      </c>
      <c r="G49" s="54">
        <f t="shared" si="3"/>
        <v>21178030.880000029</v>
      </c>
    </row>
    <row r="50" spans="1:7">
      <c r="A50" s="128" t="s">
        <v>511</v>
      </c>
      <c r="B50" s="127">
        <v>18744245.07</v>
      </c>
      <c r="C50" s="127">
        <v>384460.28</v>
      </c>
      <c r="D50" s="59">
        <f t="shared" ref="D50:D59" si="4">B50+C50</f>
        <v>19128705.350000001</v>
      </c>
      <c r="E50" s="127">
        <v>18628705.350000001</v>
      </c>
      <c r="F50" s="127">
        <v>18628705.350000001</v>
      </c>
      <c r="G50" s="59">
        <f t="shared" ref="G50:G59" si="5">D50-E50</f>
        <v>500000</v>
      </c>
    </row>
    <row r="51" spans="1:7">
      <c r="A51" s="128" t="s">
        <v>510</v>
      </c>
      <c r="B51" s="127">
        <v>0</v>
      </c>
      <c r="C51" s="127">
        <v>80000</v>
      </c>
      <c r="D51" s="59">
        <f t="shared" si="4"/>
        <v>80000</v>
      </c>
      <c r="E51" s="127">
        <v>80000</v>
      </c>
      <c r="F51" s="127">
        <v>80000</v>
      </c>
      <c r="G51" s="59">
        <f t="shared" si="5"/>
        <v>0</v>
      </c>
    </row>
    <row r="52" spans="1:7">
      <c r="A52" s="128" t="s">
        <v>509</v>
      </c>
      <c r="B52" s="127">
        <v>0</v>
      </c>
      <c r="C52" s="127">
        <v>29606546.829999998</v>
      </c>
      <c r="D52" s="59">
        <f t="shared" si="4"/>
        <v>29606546.829999998</v>
      </c>
      <c r="E52" s="127">
        <v>27762663.300000001</v>
      </c>
      <c r="F52" s="127">
        <v>27762663.300000001</v>
      </c>
      <c r="G52" s="59">
        <f t="shared" si="5"/>
        <v>1843883.5299999975</v>
      </c>
    </row>
    <row r="53" spans="1:7">
      <c r="A53" s="128" t="s">
        <v>508</v>
      </c>
      <c r="B53" s="127">
        <v>0</v>
      </c>
      <c r="C53" s="127">
        <v>1072575.25</v>
      </c>
      <c r="D53" s="59">
        <f t="shared" si="4"/>
        <v>1072575.25</v>
      </c>
      <c r="E53" s="127">
        <v>1072575.25</v>
      </c>
      <c r="F53" s="127">
        <v>1072575.25</v>
      </c>
      <c r="G53" s="59">
        <f t="shared" si="5"/>
        <v>0</v>
      </c>
    </row>
    <row r="54" spans="1:7">
      <c r="A54" s="128" t="s">
        <v>507</v>
      </c>
      <c r="B54" s="127">
        <v>105794961.93000001</v>
      </c>
      <c r="C54" s="127">
        <v>7270451.2699999996</v>
      </c>
      <c r="D54" s="59">
        <f t="shared" si="4"/>
        <v>113065413.2</v>
      </c>
      <c r="E54" s="127">
        <v>113065413.2</v>
      </c>
      <c r="F54" s="127">
        <v>113065413.2</v>
      </c>
      <c r="G54" s="59">
        <f t="shared" si="5"/>
        <v>0</v>
      </c>
    </row>
    <row r="55" spans="1:7">
      <c r="A55" s="128" t="s">
        <v>506</v>
      </c>
      <c r="B55" s="127">
        <v>0</v>
      </c>
      <c r="C55" s="127">
        <v>1067114.72</v>
      </c>
      <c r="D55" s="59">
        <f t="shared" si="4"/>
        <v>1067114.72</v>
      </c>
      <c r="E55" s="127">
        <v>1067114.72</v>
      </c>
      <c r="F55" s="127">
        <v>1067114.72</v>
      </c>
      <c r="G55" s="59">
        <f t="shared" si="5"/>
        <v>0</v>
      </c>
    </row>
    <row r="56" spans="1:7">
      <c r="A56" s="128" t="s">
        <v>505</v>
      </c>
      <c r="B56" s="127">
        <v>0</v>
      </c>
      <c r="C56" s="127">
        <v>194000</v>
      </c>
      <c r="D56" s="59">
        <f t="shared" si="4"/>
        <v>194000</v>
      </c>
      <c r="E56" s="127">
        <v>193998.4</v>
      </c>
      <c r="F56" s="127">
        <v>193998.4</v>
      </c>
      <c r="G56" s="59">
        <f t="shared" si="5"/>
        <v>1.6000000000058208</v>
      </c>
    </row>
    <row r="57" spans="1:7">
      <c r="A57" s="128" t="s">
        <v>504</v>
      </c>
      <c r="B57" s="127">
        <v>0</v>
      </c>
      <c r="C57" s="127">
        <v>26056810.530000001</v>
      </c>
      <c r="D57" s="59">
        <f t="shared" si="4"/>
        <v>26056810.530000001</v>
      </c>
      <c r="E57" s="127">
        <v>26056810.530000001</v>
      </c>
      <c r="F57" s="127">
        <v>26056810.530000001</v>
      </c>
      <c r="G57" s="59">
        <f t="shared" si="5"/>
        <v>0</v>
      </c>
    </row>
    <row r="58" spans="1:7">
      <c r="A58" s="128" t="s">
        <v>503</v>
      </c>
      <c r="B58" s="127">
        <v>100000000</v>
      </c>
      <c r="C58" s="127">
        <v>69877172.420000002</v>
      </c>
      <c r="D58" s="59">
        <f t="shared" si="4"/>
        <v>169877172.42000002</v>
      </c>
      <c r="E58" s="127">
        <v>151043026.66999999</v>
      </c>
      <c r="F58" s="127">
        <v>151043026.66999999</v>
      </c>
      <c r="G58" s="59">
        <f t="shared" si="5"/>
        <v>18834145.75000003</v>
      </c>
    </row>
    <row r="59" spans="1:7">
      <c r="A59" s="128" t="s">
        <v>502</v>
      </c>
      <c r="B59" s="127">
        <v>24782950</v>
      </c>
      <c r="C59" s="127">
        <v>-4324494.66</v>
      </c>
      <c r="D59" s="59">
        <f t="shared" si="4"/>
        <v>20458455.34</v>
      </c>
      <c r="E59" s="127">
        <v>20458455.34</v>
      </c>
      <c r="F59" s="127">
        <v>20458455.34</v>
      </c>
      <c r="G59" s="59">
        <f t="shared" si="5"/>
        <v>0</v>
      </c>
    </row>
    <row r="60" spans="1:7">
      <c r="A60" s="43" t="s">
        <v>122</v>
      </c>
      <c r="B60" s="56"/>
      <c r="C60" s="56"/>
      <c r="D60" s="59"/>
      <c r="E60" s="59"/>
      <c r="F60" s="59"/>
      <c r="G60" s="59"/>
    </row>
    <row r="61" spans="1:7">
      <c r="A61" s="11" t="s">
        <v>295</v>
      </c>
      <c r="B61" s="54">
        <f>B9+B49</f>
        <v>1155809047</v>
      </c>
      <c r="C61" s="54">
        <f>C9+C49</f>
        <v>633338677.79999995</v>
      </c>
      <c r="D61" s="54">
        <f t="shared" ref="D50:D61" si="6">B61+C61</f>
        <v>1789147724.8</v>
      </c>
      <c r="E61" s="54">
        <f>E9+E49</f>
        <v>1714743837.49</v>
      </c>
      <c r="F61" s="54">
        <f>F9+F49</f>
        <v>1708818525.0599999</v>
      </c>
      <c r="G61" s="54">
        <f t="shared" ref="G50:G61" si="7">D61-E61</f>
        <v>74403887.309999943</v>
      </c>
    </row>
    <row r="62" spans="1:7">
      <c r="A62" s="53"/>
      <c r="B62" s="126"/>
      <c r="C62" s="126"/>
      <c r="D62" s="126"/>
      <c r="E62" s="126"/>
      <c r="F62" s="126"/>
      <c r="G62" s="126"/>
    </row>
  </sheetData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pageMargins left="0.25" right="0.25" top="0.75" bottom="0.75" header="0.3" footer="0.3"/>
  <pageSetup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6F4F7E-8A12-4C4F-9693-63A10C109DED}">
  <dimension ref="A1:H78"/>
  <sheetViews>
    <sheetView zoomScaleNormal="100" workbookViewId="0">
      <selection activeCell="A6" sqref="A6:G6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172" t="s">
        <v>637</v>
      </c>
      <c r="B1" s="173"/>
      <c r="C1" s="173"/>
      <c r="D1" s="173"/>
      <c r="E1" s="173"/>
      <c r="F1" s="173"/>
      <c r="G1" s="173"/>
    </row>
    <row r="2" spans="1:8">
      <c r="A2" s="150" t="s">
        <v>121</v>
      </c>
      <c r="B2" s="151"/>
      <c r="C2" s="151"/>
      <c r="D2" s="151"/>
      <c r="E2" s="151"/>
      <c r="F2" s="151"/>
      <c r="G2" s="152"/>
    </row>
    <row r="3" spans="1:8">
      <c r="A3" s="153" t="s">
        <v>636</v>
      </c>
      <c r="B3" s="154"/>
      <c r="C3" s="154"/>
      <c r="D3" s="154"/>
      <c r="E3" s="154"/>
      <c r="F3" s="154"/>
      <c r="G3" s="155"/>
    </row>
    <row r="4" spans="1:8">
      <c r="A4" s="153" t="s">
        <v>635</v>
      </c>
      <c r="B4" s="154"/>
      <c r="C4" s="154"/>
      <c r="D4" s="154"/>
      <c r="E4" s="154"/>
      <c r="F4" s="154"/>
      <c r="G4" s="155"/>
    </row>
    <row r="5" spans="1:8">
      <c r="A5" s="153" t="s">
        <v>664</v>
      </c>
      <c r="B5" s="154"/>
      <c r="C5" s="154"/>
      <c r="D5" s="154"/>
      <c r="E5" s="154"/>
      <c r="F5" s="154"/>
      <c r="G5" s="155"/>
    </row>
    <row r="6" spans="1:8">
      <c r="A6" s="156" t="s">
        <v>2</v>
      </c>
      <c r="B6" s="157"/>
      <c r="C6" s="157"/>
      <c r="D6" s="157"/>
      <c r="E6" s="157"/>
      <c r="F6" s="157"/>
      <c r="G6" s="158"/>
    </row>
    <row r="7" spans="1:8">
      <c r="A7" s="154" t="s">
        <v>4</v>
      </c>
      <c r="B7" s="156" t="s">
        <v>498</v>
      </c>
      <c r="C7" s="157"/>
      <c r="D7" s="157"/>
      <c r="E7" s="157"/>
      <c r="F7" s="158"/>
      <c r="G7" s="167" t="s">
        <v>634</v>
      </c>
    </row>
    <row r="8" spans="1:8" ht="30">
      <c r="A8" s="154"/>
      <c r="B8" s="109" t="s">
        <v>496</v>
      </c>
      <c r="C8" s="36" t="s">
        <v>633</v>
      </c>
      <c r="D8" s="109" t="s">
        <v>494</v>
      </c>
      <c r="E8" s="109" t="s">
        <v>195</v>
      </c>
      <c r="F8" s="141" t="s">
        <v>212</v>
      </c>
      <c r="G8" s="166"/>
    </row>
    <row r="9" spans="1:8">
      <c r="A9" s="108" t="s">
        <v>632</v>
      </c>
      <c r="B9" s="140">
        <f t="shared" ref="B9:G9" si="0">B10+B19+B27+B37</f>
        <v>906486890</v>
      </c>
      <c r="C9" s="140">
        <f t="shared" si="0"/>
        <v>502054041.15999997</v>
      </c>
      <c r="D9" s="140">
        <f t="shared" si="0"/>
        <v>1408540931.1599998</v>
      </c>
      <c r="E9" s="140">
        <f t="shared" si="0"/>
        <v>1355315074.73</v>
      </c>
      <c r="F9" s="140">
        <f t="shared" si="0"/>
        <v>1349389762.2999997</v>
      </c>
      <c r="G9" s="140">
        <f t="shared" si="0"/>
        <v>53225856.430000007</v>
      </c>
    </row>
    <row r="10" spans="1:8">
      <c r="A10" s="70" t="s">
        <v>631</v>
      </c>
      <c r="B10" s="136">
        <f t="shared" ref="B10:G10" si="1">SUM(B11:B18)</f>
        <v>245591808.12</v>
      </c>
      <c r="C10" s="136">
        <f t="shared" si="1"/>
        <v>104745625.81</v>
      </c>
      <c r="D10" s="136">
        <f t="shared" si="1"/>
        <v>350337433.93000001</v>
      </c>
      <c r="E10" s="136">
        <f t="shared" si="1"/>
        <v>349962806.31</v>
      </c>
      <c r="F10" s="136">
        <f t="shared" si="1"/>
        <v>348262649.5</v>
      </c>
      <c r="G10" s="136">
        <f t="shared" si="1"/>
        <v>374627.61999999732</v>
      </c>
    </row>
    <row r="11" spans="1:8">
      <c r="A11" s="103" t="s">
        <v>602</v>
      </c>
      <c r="B11" s="137">
        <v>21519040.68</v>
      </c>
      <c r="C11" s="137">
        <v>-1839513.56</v>
      </c>
      <c r="D11" s="136">
        <f t="shared" ref="D11:D18" si="2">B11+C11</f>
        <v>19679527.120000001</v>
      </c>
      <c r="E11" s="137">
        <v>19679527.120000001</v>
      </c>
      <c r="F11" s="137">
        <v>19508061.280000001</v>
      </c>
      <c r="G11" s="136">
        <f t="shared" ref="G11:G18" si="3">D11-E11</f>
        <v>0</v>
      </c>
      <c r="H11" s="135" t="s">
        <v>630</v>
      </c>
    </row>
    <row r="12" spans="1:8">
      <c r="A12" s="103" t="s">
        <v>600</v>
      </c>
      <c r="B12" s="136">
        <v>0</v>
      </c>
      <c r="C12" s="136">
        <v>0</v>
      </c>
      <c r="D12" s="136">
        <f t="shared" si="2"/>
        <v>0</v>
      </c>
      <c r="E12" s="136">
        <v>0</v>
      </c>
      <c r="F12" s="136">
        <v>0</v>
      </c>
      <c r="G12" s="136">
        <f t="shared" si="3"/>
        <v>0</v>
      </c>
      <c r="H12" s="135" t="s">
        <v>629</v>
      </c>
    </row>
    <row r="13" spans="1:8">
      <c r="A13" s="103" t="s">
        <v>598</v>
      </c>
      <c r="B13" s="137">
        <v>55688158.530000001</v>
      </c>
      <c r="C13" s="137">
        <v>9986586.8399999999</v>
      </c>
      <c r="D13" s="136">
        <f t="shared" si="2"/>
        <v>65674745.370000005</v>
      </c>
      <c r="E13" s="137">
        <v>65740533.630000003</v>
      </c>
      <c r="F13" s="137">
        <v>65410866.670000002</v>
      </c>
      <c r="G13" s="136">
        <f t="shared" si="3"/>
        <v>-65788.259999997914</v>
      </c>
      <c r="H13" s="135" t="s">
        <v>628</v>
      </c>
    </row>
    <row r="14" spans="1:8">
      <c r="A14" s="103" t="s">
        <v>596</v>
      </c>
      <c r="B14" s="136">
        <v>0</v>
      </c>
      <c r="C14" s="136">
        <v>0</v>
      </c>
      <c r="D14" s="136">
        <f t="shared" si="2"/>
        <v>0</v>
      </c>
      <c r="E14" s="136">
        <v>0</v>
      </c>
      <c r="F14" s="136">
        <v>0</v>
      </c>
      <c r="G14" s="136">
        <f t="shared" si="3"/>
        <v>0</v>
      </c>
      <c r="H14" s="135" t="s">
        <v>627</v>
      </c>
    </row>
    <row r="15" spans="1:8">
      <c r="A15" s="103" t="s">
        <v>594</v>
      </c>
      <c r="B15" s="137">
        <v>101660227.70999999</v>
      </c>
      <c r="C15" s="137">
        <v>68247728.450000003</v>
      </c>
      <c r="D15" s="136">
        <f t="shared" si="2"/>
        <v>169907956.16</v>
      </c>
      <c r="E15" s="137">
        <v>169467540.28</v>
      </c>
      <c r="F15" s="137">
        <v>169148356.12</v>
      </c>
      <c r="G15" s="136">
        <f t="shared" si="3"/>
        <v>440415.87999999523</v>
      </c>
      <c r="H15" s="135" t="s">
        <v>626</v>
      </c>
    </row>
    <row r="16" spans="1:8">
      <c r="A16" s="103" t="s">
        <v>592</v>
      </c>
      <c r="B16" s="136">
        <v>0</v>
      </c>
      <c r="C16" s="136">
        <v>0</v>
      </c>
      <c r="D16" s="136">
        <f t="shared" si="2"/>
        <v>0</v>
      </c>
      <c r="E16" s="136">
        <v>0</v>
      </c>
      <c r="F16" s="136">
        <v>0</v>
      </c>
      <c r="G16" s="136">
        <f t="shared" si="3"/>
        <v>0</v>
      </c>
      <c r="H16" s="135" t="s">
        <v>625</v>
      </c>
    </row>
    <row r="17" spans="1:8">
      <c r="A17" s="103" t="s">
        <v>590</v>
      </c>
      <c r="B17" s="137">
        <v>66709381.200000003</v>
      </c>
      <c r="C17" s="137">
        <v>28360117.460000001</v>
      </c>
      <c r="D17" s="136">
        <f t="shared" si="2"/>
        <v>95069498.659999996</v>
      </c>
      <c r="E17" s="137">
        <v>95069498.659999996</v>
      </c>
      <c r="F17" s="137">
        <v>94189658.810000002</v>
      </c>
      <c r="G17" s="136">
        <f t="shared" si="3"/>
        <v>0</v>
      </c>
      <c r="H17" s="135" t="s">
        <v>624</v>
      </c>
    </row>
    <row r="18" spans="1:8">
      <c r="A18" s="103" t="s">
        <v>588</v>
      </c>
      <c r="B18" s="137">
        <v>15000</v>
      </c>
      <c r="C18" s="137">
        <v>-9293.3799999999992</v>
      </c>
      <c r="D18" s="136">
        <f t="shared" si="2"/>
        <v>5706.6200000000008</v>
      </c>
      <c r="E18" s="137">
        <v>5706.62</v>
      </c>
      <c r="F18" s="137">
        <v>5706.62</v>
      </c>
      <c r="G18" s="136">
        <f t="shared" si="3"/>
        <v>0</v>
      </c>
      <c r="H18" s="135" t="s">
        <v>623</v>
      </c>
    </row>
    <row r="19" spans="1:8">
      <c r="A19" s="70" t="s">
        <v>586</v>
      </c>
      <c r="B19" s="136">
        <f t="shared" ref="B19:G19" si="4">SUM(B20:B26)</f>
        <v>485846913.85000002</v>
      </c>
      <c r="C19" s="136">
        <f t="shared" si="4"/>
        <v>321279905.89999998</v>
      </c>
      <c r="D19" s="136">
        <f t="shared" si="4"/>
        <v>807126819.74999988</v>
      </c>
      <c r="E19" s="136">
        <f t="shared" si="4"/>
        <v>754275590.93999994</v>
      </c>
      <c r="F19" s="136">
        <f t="shared" si="4"/>
        <v>751040308.08999979</v>
      </c>
      <c r="G19" s="136">
        <f t="shared" si="4"/>
        <v>52851228.81000001</v>
      </c>
    </row>
    <row r="20" spans="1:8">
      <c r="A20" s="103" t="s">
        <v>585</v>
      </c>
      <c r="B20" s="137">
        <v>46103809.810000002</v>
      </c>
      <c r="C20" s="137">
        <v>19566504.359999999</v>
      </c>
      <c r="D20" s="136">
        <f t="shared" ref="D20:D26" si="5">B20+C20</f>
        <v>65670314.170000002</v>
      </c>
      <c r="E20" s="137">
        <v>61682792.659999996</v>
      </c>
      <c r="F20" s="137">
        <v>61545641.439999998</v>
      </c>
      <c r="G20" s="136">
        <f t="shared" ref="G20:G26" si="6">D20-E20</f>
        <v>3987521.5100000054</v>
      </c>
      <c r="H20" s="135" t="s">
        <v>622</v>
      </c>
    </row>
    <row r="21" spans="1:8">
      <c r="A21" s="103" t="s">
        <v>583</v>
      </c>
      <c r="B21" s="137">
        <v>343822515.24000001</v>
      </c>
      <c r="C21" s="137">
        <v>166104647.00999999</v>
      </c>
      <c r="D21" s="136">
        <f t="shared" si="5"/>
        <v>509927162.25</v>
      </c>
      <c r="E21" s="137">
        <v>481185188.12</v>
      </c>
      <c r="F21" s="137">
        <v>478420885.63</v>
      </c>
      <c r="G21" s="136">
        <f t="shared" si="6"/>
        <v>28741974.129999995</v>
      </c>
      <c r="H21" s="135" t="s">
        <v>621</v>
      </c>
    </row>
    <row r="22" spans="1:8">
      <c r="A22" s="103" t="s">
        <v>581</v>
      </c>
      <c r="B22" s="137">
        <v>684200</v>
      </c>
      <c r="C22" s="137">
        <v>-537311.78</v>
      </c>
      <c r="D22" s="136">
        <f t="shared" si="5"/>
        <v>146888.21999999997</v>
      </c>
      <c r="E22" s="137">
        <v>146888.22</v>
      </c>
      <c r="F22" s="137">
        <v>139128.28</v>
      </c>
      <c r="G22" s="136">
        <f t="shared" si="6"/>
        <v>0</v>
      </c>
      <c r="H22" s="135" t="s">
        <v>620</v>
      </c>
    </row>
    <row r="23" spans="1:8">
      <c r="A23" s="103" t="s">
        <v>579</v>
      </c>
      <c r="B23" s="137">
        <v>37129435.5</v>
      </c>
      <c r="C23" s="137">
        <v>16594796.390000001</v>
      </c>
      <c r="D23" s="136">
        <f t="shared" si="5"/>
        <v>53724231.890000001</v>
      </c>
      <c r="E23" s="137">
        <v>53838036.509999998</v>
      </c>
      <c r="F23" s="137">
        <v>53641089.310000002</v>
      </c>
      <c r="G23" s="136">
        <f t="shared" si="6"/>
        <v>-113804.61999999732</v>
      </c>
      <c r="H23" s="135" t="s">
        <v>619</v>
      </c>
    </row>
    <row r="24" spans="1:8">
      <c r="A24" s="103" t="s">
        <v>577</v>
      </c>
      <c r="B24" s="137">
        <v>3845772.7</v>
      </c>
      <c r="C24" s="137">
        <v>-1374917.3</v>
      </c>
      <c r="D24" s="136">
        <f t="shared" si="5"/>
        <v>2470855.4000000004</v>
      </c>
      <c r="E24" s="137">
        <v>2470855.4</v>
      </c>
      <c r="F24" s="137">
        <v>2470855.4</v>
      </c>
      <c r="G24" s="136">
        <f t="shared" si="6"/>
        <v>0</v>
      </c>
      <c r="H24" s="135" t="s">
        <v>618</v>
      </c>
    </row>
    <row r="25" spans="1:8">
      <c r="A25" s="103" t="s">
        <v>575</v>
      </c>
      <c r="B25" s="137">
        <v>40793251.600000001</v>
      </c>
      <c r="C25" s="137">
        <v>-1171608.06</v>
      </c>
      <c r="D25" s="136">
        <f t="shared" si="5"/>
        <v>39621643.539999999</v>
      </c>
      <c r="E25" s="137">
        <v>39621643.539999999</v>
      </c>
      <c r="F25" s="137">
        <v>39593843.539999999</v>
      </c>
      <c r="G25" s="136">
        <f t="shared" si="6"/>
        <v>0</v>
      </c>
      <c r="H25" s="135" t="s">
        <v>617</v>
      </c>
    </row>
    <row r="26" spans="1:8">
      <c r="A26" s="103" t="s">
        <v>573</v>
      </c>
      <c r="B26" s="137">
        <v>13467929</v>
      </c>
      <c r="C26" s="137">
        <v>122097795.28</v>
      </c>
      <c r="D26" s="136">
        <f t="shared" si="5"/>
        <v>135565724.28</v>
      </c>
      <c r="E26" s="137">
        <v>115330186.48999999</v>
      </c>
      <c r="F26" s="137">
        <v>115228864.48999999</v>
      </c>
      <c r="G26" s="136">
        <f t="shared" si="6"/>
        <v>20235537.790000007</v>
      </c>
      <c r="H26" s="135" t="s">
        <v>616</v>
      </c>
    </row>
    <row r="27" spans="1:8">
      <c r="A27" s="70" t="s">
        <v>571</v>
      </c>
      <c r="B27" s="136">
        <f t="shared" ref="B27:G27" si="7">SUM(B28:B36)</f>
        <v>175048168.03</v>
      </c>
      <c r="C27" s="136">
        <f t="shared" si="7"/>
        <v>76028509.449999988</v>
      </c>
      <c r="D27" s="136">
        <f t="shared" si="7"/>
        <v>251076677.48000002</v>
      </c>
      <c r="E27" s="136">
        <f t="shared" si="7"/>
        <v>251076677.48000002</v>
      </c>
      <c r="F27" s="136">
        <f t="shared" si="7"/>
        <v>250086804.71000001</v>
      </c>
      <c r="G27" s="136">
        <f t="shared" si="7"/>
        <v>0</v>
      </c>
    </row>
    <row r="28" spans="1:8">
      <c r="A28" s="101" t="s">
        <v>570</v>
      </c>
      <c r="B28" s="137">
        <v>157951199.44</v>
      </c>
      <c r="C28" s="137">
        <v>54551621.049999997</v>
      </c>
      <c r="D28" s="136">
        <f t="shared" ref="D28:D36" si="8">B28+C28</f>
        <v>212502820.49000001</v>
      </c>
      <c r="E28" s="137">
        <v>212502820.49000001</v>
      </c>
      <c r="F28" s="137">
        <v>211725971.81</v>
      </c>
      <c r="G28" s="136">
        <f t="shared" ref="G28:G36" si="9">D28-E28</f>
        <v>0</v>
      </c>
      <c r="H28" s="135" t="s">
        <v>615</v>
      </c>
    </row>
    <row r="29" spans="1:8">
      <c r="A29" s="103" t="s">
        <v>568</v>
      </c>
      <c r="B29" s="136">
        <v>0</v>
      </c>
      <c r="C29" s="136">
        <v>0</v>
      </c>
      <c r="D29" s="136">
        <f t="shared" si="8"/>
        <v>0</v>
      </c>
      <c r="E29" s="136">
        <v>0</v>
      </c>
      <c r="F29" s="136">
        <v>0</v>
      </c>
      <c r="G29" s="136">
        <f t="shared" si="9"/>
        <v>0</v>
      </c>
      <c r="H29" s="135" t="s">
        <v>614</v>
      </c>
    </row>
    <row r="30" spans="1:8">
      <c r="A30" s="103" t="s">
        <v>566</v>
      </c>
      <c r="B30" s="136">
        <v>0</v>
      </c>
      <c r="C30" s="136">
        <v>0</v>
      </c>
      <c r="D30" s="136">
        <f t="shared" si="8"/>
        <v>0</v>
      </c>
      <c r="E30" s="136">
        <v>0</v>
      </c>
      <c r="F30" s="136">
        <v>0</v>
      </c>
      <c r="G30" s="136">
        <f t="shared" si="9"/>
        <v>0</v>
      </c>
      <c r="H30" s="135" t="s">
        <v>613</v>
      </c>
    </row>
    <row r="31" spans="1:8">
      <c r="A31" s="103" t="s">
        <v>564</v>
      </c>
      <c r="B31" s="136">
        <v>0</v>
      </c>
      <c r="C31" s="136">
        <v>0</v>
      </c>
      <c r="D31" s="136">
        <f t="shared" si="8"/>
        <v>0</v>
      </c>
      <c r="E31" s="136">
        <v>0</v>
      </c>
      <c r="F31" s="136">
        <v>0</v>
      </c>
      <c r="G31" s="136">
        <f t="shared" si="9"/>
        <v>0</v>
      </c>
      <c r="H31" s="135" t="s">
        <v>612</v>
      </c>
    </row>
    <row r="32" spans="1:8">
      <c r="A32" s="103" t="s">
        <v>562</v>
      </c>
      <c r="B32" s="136">
        <v>0</v>
      </c>
      <c r="C32" s="136">
        <v>0</v>
      </c>
      <c r="D32" s="136">
        <f t="shared" si="8"/>
        <v>0</v>
      </c>
      <c r="E32" s="136">
        <v>0</v>
      </c>
      <c r="F32" s="136">
        <v>0</v>
      </c>
      <c r="G32" s="136">
        <f t="shared" si="9"/>
        <v>0</v>
      </c>
      <c r="H32" s="135" t="s">
        <v>611</v>
      </c>
    </row>
    <row r="33" spans="1:8">
      <c r="A33" s="103" t="s">
        <v>560</v>
      </c>
      <c r="B33" s="137">
        <v>17096968.59</v>
      </c>
      <c r="C33" s="137">
        <v>21476888.399999999</v>
      </c>
      <c r="D33" s="136">
        <f t="shared" si="8"/>
        <v>38573856.989999995</v>
      </c>
      <c r="E33" s="137">
        <v>38573856.990000002</v>
      </c>
      <c r="F33" s="137">
        <v>38360832.899999999</v>
      </c>
      <c r="G33" s="136">
        <f t="shared" si="9"/>
        <v>0</v>
      </c>
      <c r="H33" s="135" t="s">
        <v>610</v>
      </c>
    </row>
    <row r="34" spans="1:8">
      <c r="A34" s="103" t="s">
        <v>558</v>
      </c>
      <c r="B34" s="136">
        <v>0</v>
      </c>
      <c r="C34" s="136">
        <v>0</v>
      </c>
      <c r="D34" s="136">
        <f t="shared" si="8"/>
        <v>0</v>
      </c>
      <c r="E34" s="136">
        <v>0</v>
      </c>
      <c r="F34" s="136">
        <v>0</v>
      </c>
      <c r="G34" s="136">
        <f t="shared" si="9"/>
        <v>0</v>
      </c>
      <c r="H34" s="135" t="s">
        <v>609</v>
      </c>
    </row>
    <row r="35" spans="1:8">
      <c r="A35" s="103" t="s">
        <v>556</v>
      </c>
      <c r="B35" s="136">
        <v>0</v>
      </c>
      <c r="C35" s="136">
        <v>0</v>
      </c>
      <c r="D35" s="136">
        <f t="shared" si="8"/>
        <v>0</v>
      </c>
      <c r="E35" s="136">
        <v>0</v>
      </c>
      <c r="F35" s="136">
        <v>0</v>
      </c>
      <c r="G35" s="136">
        <f t="shared" si="9"/>
        <v>0</v>
      </c>
      <c r="H35" s="135" t="s">
        <v>608</v>
      </c>
    </row>
    <row r="36" spans="1:8">
      <c r="A36" s="103" t="s">
        <v>554</v>
      </c>
      <c r="B36" s="136">
        <v>0</v>
      </c>
      <c r="C36" s="136">
        <v>0</v>
      </c>
      <c r="D36" s="136">
        <f t="shared" si="8"/>
        <v>0</v>
      </c>
      <c r="E36" s="136">
        <v>0</v>
      </c>
      <c r="F36" s="136">
        <v>0</v>
      </c>
      <c r="G36" s="136">
        <f t="shared" si="9"/>
        <v>0</v>
      </c>
      <c r="H36" s="135" t="s">
        <v>607</v>
      </c>
    </row>
    <row r="37" spans="1:8">
      <c r="A37" s="139" t="s">
        <v>552</v>
      </c>
      <c r="B37" s="136">
        <f t="shared" ref="B37:G37" si="10">SUM(B38:B41)</f>
        <v>0</v>
      </c>
      <c r="C37" s="136">
        <f t="shared" si="10"/>
        <v>0</v>
      </c>
      <c r="D37" s="136">
        <f t="shared" si="10"/>
        <v>0</v>
      </c>
      <c r="E37" s="136">
        <f t="shared" si="10"/>
        <v>0</v>
      </c>
      <c r="F37" s="136">
        <f t="shared" si="10"/>
        <v>0</v>
      </c>
      <c r="G37" s="136">
        <f t="shared" si="10"/>
        <v>0</v>
      </c>
    </row>
    <row r="38" spans="1:8" ht="30">
      <c r="A38" s="101" t="s">
        <v>551</v>
      </c>
      <c r="B38" s="136">
        <v>0</v>
      </c>
      <c r="C38" s="136">
        <v>0</v>
      </c>
      <c r="D38" s="136">
        <f>B38+C38</f>
        <v>0</v>
      </c>
      <c r="E38" s="136">
        <v>0</v>
      </c>
      <c r="F38" s="136">
        <v>0</v>
      </c>
      <c r="G38" s="136">
        <f>D38-E38</f>
        <v>0</v>
      </c>
      <c r="H38" s="135" t="s">
        <v>606</v>
      </c>
    </row>
    <row r="39" spans="1:8" ht="30">
      <c r="A39" s="101" t="s">
        <v>549</v>
      </c>
      <c r="B39" s="136">
        <v>0</v>
      </c>
      <c r="C39" s="136">
        <v>0</v>
      </c>
      <c r="D39" s="136">
        <f>B39+C39</f>
        <v>0</v>
      </c>
      <c r="E39" s="136">
        <v>0</v>
      </c>
      <c r="F39" s="136">
        <v>0</v>
      </c>
      <c r="G39" s="136">
        <f>D39-E39</f>
        <v>0</v>
      </c>
      <c r="H39" s="135" t="s">
        <v>605</v>
      </c>
    </row>
    <row r="40" spans="1:8">
      <c r="A40" s="101" t="s">
        <v>547</v>
      </c>
      <c r="B40" s="136">
        <v>0</v>
      </c>
      <c r="C40" s="136">
        <v>0</v>
      </c>
      <c r="D40" s="136">
        <f>B40+C40</f>
        <v>0</v>
      </c>
      <c r="E40" s="136">
        <v>0</v>
      </c>
      <c r="F40" s="136">
        <v>0</v>
      </c>
      <c r="G40" s="136">
        <f>D40-E40</f>
        <v>0</v>
      </c>
      <c r="H40" s="135" t="s">
        <v>604</v>
      </c>
    </row>
    <row r="41" spans="1:8">
      <c r="A41" s="101" t="s">
        <v>545</v>
      </c>
      <c r="B41" s="136">
        <v>0</v>
      </c>
      <c r="C41" s="136">
        <v>0</v>
      </c>
      <c r="D41" s="136">
        <f>B41+C41</f>
        <v>0</v>
      </c>
      <c r="E41" s="136">
        <v>0</v>
      </c>
      <c r="F41" s="136">
        <v>0</v>
      </c>
      <c r="G41" s="136">
        <f>D41-E41</f>
        <v>0</v>
      </c>
      <c r="H41" s="135" t="s">
        <v>603</v>
      </c>
    </row>
    <row r="42" spans="1:8">
      <c r="A42" s="101"/>
      <c r="B42" s="136"/>
      <c r="C42" s="136"/>
      <c r="D42" s="136"/>
      <c r="E42" s="136"/>
      <c r="F42" s="136"/>
      <c r="G42" s="136"/>
    </row>
    <row r="43" spans="1:8">
      <c r="A43" s="11" t="s">
        <v>659</v>
      </c>
      <c r="B43" s="133">
        <f t="shared" ref="B43:G43" si="11">B44+B53+B61+B71</f>
        <v>249322157</v>
      </c>
      <c r="C43" s="133">
        <f t="shared" si="11"/>
        <v>131284636.64</v>
      </c>
      <c r="D43" s="133">
        <f t="shared" si="11"/>
        <v>380606793.64000005</v>
      </c>
      <c r="E43" s="133">
        <f t="shared" si="11"/>
        <v>359428762.76000005</v>
      </c>
      <c r="F43" s="133">
        <f t="shared" si="11"/>
        <v>359428762.76000005</v>
      </c>
      <c r="G43" s="133">
        <f t="shared" si="11"/>
        <v>21178030.880000003</v>
      </c>
    </row>
    <row r="44" spans="1:8">
      <c r="A44" s="70" t="s">
        <v>631</v>
      </c>
      <c r="B44" s="136">
        <f t="shared" ref="B44:G44" si="12">SUM(B45:B52)</f>
        <v>106294961.93000001</v>
      </c>
      <c r="C44" s="136">
        <f t="shared" si="12"/>
        <v>7376211.6999999993</v>
      </c>
      <c r="D44" s="136">
        <f t="shared" si="12"/>
        <v>113671173.63000001</v>
      </c>
      <c r="E44" s="136">
        <f t="shared" si="12"/>
        <v>113171173.63000001</v>
      </c>
      <c r="F44" s="136">
        <f t="shared" si="12"/>
        <v>113171173.63000001</v>
      </c>
      <c r="G44" s="136">
        <f t="shared" si="12"/>
        <v>500000</v>
      </c>
    </row>
    <row r="45" spans="1:8">
      <c r="A45" s="101" t="s">
        <v>602</v>
      </c>
      <c r="B45" s="136">
        <v>0</v>
      </c>
      <c r="C45" s="136">
        <v>0</v>
      </c>
      <c r="D45" s="136">
        <f t="shared" ref="D45:D52" si="13">B45+C45</f>
        <v>0</v>
      </c>
      <c r="E45" s="136">
        <v>0</v>
      </c>
      <c r="F45" s="136">
        <v>0</v>
      </c>
      <c r="G45" s="136">
        <f t="shared" ref="G45:G52" si="14">D45-E45</f>
        <v>0</v>
      </c>
      <c r="H45" s="135" t="s">
        <v>601</v>
      </c>
    </row>
    <row r="46" spans="1:8">
      <c r="A46" s="101" t="s">
        <v>600</v>
      </c>
      <c r="B46" s="136">
        <v>0</v>
      </c>
      <c r="C46" s="136">
        <v>0</v>
      </c>
      <c r="D46" s="136">
        <f t="shared" si="13"/>
        <v>0</v>
      </c>
      <c r="E46" s="136">
        <v>0</v>
      </c>
      <c r="F46" s="136">
        <v>0</v>
      </c>
      <c r="G46" s="136">
        <f t="shared" si="14"/>
        <v>0</v>
      </c>
      <c r="H46" s="135" t="s">
        <v>599</v>
      </c>
    </row>
    <row r="47" spans="1:8">
      <c r="A47" s="101" t="s">
        <v>598</v>
      </c>
      <c r="B47" s="136">
        <v>0</v>
      </c>
      <c r="C47" s="136">
        <v>0</v>
      </c>
      <c r="D47" s="136">
        <f t="shared" si="13"/>
        <v>0</v>
      </c>
      <c r="E47" s="136">
        <v>0</v>
      </c>
      <c r="F47" s="136">
        <v>0</v>
      </c>
      <c r="G47" s="136">
        <f t="shared" si="14"/>
        <v>0</v>
      </c>
      <c r="H47" s="135" t="s">
        <v>597</v>
      </c>
    </row>
    <row r="48" spans="1:8">
      <c r="A48" s="101" t="s">
        <v>596</v>
      </c>
      <c r="B48" s="136">
        <v>0</v>
      </c>
      <c r="C48" s="136">
        <v>0</v>
      </c>
      <c r="D48" s="136">
        <f t="shared" si="13"/>
        <v>0</v>
      </c>
      <c r="E48" s="136">
        <v>0</v>
      </c>
      <c r="F48" s="136">
        <v>0</v>
      </c>
      <c r="G48" s="136">
        <f t="shared" si="14"/>
        <v>0</v>
      </c>
      <c r="H48" s="135" t="s">
        <v>595</v>
      </c>
    </row>
    <row r="49" spans="1:8">
      <c r="A49" s="101" t="s">
        <v>594</v>
      </c>
      <c r="B49" s="137">
        <v>500000</v>
      </c>
      <c r="C49" s="137">
        <v>0</v>
      </c>
      <c r="D49" s="136">
        <f t="shared" si="13"/>
        <v>500000</v>
      </c>
      <c r="E49" s="137">
        <v>0</v>
      </c>
      <c r="F49" s="137">
        <v>0</v>
      </c>
      <c r="G49" s="136">
        <f t="shared" si="14"/>
        <v>500000</v>
      </c>
      <c r="H49" s="135" t="s">
        <v>593</v>
      </c>
    </row>
    <row r="50" spans="1:8">
      <c r="A50" s="101" t="s">
        <v>592</v>
      </c>
      <c r="B50" s="136">
        <v>0</v>
      </c>
      <c r="C50" s="136">
        <v>0</v>
      </c>
      <c r="D50" s="136">
        <f t="shared" si="13"/>
        <v>0</v>
      </c>
      <c r="E50" s="136">
        <v>0</v>
      </c>
      <c r="F50" s="136">
        <v>0</v>
      </c>
      <c r="G50" s="136">
        <f t="shared" si="14"/>
        <v>0</v>
      </c>
      <c r="H50" s="135" t="s">
        <v>591</v>
      </c>
    </row>
    <row r="51" spans="1:8">
      <c r="A51" s="101" t="s">
        <v>590</v>
      </c>
      <c r="B51" s="137">
        <v>105794961.93000001</v>
      </c>
      <c r="C51" s="137">
        <v>7270451.2699999996</v>
      </c>
      <c r="D51" s="136">
        <f t="shared" si="13"/>
        <v>113065413.2</v>
      </c>
      <c r="E51" s="137">
        <v>113065413.2</v>
      </c>
      <c r="F51" s="137">
        <v>113065413.2</v>
      </c>
      <c r="G51" s="136">
        <f t="shared" si="14"/>
        <v>0</v>
      </c>
      <c r="H51" s="135" t="s">
        <v>589</v>
      </c>
    </row>
    <row r="52" spans="1:8">
      <c r="A52" s="101" t="s">
        <v>588</v>
      </c>
      <c r="B52" s="137">
        <v>0</v>
      </c>
      <c r="C52" s="137">
        <v>105760.43</v>
      </c>
      <c r="D52" s="136">
        <f t="shared" si="13"/>
        <v>105760.43</v>
      </c>
      <c r="E52" s="137">
        <v>105760.43</v>
      </c>
      <c r="F52" s="137">
        <v>105760.43</v>
      </c>
      <c r="G52" s="136">
        <f t="shared" si="14"/>
        <v>0</v>
      </c>
      <c r="H52" s="135" t="s">
        <v>587</v>
      </c>
    </row>
    <row r="53" spans="1:8">
      <c r="A53" s="70" t="s">
        <v>586</v>
      </c>
      <c r="B53" s="136">
        <f t="shared" ref="B53:G53" si="15">SUM(B54:B60)</f>
        <v>124782950</v>
      </c>
      <c r="C53" s="136">
        <f t="shared" si="15"/>
        <v>122371389.41</v>
      </c>
      <c r="D53" s="136">
        <f t="shared" si="15"/>
        <v>247154339.41</v>
      </c>
      <c r="E53" s="136">
        <f t="shared" si="15"/>
        <v>226476308.53</v>
      </c>
      <c r="F53" s="136">
        <f t="shared" si="15"/>
        <v>226476308.53</v>
      </c>
      <c r="G53" s="136">
        <f t="shared" si="15"/>
        <v>20678030.880000003</v>
      </c>
    </row>
    <row r="54" spans="1:8">
      <c r="A54" s="101" t="s">
        <v>585</v>
      </c>
      <c r="B54" s="137">
        <v>0</v>
      </c>
      <c r="C54" s="137">
        <v>1706555.66</v>
      </c>
      <c r="D54" s="136">
        <f t="shared" ref="D54:D60" si="16">B54+C54</f>
        <v>1706555.66</v>
      </c>
      <c r="E54" s="137">
        <v>1706555.66</v>
      </c>
      <c r="F54" s="137">
        <v>1706555.66</v>
      </c>
      <c r="G54" s="136">
        <f t="shared" ref="G54:G60" si="17">D54-E54</f>
        <v>0</v>
      </c>
      <c r="H54" s="135" t="s">
        <v>584</v>
      </c>
    </row>
    <row r="55" spans="1:8">
      <c r="A55" s="101" t="s">
        <v>583</v>
      </c>
      <c r="B55" s="137">
        <v>100000000</v>
      </c>
      <c r="C55" s="137">
        <v>129253783.75</v>
      </c>
      <c r="D55" s="136">
        <f t="shared" si="16"/>
        <v>229253783.75</v>
      </c>
      <c r="E55" s="137">
        <v>208575755.44</v>
      </c>
      <c r="F55" s="137">
        <v>208575755.44</v>
      </c>
      <c r="G55" s="136">
        <f t="shared" si="17"/>
        <v>20678028.310000002</v>
      </c>
      <c r="H55" s="135" t="s">
        <v>582</v>
      </c>
    </row>
    <row r="56" spans="1:8">
      <c r="A56" s="101" t="s">
        <v>581</v>
      </c>
      <c r="B56" s="136">
        <v>0</v>
      </c>
      <c r="C56" s="136">
        <v>0</v>
      </c>
      <c r="D56" s="136">
        <f t="shared" si="16"/>
        <v>0</v>
      </c>
      <c r="E56" s="136">
        <v>0</v>
      </c>
      <c r="F56" s="136">
        <v>0</v>
      </c>
      <c r="G56" s="136">
        <f t="shared" si="17"/>
        <v>0</v>
      </c>
      <c r="H56" s="135" t="s">
        <v>580</v>
      </c>
    </row>
    <row r="57" spans="1:8">
      <c r="A57" s="102" t="s">
        <v>579</v>
      </c>
      <c r="B57" s="137">
        <v>0</v>
      </c>
      <c r="C57" s="137">
        <v>194000</v>
      </c>
      <c r="D57" s="136">
        <f t="shared" si="16"/>
        <v>194000</v>
      </c>
      <c r="E57" s="137">
        <v>193998.4</v>
      </c>
      <c r="F57" s="137">
        <v>193998.4</v>
      </c>
      <c r="G57" s="136">
        <f t="shared" si="17"/>
        <v>1.6000000000058208</v>
      </c>
      <c r="H57" s="135" t="s">
        <v>578</v>
      </c>
    </row>
    <row r="58" spans="1:8">
      <c r="A58" s="101" t="s">
        <v>577</v>
      </c>
      <c r="B58" s="137">
        <v>0</v>
      </c>
      <c r="C58" s="137">
        <v>16000000</v>
      </c>
      <c r="D58" s="136">
        <f t="shared" si="16"/>
        <v>16000000</v>
      </c>
      <c r="E58" s="137">
        <v>15999999.029999999</v>
      </c>
      <c r="F58" s="137">
        <v>15999999.029999999</v>
      </c>
      <c r="G58" s="136">
        <f t="shared" si="17"/>
        <v>0.97000000067055225</v>
      </c>
      <c r="H58" s="135" t="s">
        <v>576</v>
      </c>
    </row>
    <row r="59" spans="1:8">
      <c r="A59" s="101" t="s">
        <v>575</v>
      </c>
      <c r="B59" s="137">
        <v>24782950</v>
      </c>
      <c r="C59" s="137">
        <v>-24782950</v>
      </c>
      <c r="D59" s="136">
        <f t="shared" si="16"/>
        <v>0</v>
      </c>
      <c r="E59" s="137">
        <v>0</v>
      </c>
      <c r="F59" s="137">
        <v>0</v>
      </c>
      <c r="G59" s="136">
        <f t="shared" si="17"/>
        <v>0</v>
      </c>
      <c r="H59" s="135" t="s">
        <v>574</v>
      </c>
    </row>
    <row r="60" spans="1:8">
      <c r="A60" s="101" t="s">
        <v>573</v>
      </c>
      <c r="B60" s="136">
        <v>0</v>
      </c>
      <c r="C60" s="136">
        <v>0</v>
      </c>
      <c r="D60" s="136">
        <f t="shared" si="16"/>
        <v>0</v>
      </c>
      <c r="E60" s="136">
        <v>0</v>
      </c>
      <c r="F60" s="136">
        <v>0</v>
      </c>
      <c r="G60" s="136">
        <f t="shared" si="17"/>
        <v>0</v>
      </c>
      <c r="H60" s="135" t="s">
        <v>572</v>
      </c>
    </row>
    <row r="61" spans="1:8">
      <c r="A61" s="70" t="s">
        <v>571</v>
      </c>
      <c r="B61" s="136">
        <f t="shared" ref="B61:G61" si="18">SUM(B62:B70)</f>
        <v>0</v>
      </c>
      <c r="C61" s="136">
        <f t="shared" si="18"/>
        <v>1152575.25</v>
      </c>
      <c r="D61" s="136">
        <f t="shared" si="18"/>
        <v>1152575.25</v>
      </c>
      <c r="E61" s="136">
        <f t="shared" si="18"/>
        <v>1152575.25</v>
      </c>
      <c r="F61" s="136">
        <f t="shared" si="18"/>
        <v>1152575.25</v>
      </c>
      <c r="G61" s="136">
        <f t="shared" si="18"/>
        <v>0</v>
      </c>
    </row>
    <row r="62" spans="1:8">
      <c r="A62" s="101" t="s">
        <v>570</v>
      </c>
      <c r="B62" s="137">
        <v>0</v>
      </c>
      <c r="C62" s="137">
        <v>1152575.25</v>
      </c>
      <c r="D62" s="136">
        <f t="shared" ref="D62:D70" si="19">B62+C62</f>
        <v>1152575.25</v>
      </c>
      <c r="E62" s="137">
        <v>1152575.25</v>
      </c>
      <c r="F62" s="137">
        <v>1152575.25</v>
      </c>
      <c r="G62" s="136">
        <f t="shared" ref="G62:G70" si="20">D62-E62</f>
        <v>0</v>
      </c>
      <c r="H62" s="135" t="s">
        <v>569</v>
      </c>
    </row>
    <row r="63" spans="1:8">
      <c r="A63" s="101" t="s">
        <v>568</v>
      </c>
      <c r="B63" s="136">
        <v>0</v>
      </c>
      <c r="C63" s="136">
        <v>0</v>
      </c>
      <c r="D63" s="136">
        <f t="shared" si="19"/>
        <v>0</v>
      </c>
      <c r="E63" s="136">
        <v>0</v>
      </c>
      <c r="F63" s="136">
        <v>0</v>
      </c>
      <c r="G63" s="136">
        <f t="shared" si="20"/>
        <v>0</v>
      </c>
      <c r="H63" s="135" t="s">
        <v>567</v>
      </c>
    </row>
    <row r="64" spans="1:8">
      <c r="A64" s="101" t="s">
        <v>566</v>
      </c>
      <c r="B64" s="136">
        <v>0</v>
      </c>
      <c r="C64" s="136">
        <v>0</v>
      </c>
      <c r="D64" s="136">
        <f t="shared" si="19"/>
        <v>0</v>
      </c>
      <c r="E64" s="136">
        <v>0</v>
      </c>
      <c r="F64" s="136">
        <v>0</v>
      </c>
      <c r="G64" s="136">
        <f t="shared" si="20"/>
        <v>0</v>
      </c>
      <c r="H64" s="135" t="s">
        <v>565</v>
      </c>
    </row>
    <row r="65" spans="1:8">
      <c r="A65" s="101" t="s">
        <v>564</v>
      </c>
      <c r="B65" s="136">
        <v>0</v>
      </c>
      <c r="C65" s="136">
        <v>0</v>
      </c>
      <c r="D65" s="136">
        <f t="shared" si="19"/>
        <v>0</v>
      </c>
      <c r="E65" s="136">
        <v>0</v>
      </c>
      <c r="F65" s="136">
        <v>0</v>
      </c>
      <c r="G65" s="136">
        <f t="shared" si="20"/>
        <v>0</v>
      </c>
      <c r="H65" s="135" t="s">
        <v>563</v>
      </c>
    </row>
    <row r="66" spans="1:8">
      <c r="A66" s="101" t="s">
        <v>562</v>
      </c>
      <c r="B66" s="136">
        <v>0</v>
      </c>
      <c r="C66" s="136">
        <v>0</v>
      </c>
      <c r="D66" s="136">
        <f t="shared" si="19"/>
        <v>0</v>
      </c>
      <c r="E66" s="136">
        <v>0</v>
      </c>
      <c r="F66" s="136">
        <v>0</v>
      </c>
      <c r="G66" s="136">
        <f t="shared" si="20"/>
        <v>0</v>
      </c>
      <c r="H66" s="135" t="s">
        <v>561</v>
      </c>
    </row>
    <row r="67" spans="1:8">
      <c r="A67" s="101" t="s">
        <v>560</v>
      </c>
      <c r="B67" s="136">
        <v>0</v>
      </c>
      <c r="C67" s="136">
        <v>0</v>
      </c>
      <c r="D67" s="136">
        <f t="shared" si="19"/>
        <v>0</v>
      </c>
      <c r="E67" s="136">
        <v>0</v>
      </c>
      <c r="F67" s="136">
        <v>0</v>
      </c>
      <c r="G67" s="136">
        <f t="shared" si="20"/>
        <v>0</v>
      </c>
      <c r="H67" s="135" t="s">
        <v>559</v>
      </c>
    </row>
    <row r="68" spans="1:8">
      <c r="A68" s="101" t="s">
        <v>558</v>
      </c>
      <c r="B68" s="136">
        <v>0</v>
      </c>
      <c r="C68" s="136">
        <v>0</v>
      </c>
      <c r="D68" s="136">
        <f t="shared" si="19"/>
        <v>0</v>
      </c>
      <c r="E68" s="136">
        <v>0</v>
      </c>
      <c r="F68" s="136">
        <v>0</v>
      </c>
      <c r="G68" s="136">
        <f t="shared" si="20"/>
        <v>0</v>
      </c>
      <c r="H68" s="135" t="s">
        <v>557</v>
      </c>
    </row>
    <row r="69" spans="1:8">
      <c r="A69" s="101" t="s">
        <v>556</v>
      </c>
      <c r="B69" s="136">
        <v>0</v>
      </c>
      <c r="C69" s="136">
        <v>0</v>
      </c>
      <c r="D69" s="136">
        <f t="shared" si="19"/>
        <v>0</v>
      </c>
      <c r="E69" s="136">
        <v>0</v>
      </c>
      <c r="F69" s="136">
        <v>0</v>
      </c>
      <c r="G69" s="136">
        <f t="shared" si="20"/>
        <v>0</v>
      </c>
      <c r="H69" s="135" t="s">
        <v>555</v>
      </c>
    </row>
    <row r="70" spans="1:8">
      <c r="A70" s="101" t="s">
        <v>554</v>
      </c>
      <c r="B70" s="136">
        <v>0</v>
      </c>
      <c r="C70" s="136">
        <v>0</v>
      </c>
      <c r="D70" s="136">
        <f t="shared" si="19"/>
        <v>0</v>
      </c>
      <c r="E70" s="136">
        <v>0</v>
      </c>
      <c r="F70" s="136">
        <v>0</v>
      </c>
      <c r="G70" s="136">
        <f t="shared" si="20"/>
        <v>0</v>
      </c>
      <c r="H70" s="135" t="s">
        <v>553</v>
      </c>
    </row>
    <row r="71" spans="1:8">
      <c r="A71" s="139" t="s">
        <v>552</v>
      </c>
      <c r="B71" s="138">
        <f t="shared" ref="B71:G71" si="21">SUM(B72:B75)</f>
        <v>18244245.07</v>
      </c>
      <c r="C71" s="138">
        <f t="shared" si="21"/>
        <v>384460.28</v>
      </c>
      <c r="D71" s="138">
        <f t="shared" si="21"/>
        <v>18628705.350000001</v>
      </c>
      <c r="E71" s="138">
        <f t="shared" si="21"/>
        <v>18628705.350000001</v>
      </c>
      <c r="F71" s="138">
        <f t="shared" si="21"/>
        <v>18628705.350000001</v>
      </c>
      <c r="G71" s="138">
        <f t="shared" si="21"/>
        <v>0</v>
      </c>
    </row>
    <row r="72" spans="1:8" ht="30">
      <c r="A72" s="101" t="s">
        <v>551</v>
      </c>
      <c r="B72" s="137">
        <v>18244245.07</v>
      </c>
      <c r="C72" s="137">
        <v>384460.28</v>
      </c>
      <c r="D72" s="136">
        <f>B72+C72</f>
        <v>18628705.350000001</v>
      </c>
      <c r="E72" s="137">
        <v>18628705.350000001</v>
      </c>
      <c r="F72" s="137">
        <v>18628705.350000001</v>
      </c>
      <c r="G72" s="136">
        <f>D72-E72</f>
        <v>0</v>
      </c>
      <c r="H72" s="135" t="s">
        <v>550</v>
      </c>
    </row>
    <row r="73" spans="1:8" ht="30">
      <c r="A73" s="101" t="s">
        <v>549</v>
      </c>
      <c r="B73" s="136">
        <v>0</v>
      </c>
      <c r="C73" s="136">
        <v>0</v>
      </c>
      <c r="D73" s="136">
        <f>B73+C73</f>
        <v>0</v>
      </c>
      <c r="E73" s="136">
        <v>0</v>
      </c>
      <c r="F73" s="136">
        <v>0</v>
      </c>
      <c r="G73" s="136">
        <f>D73-E73</f>
        <v>0</v>
      </c>
      <c r="H73" s="135" t="s">
        <v>548</v>
      </c>
    </row>
    <row r="74" spans="1:8">
      <c r="A74" s="101" t="s">
        <v>547</v>
      </c>
      <c r="B74" s="136">
        <v>0</v>
      </c>
      <c r="C74" s="136">
        <v>0</v>
      </c>
      <c r="D74" s="136">
        <f>B74+C74</f>
        <v>0</v>
      </c>
      <c r="E74" s="136">
        <v>0</v>
      </c>
      <c r="F74" s="136">
        <v>0</v>
      </c>
      <c r="G74" s="136">
        <f>D74-E74</f>
        <v>0</v>
      </c>
      <c r="H74" s="135" t="s">
        <v>546</v>
      </c>
    </row>
    <row r="75" spans="1:8">
      <c r="A75" s="101" t="s">
        <v>545</v>
      </c>
      <c r="B75" s="136">
        <v>0</v>
      </c>
      <c r="C75" s="136">
        <v>0</v>
      </c>
      <c r="D75" s="136">
        <f>B75+C75</f>
        <v>0</v>
      </c>
      <c r="E75" s="136">
        <v>0</v>
      </c>
      <c r="F75" s="136">
        <v>0</v>
      </c>
      <c r="G75" s="136">
        <f>D75-E75</f>
        <v>0</v>
      </c>
      <c r="H75" s="135" t="s">
        <v>544</v>
      </c>
    </row>
    <row r="76" spans="1:8">
      <c r="A76" s="7"/>
      <c r="B76" s="134"/>
      <c r="C76" s="134"/>
      <c r="D76" s="134"/>
      <c r="E76" s="134"/>
      <c r="F76" s="134"/>
      <c r="G76" s="134"/>
    </row>
    <row r="77" spans="1:8">
      <c r="A77" s="11" t="s">
        <v>295</v>
      </c>
      <c r="B77" s="133">
        <f t="shared" ref="B77:G77" si="22">B9+B43</f>
        <v>1155809047</v>
      </c>
      <c r="C77" s="133">
        <f t="shared" si="22"/>
        <v>633338677.79999995</v>
      </c>
      <c r="D77" s="133">
        <f t="shared" si="22"/>
        <v>1789147724.8</v>
      </c>
      <c r="E77" s="133">
        <f t="shared" si="22"/>
        <v>1714743837.49</v>
      </c>
      <c r="F77" s="133">
        <f t="shared" si="22"/>
        <v>1708818525.0599997</v>
      </c>
      <c r="G77" s="133">
        <f t="shared" si="22"/>
        <v>74403887.310000002</v>
      </c>
    </row>
    <row r="78" spans="1:8">
      <c r="A78" s="53"/>
      <c r="B78" s="132"/>
      <c r="C78" s="132"/>
      <c r="D78" s="132"/>
      <c r="E78" s="132"/>
      <c r="F78" s="132"/>
      <c r="G78" s="132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B543B4-2FBC-474C-B7F3-C2FD9B835E32}">
  <dimension ref="A1:G34"/>
  <sheetViews>
    <sheetView zoomScaleNormal="100" workbookViewId="0">
      <selection activeCell="A6" sqref="A6:G6"/>
    </sheetView>
  </sheetViews>
  <sheetFormatPr baseColWidth="10" defaultRowHeight="15"/>
  <cols>
    <col min="1" max="1" width="91.140625" customWidth="1"/>
    <col min="2" max="2" width="22.140625" customWidth="1"/>
    <col min="3" max="3" width="21.140625" customWidth="1"/>
    <col min="4" max="4" width="19.85546875" customWidth="1"/>
    <col min="5" max="5" width="20.85546875" customWidth="1"/>
    <col min="6" max="6" width="20.7109375" customWidth="1"/>
    <col min="7" max="7" width="18.28515625" customWidth="1"/>
  </cols>
  <sheetData>
    <row r="1" spans="1:7" ht="55.5" customHeight="1">
      <c r="A1" s="165" t="s">
        <v>650</v>
      </c>
      <c r="B1" s="164"/>
      <c r="C1" s="164"/>
      <c r="D1" s="164"/>
      <c r="E1" s="164"/>
      <c r="F1" s="164"/>
      <c r="G1" s="164"/>
    </row>
    <row r="2" spans="1:7">
      <c r="A2" s="150" t="s">
        <v>121</v>
      </c>
      <c r="B2" s="151"/>
      <c r="C2" s="151"/>
      <c r="D2" s="151"/>
      <c r="E2" s="151"/>
      <c r="F2" s="151"/>
      <c r="G2" s="152"/>
    </row>
    <row r="3" spans="1:7">
      <c r="A3" s="153" t="s">
        <v>500</v>
      </c>
      <c r="B3" s="154"/>
      <c r="C3" s="154"/>
      <c r="D3" s="154"/>
      <c r="E3" s="154"/>
      <c r="F3" s="154"/>
      <c r="G3" s="155"/>
    </row>
    <row r="4" spans="1:7">
      <c r="A4" s="153" t="s">
        <v>649</v>
      </c>
      <c r="B4" s="154"/>
      <c r="C4" s="154"/>
      <c r="D4" s="154"/>
      <c r="E4" s="154"/>
      <c r="F4" s="154"/>
      <c r="G4" s="155"/>
    </row>
    <row r="5" spans="1:7">
      <c r="A5" s="153" t="s">
        <v>664</v>
      </c>
      <c r="B5" s="154"/>
      <c r="C5" s="154"/>
      <c r="D5" s="154"/>
      <c r="E5" s="154"/>
      <c r="F5" s="154"/>
      <c r="G5" s="155"/>
    </row>
    <row r="6" spans="1:7">
      <c r="A6" s="156" t="s">
        <v>2</v>
      </c>
      <c r="B6" s="157"/>
      <c r="C6" s="157"/>
      <c r="D6" s="157"/>
      <c r="E6" s="157"/>
      <c r="F6" s="157"/>
      <c r="G6" s="158"/>
    </row>
    <row r="7" spans="1:7">
      <c r="A7" s="161" t="s">
        <v>648</v>
      </c>
      <c r="B7" s="166" t="s">
        <v>498</v>
      </c>
      <c r="C7" s="166"/>
      <c r="D7" s="166"/>
      <c r="E7" s="166"/>
      <c r="F7" s="166"/>
      <c r="G7" s="166" t="s">
        <v>497</v>
      </c>
    </row>
    <row r="8" spans="1:7" ht="30">
      <c r="A8" s="162"/>
      <c r="B8" s="36" t="s">
        <v>496</v>
      </c>
      <c r="C8" s="148" t="s">
        <v>633</v>
      </c>
      <c r="D8" s="148" t="s">
        <v>287</v>
      </c>
      <c r="E8" s="148" t="s">
        <v>195</v>
      </c>
      <c r="F8" s="148" t="s">
        <v>212</v>
      </c>
      <c r="G8" s="174"/>
    </row>
    <row r="9" spans="1:7">
      <c r="A9" s="108" t="s">
        <v>647</v>
      </c>
      <c r="B9" s="143">
        <f t="shared" ref="B9:G9" si="0">B10+B11+B12+B15+B16+B19</f>
        <v>207712513.22</v>
      </c>
      <c r="C9" s="143">
        <f t="shared" si="0"/>
        <v>2618583.19</v>
      </c>
      <c r="D9" s="143">
        <f t="shared" si="0"/>
        <v>210331096.41</v>
      </c>
      <c r="E9" s="143">
        <f t="shared" si="0"/>
        <v>210331096.41</v>
      </c>
      <c r="F9" s="143">
        <f t="shared" si="0"/>
        <v>210331096.41</v>
      </c>
      <c r="G9" s="143">
        <f t="shared" si="0"/>
        <v>0</v>
      </c>
    </row>
    <row r="10" spans="1:7">
      <c r="A10" s="70" t="s">
        <v>660</v>
      </c>
      <c r="B10" s="146">
        <v>207712513.22</v>
      </c>
      <c r="C10" s="146">
        <v>2618583.19</v>
      </c>
      <c r="D10" s="145">
        <f>B10+C10</f>
        <v>210331096.41</v>
      </c>
      <c r="E10" s="146">
        <v>210331096.41</v>
      </c>
      <c r="F10" s="146">
        <v>210331096.41</v>
      </c>
      <c r="G10" s="145">
        <f>D10-E10</f>
        <v>0</v>
      </c>
    </row>
    <row r="11" spans="1:7">
      <c r="A11" s="70" t="s">
        <v>646</v>
      </c>
      <c r="B11" s="145">
        <v>0</v>
      </c>
      <c r="C11" s="145">
        <v>0</v>
      </c>
      <c r="D11" s="145">
        <f>B11+C11</f>
        <v>0</v>
      </c>
      <c r="E11" s="145">
        <v>0</v>
      </c>
      <c r="F11" s="145">
        <v>0</v>
      </c>
      <c r="G11" s="145">
        <f>D11-E11</f>
        <v>0</v>
      </c>
    </row>
    <row r="12" spans="1:7">
      <c r="A12" s="70" t="s">
        <v>645</v>
      </c>
      <c r="B12" s="145">
        <f t="shared" ref="B12:G12" si="1">B13+B14</f>
        <v>0</v>
      </c>
      <c r="C12" s="145">
        <f t="shared" si="1"/>
        <v>0</v>
      </c>
      <c r="D12" s="145">
        <f t="shared" si="1"/>
        <v>0</v>
      </c>
      <c r="E12" s="145">
        <f t="shared" si="1"/>
        <v>0</v>
      </c>
      <c r="F12" s="145">
        <f t="shared" si="1"/>
        <v>0</v>
      </c>
      <c r="G12" s="145">
        <f t="shared" si="1"/>
        <v>0</v>
      </c>
    </row>
    <row r="13" spans="1:7">
      <c r="A13" s="103" t="s">
        <v>644</v>
      </c>
      <c r="B13" s="145">
        <v>0</v>
      </c>
      <c r="C13" s="145">
        <v>0</v>
      </c>
      <c r="D13" s="145">
        <f>B13+C13</f>
        <v>0</v>
      </c>
      <c r="E13" s="145">
        <v>0</v>
      </c>
      <c r="F13" s="145">
        <v>0</v>
      </c>
      <c r="G13" s="145">
        <f>D13-E13</f>
        <v>0</v>
      </c>
    </row>
    <row r="14" spans="1:7">
      <c r="A14" s="103" t="s">
        <v>643</v>
      </c>
      <c r="B14" s="145">
        <v>0</v>
      </c>
      <c r="C14" s="145">
        <v>0</v>
      </c>
      <c r="D14" s="145">
        <f>B14+C14</f>
        <v>0</v>
      </c>
      <c r="E14" s="145">
        <v>0</v>
      </c>
      <c r="F14" s="145">
        <v>0</v>
      </c>
      <c r="G14" s="145">
        <f>D14-E14</f>
        <v>0</v>
      </c>
    </row>
    <row r="15" spans="1:7">
      <c r="A15" s="70" t="s">
        <v>642</v>
      </c>
      <c r="B15" s="145">
        <v>0</v>
      </c>
      <c r="C15" s="145">
        <v>0</v>
      </c>
      <c r="D15" s="145">
        <f>B15+C15</f>
        <v>0</v>
      </c>
      <c r="E15" s="145">
        <v>0</v>
      </c>
      <c r="F15" s="145">
        <v>0</v>
      </c>
      <c r="G15" s="145">
        <f>D15-E15</f>
        <v>0</v>
      </c>
    </row>
    <row r="16" spans="1:7" ht="30">
      <c r="A16" s="139" t="s">
        <v>641</v>
      </c>
      <c r="B16" s="145">
        <f t="shared" ref="B16:G16" si="2">B17+B18</f>
        <v>0</v>
      </c>
      <c r="C16" s="145">
        <f t="shared" si="2"/>
        <v>0</v>
      </c>
      <c r="D16" s="145">
        <f t="shared" si="2"/>
        <v>0</v>
      </c>
      <c r="E16" s="145">
        <f t="shared" si="2"/>
        <v>0</v>
      </c>
      <c r="F16" s="145">
        <f t="shared" si="2"/>
        <v>0</v>
      </c>
      <c r="G16" s="145">
        <f t="shared" si="2"/>
        <v>0</v>
      </c>
    </row>
    <row r="17" spans="1:7">
      <c r="A17" s="103" t="s">
        <v>640</v>
      </c>
      <c r="B17" s="145">
        <v>0</v>
      </c>
      <c r="C17" s="145">
        <v>0</v>
      </c>
      <c r="D17" s="145">
        <f>B17+C17</f>
        <v>0</v>
      </c>
      <c r="E17" s="145">
        <v>0</v>
      </c>
      <c r="F17" s="145">
        <v>0</v>
      </c>
      <c r="G17" s="145">
        <f>D17-E17</f>
        <v>0</v>
      </c>
    </row>
    <row r="18" spans="1:7">
      <c r="A18" s="103" t="s">
        <v>639</v>
      </c>
      <c r="B18" s="145">
        <v>0</v>
      </c>
      <c r="C18" s="145">
        <v>0</v>
      </c>
      <c r="D18" s="145">
        <f>B18+C18</f>
        <v>0</v>
      </c>
      <c r="E18" s="145">
        <v>0</v>
      </c>
      <c r="F18" s="145">
        <v>0</v>
      </c>
      <c r="G18" s="145">
        <f>D18-E18</f>
        <v>0</v>
      </c>
    </row>
    <row r="19" spans="1:7">
      <c r="A19" s="70" t="s">
        <v>638</v>
      </c>
      <c r="B19" s="145">
        <v>0</v>
      </c>
      <c r="C19" s="145">
        <v>0</v>
      </c>
      <c r="D19" s="145">
        <f>B19+C19</f>
        <v>0</v>
      </c>
      <c r="E19" s="145">
        <v>0</v>
      </c>
      <c r="F19" s="145">
        <v>0</v>
      </c>
      <c r="G19" s="145">
        <f>D19-E19</f>
        <v>0</v>
      </c>
    </row>
    <row r="20" spans="1:7">
      <c r="A20" s="7"/>
      <c r="B20" s="144"/>
      <c r="C20" s="144"/>
      <c r="D20" s="144"/>
      <c r="E20" s="144"/>
      <c r="F20" s="144"/>
      <c r="G20" s="144"/>
    </row>
    <row r="21" spans="1:7">
      <c r="A21" s="147" t="s">
        <v>661</v>
      </c>
      <c r="B21" s="143">
        <f t="shared" ref="B21:G21" si="3">B22+B23+B24+B27+B28+B31</f>
        <v>105794961.93000001</v>
      </c>
      <c r="C21" s="143">
        <f t="shared" si="3"/>
        <v>5819868.2400000002</v>
      </c>
      <c r="D21" s="143">
        <f t="shared" si="3"/>
        <v>111614830.17</v>
      </c>
      <c r="E21" s="143">
        <f t="shared" si="3"/>
        <v>111614830.17</v>
      </c>
      <c r="F21" s="143">
        <f t="shared" si="3"/>
        <v>111614830.17</v>
      </c>
      <c r="G21" s="143">
        <f t="shared" si="3"/>
        <v>0</v>
      </c>
    </row>
    <row r="22" spans="1:7">
      <c r="A22" s="70" t="s">
        <v>660</v>
      </c>
      <c r="B22" s="146">
        <v>105794961.93000001</v>
      </c>
      <c r="C22" s="146">
        <v>5819868.2400000002</v>
      </c>
      <c r="D22" s="145">
        <f>B22+C22</f>
        <v>111614830.17</v>
      </c>
      <c r="E22" s="146">
        <v>111614830.17</v>
      </c>
      <c r="F22" s="146">
        <v>111614830.17</v>
      </c>
      <c r="G22" s="145">
        <f>D22-E22</f>
        <v>0</v>
      </c>
    </row>
    <row r="23" spans="1:7">
      <c r="A23" s="70" t="s">
        <v>646</v>
      </c>
      <c r="B23" s="145">
        <v>0</v>
      </c>
      <c r="C23" s="145">
        <v>0</v>
      </c>
      <c r="D23" s="145">
        <f>B23+C23</f>
        <v>0</v>
      </c>
      <c r="E23" s="145">
        <v>0</v>
      </c>
      <c r="F23" s="145">
        <v>0</v>
      </c>
      <c r="G23" s="145">
        <f>D23-E23</f>
        <v>0</v>
      </c>
    </row>
    <row r="24" spans="1:7">
      <c r="A24" s="70" t="s">
        <v>645</v>
      </c>
      <c r="B24" s="145">
        <f t="shared" ref="B24:G24" si="4">B25+B26</f>
        <v>0</v>
      </c>
      <c r="C24" s="145">
        <f t="shared" si="4"/>
        <v>0</v>
      </c>
      <c r="D24" s="145">
        <f t="shared" si="4"/>
        <v>0</v>
      </c>
      <c r="E24" s="145">
        <f t="shared" si="4"/>
        <v>0</v>
      </c>
      <c r="F24" s="145">
        <f t="shared" si="4"/>
        <v>0</v>
      </c>
      <c r="G24" s="145">
        <f t="shared" si="4"/>
        <v>0</v>
      </c>
    </row>
    <row r="25" spans="1:7">
      <c r="A25" s="103" t="s">
        <v>644</v>
      </c>
      <c r="B25" s="145">
        <v>0</v>
      </c>
      <c r="C25" s="145">
        <v>0</v>
      </c>
      <c r="D25" s="145">
        <f>B25+C25</f>
        <v>0</v>
      </c>
      <c r="E25" s="145">
        <v>0</v>
      </c>
      <c r="F25" s="145">
        <v>0</v>
      </c>
      <c r="G25" s="145">
        <f>D25-E25</f>
        <v>0</v>
      </c>
    </row>
    <row r="26" spans="1:7">
      <c r="A26" s="103" t="s">
        <v>643</v>
      </c>
      <c r="B26" s="145">
        <v>0</v>
      </c>
      <c r="C26" s="145">
        <v>0</v>
      </c>
      <c r="D26" s="145">
        <f>B26+C26</f>
        <v>0</v>
      </c>
      <c r="E26" s="145">
        <v>0</v>
      </c>
      <c r="F26" s="145">
        <v>0</v>
      </c>
      <c r="G26" s="145">
        <f>D26-E26</f>
        <v>0</v>
      </c>
    </row>
    <row r="27" spans="1:7">
      <c r="A27" s="70" t="s">
        <v>642</v>
      </c>
      <c r="B27" s="145">
        <v>0</v>
      </c>
      <c r="C27" s="145">
        <v>0</v>
      </c>
      <c r="D27" s="145">
        <f>B27+C27</f>
        <v>0</v>
      </c>
      <c r="E27" s="145">
        <v>0</v>
      </c>
      <c r="F27" s="145">
        <v>0</v>
      </c>
      <c r="G27" s="145">
        <f>D27-E27</f>
        <v>0</v>
      </c>
    </row>
    <row r="28" spans="1:7" ht="30">
      <c r="A28" s="139" t="s">
        <v>641</v>
      </c>
      <c r="B28" s="145">
        <f t="shared" ref="B28:G28" si="5">B29+B30</f>
        <v>0</v>
      </c>
      <c r="C28" s="145">
        <f t="shared" si="5"/>
        <v>0</v>
      </c>
      <c r="D28" s="145">
        <f t="shared" si="5"/>
        <v>0</v>
      </c>
      <c r="E28" s="145">
        <f t="shared" si="5"/>
        <v>0</v>
      </c>
      <c r="F28" s="145">
        <f t="shared" si="5"/>
        <v>0</v>
      </c>
      <c r="G28" s="145">
        <f t="shared" si="5"/>
        <v>0</v>
      </c>
    </row>
    <row r="29" spans="1:7">
      <c r="A29" s="103" t="s">
        <v>640</v>
      </c>
      <c r="B29" s="145">
        <v>0</v>
      </c>
      <c r="C29" s="145">
        <v>0</v>
      </c>
      <c r="D29" s="145">
        <f>B29+C29</f>
        <v>0</v>
      </c>
      <c r="E29" s="145">
        <v>0</v>
      </c>
      <c r="F29" s="145">
        <v>0</v>
      </c>
      <c r="G29" s="145">
        <f>D29-E29</f>
        <v>0</v>
      </c>
    </row>
    <row r="30" spans="1:7">
      <c r="A30" s="103" t="s">
        <v>639</v>
      </c>
      <c r="B30" s="145">
        <v>0</v>
      </c>
      <c r="C30" s="145">
        <v>0</v>
      </c>
      <c r="D30" s="145">
        <f>B30+C30</f>
        <v>0</v>
      </c>
      <c r="E30" s="145">
        <v>0</v>
      </c>
      <c r="F30" s="145">
        <v>0</v>
      </c>
      <c r="G30" s="145">
        <f>D30-E30</f>
        <v>0</v>
      </c>
    </row>
    <row r="31" spans="1:7">
      <c r="A31" s="70" t="s">
        <v>638</v>
      </c>
      <c r="B31" s="145">
        <v>0</v>
      </c>
      <c r="C31" s="145">
        <v>0</v>
      </c>
      <c r="D31" s="145">
        <f>B31+C31</f>
        <v>0</v>
      </c>
      <c r="E31" s="145">
        <v>0</v>
      </c>
      <c r="F31" s="145">
        <v>0</v>
      </c>
      <c r="G31" s="145">
        <f>D31-E31</f>
        <v>0</v>
      </c>
    </row>
    <row r="32" spans="1:7">
      <c r="A32" s="7"/>
      <c r="B32" s="144"/>
      <c r="C32" s="144"/>
      <c r="D32" s="144"/>
      <c r="E32" s="144"/>
      <c r="F32" s="144"/>
      <c r="G32" s="144"/>
    </row>
    <row r="33" spans="1:7">
      <c r="A33" s="11" t="s">
        <v>662</v>
      </c>
      <c r="B33" s="143">
        <f t="shared" ref="B33:G33" si="6">B9+B21</f>
        <v>313507475.14999998</v>
      </c>
      <c r="C33" s="143">
        <f t="shared" si="6"/>
        <v>8438451.4299999997</v>
      </c>
      <c r="D33" s="143">
        <f t="shared" si="6"/>
        <v>321945926.57999998</v>
      </c>
      <c r="E33" s="143">
        <f t="shared" si="6"/>
        <v>321945926.57999998</v>
      </c>
      <c r="F33" s="143">
        <f t="shared" si="6"/>
        <v>321945926.57999998</v>
      </c>
      <c r="G33" s="143">
        <f t="shared" si="6"/>
        <v>0</v>
      </c>
    </row>
    <row r="34" spans="1:7">
      <c r="A34" s="53"/>
      <c r="B34" s="142"/>
      <c r="C34" s="142"/>
      <c r="D34" s="142"/>
      <c r="E34" s="142"/>
      <c r="F34" s="142"/>
      <c r="G34" s="14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4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3</vt:i4>
      </vt:variant>
    </vt:vector>
  </HeadingPairs>
  <TitlesOfParts>
    <vt:vector size="12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4'!Área_de_impresión</vt:lpstr>
      <vt:lpstr>'Formato 6a'!Área_de_impresión</vt:lpstr>
      <vt:lpstr>'Formato 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Beatriz Mata Cuellar</cp:lastModifiedBy>
  <dcterms:created xsi:type="dcterms:W3CDTF">2018-11-20T17:29:30Z</dcterms:created>
  <dcterms:modified xsi:type="dcterms:W3CDTF">2024-02-13T15:38:08Z</dcterms:modified>
</cp:coreProperties>
</file>